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dent-my.sharepoint.com/personal/yann_belloir_comident_fr/Documents/Documents/COMIDENT_YB/COMIDENT_COMMISSIONS/COMIDENT_COM_ECO/COMIDENT_DONNEES_ECOMIDENT/2023/"/>
    </mc:Choice>
  </mc:AlternateContent>
  <xr:revisionPtr revIDLastSave="0" documentId="13_ncr:1_{33A0C4B6-63F3-402B-9E0A-39707EB3587E}" xr6:coauthVersionLast="47" xr6:coauthVersionMax="47" xr10:uidLastSave="{00000000-0000-0000-0000-000000000000}"/>
  <bookViews>
    <workbookView xWindow="36" yWindow="432" windowWidth="23016" windowHeight="11856" activeTab="1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6" l="1"/>
  <c r="G32" i="6"/>
  <c r="H32" i="6"/>
  <c r="H54" i="6" s="1"/>
  <c r="I32" i="6"/>
  <c r="G54" i="6" l="1"/>
  <c r="I54" i="6"/>
  <c r="F37" i="5" l="1"/>
  <c r="G37" i="5"/>
  <c r="H37" i="5"/>
  <c r="I37" i="5"/>
  <c r="F38" i="5"/>
  <c r="G38" i="5"/>
  <c r="H38" i="5"/>
  <c r="I38" i="5"/>
  <c r="F27" i="5"/>
  <c r="G27" i="5"/>
  <c r="H27" i="5"/>
  <c r="I27" i="5" s="1"/>
  <c r="F25" i="6" l="1"/>
  <c r="F26" i="6"/>
  <c r="F27" i="6"/>
  <c r="F28" i="6"/>
  <c r="F31" i="6" l="1"/>
  <c r="G31" i="6"/>
  <c r="G53" i="6" s="1"/>
  <c r="H31" i="6"/>
  <c r="I31" i="6"/>
  <c r="F54" i="6" s="1"/>
  <c r="F29" i="6"/>
  <c r="F30" i="6"/>
  <c r="F26" i="5"/>
  <c r="F49" i="5" s="1"/>
  <c r="H36" i="5"/>
  <c r="I36" i="5"/>
  <c r="H34" i="5"/>
  <c r="I34" i="5"/>
  <c r="H35" i="5"/>
  <c r="I35" i="5"/>
  <c r="G35" i="5"/>
  <c r="G36" i="5"/>
  <c r="G30" i="6"/>
  <c r="H30" i="6"/>
  <c r="I30" i="6"/>
  <c r="F36" i="5"/>
  <c r="F25" i="5"/>
  <c r="F21" i="5"/>
  <c r="G21" i="5" s="1"/>
  <c r="H21" i="5" s="1"/>
  <c r="I21" i="5" s="1"/>
  <c r="F22" i="5"/>
  <c r="G22" i="5" s="1"/>
  <c r="H22" i="5" s="1"/>
  <c r="I22" i="5" s="1"/>
  <c r="F23" i="5"/>
  <c r="G23" i="5" s="1"/>
  <c r="H23" i="5" s="1"/>
  <c r="I23" i="5" s="1"/>
  <c r="F24" i="5"/>
  <c r="G24" i="5" s="1"/>
  <c r="H24" i="5" s="1"/>
  <c r="I24" i="5" s="1"/>
  <c r="F20" i="5"/>
  <c r="G20" i="5" s="1"/>
  <c r="H20" i="5" s="1"/>
  <c r="I20" i="5" s="1"/>
  <c r="G26" i="6"/>
  <c r="H26" i="6"/>
  <c r="I26" i="6"/>
  <c r="G27" i="6"/>
  <c r="H27" i="6"/>
  <c r="I27" i="6"/>
  <c r="G28" i="6"/>
  <c r="H28" i="6"/>
  <c r="I28" i="6"/>
  <c r="G29" i="6"/>
  <c r="H29" i="6"/>
  <c r="I29" i="6"/>
  <c r="I25" i="6"/>
  <c r="H25" i="6"/>
  <c r="G25" i="6"/>
  <c r="F33" i="5"/>
  <c r="G33" i="5"/>
  <c r="H33" i="5"/>
  <c r="I33" i="5"/>
  <c r="F34" i="5"/>
  <c r="G34" i="5"/>
  <c r="F35" i="5"/>
  <c r="G32" i="5"/>
  <c r="H32" i="5"/>
  <c r="I32" i="5"/>
  <c r="F32" i="5"/>
  <c r="H31" i="5"/>
  <c r="I31" i="5"/>
  <c r="G31" i="5"/>
  <c r="I53" i="6" l="1"/>
  <c r="F48" i="5"/>
  <c r="I44" i="5"/>
  <c r="G26" i="5"/>
  <c r="G49" i="5" s="1"/>
  <c r="H52" i="6"/>
  <c r="F53" i="6"/>
  <c r="H53" i="6"/>
  <c r="G25" i="5"/>
  <c r="I52" i="6"/>
  <c r="I51" i="6"/>
  <c r="I46" i="5"/>
  <c r="G51" i="6"/>
  <c r="G50" i="6"/>
  <c r="G49" i="6"/>
  <c r="G48" i="6"/>
  <c r="I45" i="5"/>
  <c r="G44" i="5"/>
  <c r="G43" i="5"/>
  <c r="I43" i="5"/>
  <c r="G47" i="6"/>
  <c r="F43" i="5"/>
  <c r="F52" i="6"/>
  <c r="F51" i="6"/>
  <c r="H47" i="6"/>
  <c r="I47" i="6"/>
  <c r="F46" i="5"/>
  <c r="F45" i="5"/>
  <c r="I50" i="6"/>
  <c r="F50" i="6"/>
  <c r="F47" i="5"/>
  <c r="F48" i="6"/>
  <c r="F44" i="5"/>
  <c r="H51" i="6"/>
  <c r="H49" i="6"/>
  <c r="H48" i="6"/>
  <c r="G52" i="6"/>
  <c r="H46" i="5"/>
  <c r="H45" i="5"/>
  <c r="H44" i="5"/>
  <c r="H43" i="5"/>
  <c r="G46" i="5"/>
  <c r="G45" i="5"/>
  <c r="H50" i="6"/>
  <c r="I49" i="6"/>
  <c r="F49" i="6"/>
  <c r="I48" i="6"/>
  <c r="F35" i="6"/>
  <c r="G35" i="6" s="1"/>
  <c r="H35" i="6" s="1"/>
  <c r="I35" i="6" s="1"/>
  <c r="F36" i="6" s="1"/>
  <c r="F60" i="6" s="1"/>
  <c r="G47" i="5" l="1"/>
  <c r="G48" i="5"/>
  <c r="H26" i="5"/>
  <c r="H49" i="5" s="1"/>
  <c r="H25" i="5"/>
  <c r="G36" i="6"/>
  <c r="G60" i="6" s="1"/>
  <c r="H48" i="5" l="1"/>
  <c r="I26" i="5"/>
  <c r="I49" i="5" s="1"/>
  <c r="I25" i="5"/>
  <c r="H47" i="5"/>
  <c r="H36" i="6"/>
  <c r="H60" i="6" s="1"/>
  <c r="I48" i="5" l="1"/>
  <c r="I47" i="5"/>
  <c r="I36" i="6"/>
  <c r="I60" i="6" s="1"/>
  <c r="F37" i="6" l="1"/>
  <c r="F61" i="6" s="1"/>
  <c r="G37" i="6" l="1"/>
  <c r="G61" i="6" s="1"/>
  <c r="H37" i="6" l="1"/>
  <c r="H61" i="6" s="1"/>
  <c r="I37" i="6" l="1"/>
  <c r="I61" i="6" s="1"/>
  <c r="F38" i="6" l="1"/>
  <c r="F62" i="6" s="1"/>
  <c r="G38" i="6" l="1"/>
  <c r="G62" i="6" s="1"/>
  <c r="H38" i="6" l="1"/>
  <c r="H62" i="6" s="1"/>
  <c r="I38" i="6" l="1"/>
  <c r="I62" i="6" s="1"/>
  <c r="F39" i="6" l="1"/>
  <c r="F63" i="6" s="1"/>
  <c r="G39" i="6" l="1"/>
  <c r="G63" i="6" s="1"/>
  <c r="H39" i="6" l="1"/>
  <c r="H63" i="6" s="1"/>
  <c r="I39" i="6" l="1"/>
  <c r="I63" i="6" l="1"/>
  <c r="F40" i="6"/>
  <c r="G40" i="6" l="1"/>
  <c r="F64" i="6"/>
  <c r="H40" i="6" l="1"/>
  <c r="G64" i="6"/>
  <c r="I40" i="6" l="1"/>
  <c r="H64" i="6"/>
  <c r="I64" i="6" l="1"/>
  <c r="F41" i="6"/>
  <c r="F65" i="6" l="1"/>
  <c r="G41" i="6"/>
  <c r="H41" i="6" l="1"/>
  <c r="G65" i="6"/>
  <c r="I41" i="6" l="1"/>
  <c r="H65" i="6"/>
  <c r="I65" i="6" l="1"/>
  <c r="F42" i="6"/>
  <c r="G42" i="6" l="1"/>
  <c r="F66" i="6"/>
  <c r="G66" i="6" l="1"/>
  <c r="H42" i="6"/>
  <c r="I42" i="6" l="1"/>
  <c r="I66" i="6" s="1"/>
  <c r="H6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29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40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4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56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<sst xmlns="http://schemas.openxmlformats.org/spreadsheetml/2006/main" count="209" uniqueCount="107">
  <si>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</si>
  <si>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</si>
  <si>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</si>
  <si>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</si>
  <si>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</si>
  <si>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</si>
  <si>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</si>
  <si>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</si>
  <si>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</si>
  <si>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</si>
  <si>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</si>
  <si>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</si>
  <si>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</si>
  <si>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</si>
  <si>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</si>
  <si>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</si>
  <si>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</si>
  <si>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</si>
  <si>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</si>
  <si>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</si>
  <si>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</si>
  <si>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</si>
  <si>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</si>
  <si>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</si>
  <si>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</si>
  <si>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</si>
  <si>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</si>
  <si>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</si>
  <si>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</si>
  <si>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Tend. an.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</si>
  <si>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</si>
  <si>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</si>
  <si>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</si>
  <si>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</si>
  <si>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</si>
  <si>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</si>
  <si>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</si>
  <si>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</si>
  <si>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</si>
  <si>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SO 11% (11%)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</si>
  <si>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</si>
  <si>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</si>
  <si>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</si>
  <si>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</si>
  <si>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</si>
  <si>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</si>
  <si>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</si>
  <si>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</si>
  <si>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</si>
  <si>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</si>
  <si>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</si>
  <si>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</si>
  <si>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</si>
  <si>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</si>
  <si>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</si>
  <si>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</si>
  <si>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</si>
  <si>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</si>
  <si>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</si>
  <si>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</si>
  <si>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</si>
  <si>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</si>
  <si>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</si>
  <si>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</si>
  <si>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</si>
  <si>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</si>
  <si>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NO 16% (16%)</t>
  </si>
  <si>
    <t>Numéro mensuel</t>
  </si>
  <si>
    <t>pour le mensuel mettre le numéro en fonction des données ameli</t>
  </si>
  <si>
    <t>CONJONCTURE MACRO ECONOMIQUE</t>
  </si>
  <si>
    <t>Juillet 2023 (1S23)</t>
  </si>
  <si>
    <t>IDF 33% (33%)</t>
  </si>
  <si>
    <t>NE 20% (21%)</t>
  </si>
  <si>
    <t>SE 20% (19%)</t>
  </si>
  <si>
    <t>ASSOCIATION LOI 1901 60% (59%)</t>
  </si>
  <si>
    <t>SOCIETE MUTUALISTE 18% (18%)</t>
  </si>
  <si>
    <t>COMMUNE 6% (7%)</t>
  </si>
  <si>
    <t>AUTRES 11% (10%)</t>
  </si>
  <si>
    <t>REGIME GENERAL / SPECIAL DE SS 5% (6%)</t>
  </si>
  <si>
    <t>Dernières valeurs (4T22)</t>
  </si>
  <si>
    <t>https://www.insee.fr/fr/statistiques?debut=0&amp;idprec=6795076&amp;theme=30&amp;conjoncture=31</t>
  </si>
  <si>
    <t>118 (1T23) vs 86 (4T22)</t>
  </si>
  <si>
    <t>41 (1T23) vs 39 (4T22)</t>
  </si>
  <si>
    <t>Juillet 2023 (2T23)</t>
  </si>
  <si>
    <t>1T23 = +0,2%</t>
  </si>
  <si>
    <t>28/07/2023 (2T2023)</t>
  </si>
  <si>
    <t>Mars 2023 = -1,3%
1T23 = -0,2%</t>
  </si>
  <si>
    <t>31/05/2023 (Avril 2023)
28/07/2023 (2T23)</t>
  </si>
  <si>
    <t>Dernière synchronisation le 04 Mai 2023 10h08</t>
  </si>
  <si>
    <t>Avril 2023 = +0,6%</t>
  </si>
  <si>
    <t>15/06/23 (Mai 2023)</t>
  </si>
  <si>
    <t>Avril 2023 = 83 (+2)</t>
  </si>
  <si>
    <t>26/05/23 (Mai 2023)</t>
  </si>
  <si>
    <t>1T23 = 7,1% (-0,1)</t>
  </si>
  <si>
    <t>11/08/23 (2T23)</t>
  </si>
  <si>
    <t>673 (2022)</t>
  </si>
  <si>
    <t>2 423 M€ (2022)</t>
  </si>
  <si>
    <t>6 594 employés (2022)</t>
  </si>
  <si>
    <t>Mai 2024 (2023)</t>
  </si>
  <si>
    <t>cabinets +3% / labos 0% / collectivités +5,5%</t>
  </si>
  <si>
    <t>matériel +2% / consommables +3,5% / sav +5% / autres -3%</t>
  </si>
  <si>
    <t>H : 25% / B : 17%</t>
  </si>
  <si>
    <t>Juin 2023 (Avril 2023)</t>
  </si>
  <si>
    <t>A fin avril 2023</t>
  </si>
  <si>
    <t>3245 vs 3225 à fin mars (+20)</t>
  </si>
  <si>
    <t>Juin 2023 (Mai 2023)</t>
  </si>
  <si>
    <t>Pourcentage d'évolution par rapport au même mois de l'année précédente (Mars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</si>
</sst>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10" fontId="1" fillId="4" borderId="1" xfId="0" quotePrefix="1" applyNumberFormat="1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3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2" Type="http://schemas.openxmlformats.org/officeDocument/2006/relationships/hyperlink" Target="http://www.insee.fr/fr/themes/indicateur.asp?id=1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://www.insee.fr/fr/themes/indicateur.asp?id=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E10" sqref="E10"/>
    </sheetView>
  </sheetViews>
  <sheetFormatPr baseColWidth="10" defaultRowHeight="14.4"/>
  <sheetData>
    <row r="1" spans="2:14">
      <c r="B1" s="45" t="s">
        <v>57</v>
      </c>
      <c r="C1" s="45"/>
      <c r="D1" s="45"/>
      <c r="E1" s="45"/>
      <c r="F1" s="45"/>
    </row>
    <row r="2" spans="2:14">
      <c r="B2" s="44" t="s">
        <v>88</v>
      </c>
    </row>
    <row r="3" spans="2:14">
      <c r="B3" s="43"/>
      <c r="C3" s="43" t="s">
        <v>53</v>
      </c>
      <c r="D3" s="43" t="s">
        <v>54</v>
      </c>
      <c r="E3" s="43" t="s">
        <v>55</v>
      </c>
      <c r="F3" s="43" t="s">
        <v>56</v>
      </c>
    </row>
    <row r="4" spans="2:14">
      <c r="B4" s="43">
        <v>2017</v>
      </c>
      <c r="C4" s="43"/>
      <c r="D4" s="43"/>
      <c r="E4" s="43"/>
      <c r="F4" s="43"/>
    </row>
    <row r="5" spans="2:14">
      <c r="B5" s="43">
        <v>2018</v>
      </c>
      <c r="C5" s="43"/>
      <c r="D5" s="43"/>
      <c r="E5" s="43"/>
      <c r="F5" s="43"/>
    </row>
    <row r="6" spans="2:14">
      <c r="B6" s="43">
        <v>2019</v>
      </c>
      <c r="C6" s="43"/>
      <c r="D6" s="43"/>
      <c r="E6" s="43"/>
      <c r="F6" s="43"/>
    </row>
    <row r="7" spans="2:14">
      <c r="B7" s="43">
        <v>2020</v>
      </c>
      <c r="C7" s="43"/>
      <c r="D7" s="43"/>
      <c r="E7" s="43">
        <v>1</v>
      </c>
      <c r="F7" s="43">
        <v>2</v>
      </c>
    </row>
    <row r="8" spans="2:14">
      <c r="B8" s="43">
        <v>2021</v>
      </c>
      <c r="C8" s="43">
        <v>3</v>
      </c>
      <c r="D8" s="43">
        <v>4</v>
      </c>
      <c r="E8" s="43">
        <v>5</v>
      </c>
      <c r="F8" s="43">
        <v>6</v>
      </c>
    </row>
    <row r="9" spans="2:14">
      <c r="B9" s="43">
        <v>2022</v>
      </c>
      <c r="C9" s="43">
        <v>7</v>
      </c>
      <c r="D9" s="43">
        <v>8</v>
      </c>
      <c r="E9" s="43">
        <v>9</v>
      </c>
      <c r="F9" s="43">
        <v>10</v>
      </c>
    </row>
    <row r="13" spans="2:14">
      <c r="B13" s="45" t="s">
        <v>67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2:14">
      <c r="B14" s="44" t="s">
        <v>88</v>
      </c>
    </row>
    <row r="15" spans="2:14">
      <c r="B15" s="43"/>
      <c r="C15" s="43" t="s">
        <v>41</v>
      </c>
      <c r="D15" s="43" t="s">
        <v>42</v>
      </c>
      <c r="E15" s="43" t="s">
        <v>43</v>
      </c>
      <c r="F15" s="43" t="s">
        <v>44</v>
      </c>
      <c r="G15" s="43" t="s">
        <v>45</v>
      </c>
      <c r="H15" s="43" t="s">
        <v>46</v>
      </c>
      <c r="I15" s="43" t="s">
        <v>47</v>
      </c>
      <c r="J15" s="43" t="s">
        <v>48</v>
      </c>
      <c r="K15" s="43" t="s">
        <v>49</v>
      </c>
      <c r="L15" s="43" t="s">
        <v>50</v>
      </c>
      <c r="M15" s="43" t="s">
        <v>51</v>
      </c>
      <c r="N15" s="43" t="s">
        <v>52</v>
      </c>
    </row>
    <row r="16" spans="2:14">
      <c r="B16" s="43">
        <v>2020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2:14">
      <c r="B17" s="43">
        <v>2021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14">
      <c r="B18" s="43">
        <v>2022</v>
      </c>
      <c r="C18" s="43">
        <v>7</v>
      </c>
      <c r="D18" s="43">
        <v>7</v>
      </c>
      <c r="E18" s="43">
        <v>7</v>
      </c>
      <c r="F18" s="43">
        <v>8</v>
      </c>
      <c r="G18" s="43">
        <v>8</v>
      </c>
      <c r="H18" s="43">
        <v>8</v>
      </c>
      <c r="I18" s="43">
        <v>9</v>
      </c>
      <c r="J18" s="43">
        <v>9</v>
      </c>
      <c r="K18" s="43">
        <v>9</v>
      </c>
      <c r="L18" s="43">
        <v>10</v>
      </c>
      <c r="M18" s="43">
        <v>10</v>
      </c>
      <c r="N18" s="43">
        <v>10</v>
      </c>
    </row>
    <row r="22" spans="2:14">
      <c r="F22" s="68" t="s">
        <v>68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zoomScale="85" zoomScaleNormal="85" workbookViewId="0">
      <selection activeCell="C20" sqref="C20:E20"/>
    </sheetView>
  </sheetViews>
  <sheetFormatPr baseColWidth="10" defaultColWidth="22.109375" defaultRowHeight="14.4"/>
  <cols>
    <col min="1" max="1" width="72.5546875" style="9" bestFit="1" customWidth="1"/>
    <col min="2" max="2" width="20.6640625" style="1" customWidth="1"/>
    <col min="3" max="3" width="23.21875" customWidth="1"/>
    <col min="4" max="4" width="22.77734375" customWidth="1"/>
    <col min="5" max="5" width="9.33203125" customWidth="1"/>
    <col min="6" max="6" width="20.6640625" customWidth="1"/>
  </cols>
  <sheetData>
    <row r="1" spans="1:4" s="1" customFormat="1">
      <c r="A1" s="8" t="s">
        <v>69</v>
      </c>
      <c r="B1" s="11" t="s">
        <v>0</v>
      </c>
      <c r="C1" s="11" t="s">
        <v>2</v>
      </c>
      <c r="D1" s="11" t="s">
        <v>1</v>
      </c>
    </row>
    <row r="2" spans="1:4">
      <c r="A2" s="13" t="s">
        <v>3</v>
      </c>
      <c r="B2" s="2" t="s">
        <v>7</v>
      </c>
      <c r="C2" s="4" t="s">
        <v>84</v>
      </c>
      <c r="D2" s="7" t="s">
        <v>85</v>
      </c>
    </row>
    <row r="3" spans="1:4" ht="28.8">
      <c r="A3" s="13" t="s">
        <v>4</v>
      </c>
      <c r="B3" s="3" t="s">
        <v>9</v>
      </c>
      <c r="C3" s="5" t="s">
        <v>86</v>
      </c>
      <c r="D3" s="3" t="s">
        <v>87</v>
      </c>
    </row>
    <row r="4" spans="1:4">
      <c r="A4" s="81" t="s">
        <v>5</v>
      </c>
      <c r="B4" s="2" t="s">
        <v>8</v>
      </c>
      <c r="C4" s="4" t="s">
        <v>89</v>
      </c>
      <c r="D4" s="7" t="s">
        <v>90</v>
      </c>
    </row>
    <row r="5" spans="1:4">
      <c r="A5" s="82"/>
      <c r="B5" s="2" t="s">
        <v>29</v>
      </c>
      <c r="C5" s="16">
        <v>5.8999999999999997E-2</v>
      </c>
      <c r="D5" s="7">
        <v>45092</v>
      </c>
    </row>
    <row r="6" spans="1:4">
      <c r="A6" s="13" t="s">
        <v>6</v>
      </c>
      <c r="B6" s="2" t="s">
        <v>8</v>
      </c>
      <c r="C6" s="4" t="s">
        <v>91</v>
      </c>
      <c r="D6" s="2" t="s">
        <v>92</v>
      </c>
    </row>
    <row r="7" spans="1:4">
      <c r="A7" s="13" t="s">
        <v>38</v>
      </c>
      <c r="B7" s="2" t="s">
        <v>7</v>
      </c>
      <c r="C7" s="4" t="s">
        <v>93</v>
      </c>
      <c r="D7" s="2" t="s">
        <v>94</v>
      </c>
    </row>
    <row r="8" spans="1:4">
      <c r="A8" s="29"/>
      <c r="B8" s="27"/>
      <c r="C8" s="30"/>
      <c r="D8" s="27"/>
    </row>
    <row r="9" spans="1:4">
      <c r="A9" s="8" t="s">
        <v>18</v>
      </c>
      <c r="B9" s="11" t="s">
        <v>0</v>
      </c>
      <c r="C9" s="11" t="s">
        <v>2</v>
      </c>
      <c r="D9" s="11" t="s">
        <v>1</v>
      </c>
    </row>
    <row r="10" spans="1:4">
      <c r="A10" s="6" t="s">
        <v>10</v>
      </c>
      <c r="B10" s="2" t="s">
        <v>13</v>
      </c>
      <c r="C10" s="4" t="s">
        <v>96</v>
      </c>
      <c r="D10" s="12" t="s">
        <v>98</v>
      </c>
    </row>
    <row r="11" spans="1:4">
      <c r="A11" s="6" t="s">
        <v>16</v>
      </c>
      <c r="B11" s="2" t="s">
        <v>13</v>
      </c>
      <c r="C11" s="4" t="s">
        <v>97</v>
      </c>
      <c r="D11" s="12" t="s">
        <v>98</v>
      </c>
    </row>
    <row r="12" spans="1:4">
      <c r="A12" s="6" t="s">
        <v>17</v>
      </c>
      <c r="B12" s="2" t="s">
        <v>13</v>
      </c>
      <c r="C12" s="4" t="s">
        <v>95</v>
      </c>
      <c r="D12" s="12" t="s">
        <v>98</v>
      </c>
    </row>
    <row r="13" spans="1:4">
      <c r="A13" s="24"/>
      <c r="B13" s="27"/>
      <c r="C13" s="30"/>
      <c r="D13" s="31"/>
    </row>
    <row r="14" spans="1:4">
      <c r="A14" s="10" t="s">
        <v>19</v>
      </c>
      <c r="B14" s="11" t="s">
        <v>0</v>
      </c>
      <c r="C14" s="11" t="s">
        <v>79</v>
      </c>
      <c r="D14" s="11" t="s">
        <v>1</v>
      </c>
    </row>
    <row r="15" spans="1:4">
      <c r="A15" s="6" t="s">
        <v>11</v>
      </c>
      <c r="B15" s="2" t="s">
        <v>7</v>
      </c>
      <c r="C15" s="19">
        <v>2.5000000000000001E-2</v>
      </c>
      <c r="D15" s="18" t="s">
        <v>83</v>
      </c>
    </row>
    <row r="16" spans="1:4" ht="34.5" customHeight="1">
      <c r="A16" s="6" t="s">
        <v>14</v>
      </c>
      <c r="B16" s="2" t="s">
        <v>7</v>
      </c>
      <c r="C16" s="5" t="s">
        <v>99</v>
      </c>
      <c r="D16" s="18" t="s">
        <v>83</v>
      </c>
    </row>
    <row r="17" spans="1:6" ht="33" customHeight="1">
      <c r="A17" s="6" t="s">
        <v>15</v>
      </c>
      <c r="B17" s="2" t="s">
        <v>7</v>
      </c>
      <c r="C17" s="5" t="s">
        <v>100</v>
      </c>
      <c r="D17" s="18" t="s">
        <v>83</v>
      </c>
    </row>
    <row r="18" spans="1:6">
      <c r="A18" s="6" t="s">
        <v>12</v>
      </c>
      <c r="B18" s="2" t="s">
        <v>7</v>
      </c>
      <c r="C18" s="15" t="s">
        <v>101</v>
      </c>
      <c r="D18" s="18" t="s">
        <v>83</v>
      </c>
    </row>
    <row r="19" spans="1:6" ht="22.95" customHeight="1">
      <c r="A19" s="23"/>
      <c r="B19" s="28"/>
      <c r="C19" s="34"/>
      <c r="D19" s="35"/>
      <c r="E19" s="35"/>
      <c r="F19" s="33"/>
    </row>
    <row r="20" spans="1:6" ht="30" customHeight="1">
      <c r="A20" s="86" t="s">
        <v>25</v>
      </c>
      <c r="B20" s="85" t="s">
        <v>0</v>
      </c>
      <c r="C20" s="88" t="s">
        <v>106</v>
      </c>
      <c r="D20" s="89"/>
      <c r="E20" s="89"/>
      <c r="F20" s="83" t="s">
        <v>1</v>
      </c>
    </row>
    <row r="21" spans="1:6" ht="20.25" customHeight="1">
      <c r="A21" s="87"/>
      <c r="B21" s="84"/>
      <c r="C21" s="14" t="s">
        <v>30</v>
      </c>
      <c r="D21" s="14" t="s">
        <v>31</v>
      </c>
      <c r="E21" s="14" t="s">
        <v>32</v>
      </c>
      <c r="F21" s="84"/>
    </row>
    <row r="22" spans="1:6">
      <c r="A22" s="6" t="s">
        <v>20</v>
      </c>
      <c r="B22" s="2" t="s">
        <v>8</v>
      </c>
      <c r="C22" s="16">
        <v>1.5552149460992926E-2</v>
      </c>
      <c r="D22" s="64"/>
      <c r="E22" s="16">
        <v>1.5552149460992926E-2</v>
      </c>
      <c r="F22" s="2" t="s">
        <v>102</v>
      </c>
    </row>
    <row r="23" spans="1:6">
      <c r="A23" s="6" t="s">
        <v>21</v>
      </c>
      <c r="B23" s="2" t="s">
        <v>8</v>
      </c>
      <c r="C23" s="16">
        <v>4.8567920311495483E-2</v>
      </c>
      <c r="D23" s="16">
        <v>0.13746574177806581</v>
      </c>
      <c r="E23" s="16">
        <v>6.1485588919435452E-2</v>
      </c>
      <c r="F23" s="2" t="s">
        <v>102</v>
      </c>
    </row>
    <row r="24" spans="1:6">
      <c r="A24" s="6" t="s">
        <v>22</v>
      </c>
      <c r="B24" s="2" t="s">
        <v>8</v>
      </c>
      <c r="C24" s="16">
        <v>-1.199573255480868E-2</v>
      </c>
      <c r="D24" s="16">
        <v>5.9055553096286184E-2</v>
      </c>
      <c r="E24" s="16">
        <v>-1.6910648240875403E-4</v>
      </c>
      <c r="F24" s="2" t="s">
        <v>102</v>
      </c>
    </row>
    <row r="25" spans="1:6">
      <c r="A25" s="6" t="s">
        <v>23</v>
      </c>
      <c r="B25" s="2" t="s">
        <v>8</v>
      </c>
      <c r="C25" s="16">
        <v>6.5016548883027658E-2</v>
      </c>
      <c r="D25" s="16">
        <v>9.336338823389756E-2</v>
      </c>
      <c r="E25" s="16">
        <v>6.760406396285723E-2</v>
      </c>
      <c r="F25" s="2" t="s">
        <v>102</v>
      </c>
    </row>
    <row r="26" spans="1:6">
      <c r="A26" s="6" t="s">
        <v>24</v>
      </c>
      <c r="B26" s="2" t="s">
        <v>8</v>
      </c>
      <c r="C26" s="16">
        <v>0.16639115609358135</v>
      </c>
      <c r="D26" s="16">
        <v>0.16075726967961956</v>
      </c>
      <c r="E26" s="16">
        <v>0.16521428744286881</v>
      </c>
      <c r="F26" s="2" t="s">
        <v>102</v>
      </c>
    </row>
    <row r="27" spans="1:6">
      <c r="A27" s="6" t="s">
        <v>20</v>
      </c>
      <c r="B27" s="2" t="s">
        <v>35</v>
      </c>
      <c r="C27" s="17">
        <v>-1.7692402148579145E-3</v>
      </c>
      <c r="D27" s="65"/>
      <c r="E27" s="17">
        <v>-1.7692402148579145E-3</v>
      </c>
      <c r="F27" s="2" t="s">
        <v>102</v>
      </c>
    </row>
    <row r="28" spans="1:6">
      <c r="A28" s="6" t="s">
        <v>21</v>
      </c>
      <c r="B28" s="2" t="s">
        <v>35</v>
      </c>
      <c r="C28" s="17">
        <v>4.8649424434243249E-2</v>
      </c>
      <c r="D28" s="17">
        <v>0.17719215602104943</v>
      </c>
      <c r="E28" s="17">
        <v>6.6422299712699306E-2</v>
      </c>
      <c r="F28" s="2" t="s">
        <v>102</v>
      </c>
    </row>
    <row r="29" spans="1:6">
      <c r="A29" s="6" t="s">
        <v>22</v>
      </c>
      <c r="B29" s="2" t="s">
        <v>35</v>
      </c>
      <c r="C29" s="17">
        <v>2.1613375391908995E-3</v>
      </c>
      <c r="D29" s="17">
        <v>6.35819782385878E-2</v>
      </c>
      <c r="E29" s="17">
        <v>1.2355005024656363E-2</v>
      </c>
      <c r="F29" s="2" t="s">
        <v>102</v>
      </c>
    </row>
    <row r="30" spans="1:6">
      <c r="A30" s="6" t="s">
        <v>23</v>
      </c>
      <c r="B30" s="2" t="s">
        <v>35</v>
      </c>
      <c r="C30" s="17">
        <v>5.5828671366602745E-2</v>
      </c>
      <c r="D30" s="17">
        <v>0.10860418425872598</v>
      </c>
      <c r="E30" s="17">
        <v>6.0555545840427438E-2</v>
      </c>
      <c r="F30" s="2" t="s">
        <v>102</v>
      </c>
    </row>
    <row r="31" spans="1:6">
      <c r="A31" s="6" t="s">
        <v>24</v>
      </c>
      <c r="B31" s="2" t="s">
        <v>35</v>
      </c>
      <c r="C31" s="17">
        <v>7.1449045572647751E-2</v>
      </c>
      <c r="D31" s="17">
        <v>0.16189436372182464</v>
      </c>
      <c r="E31" s="17">
        <v>8.892256533627596E-2</v>
      </c>
      <c r="F31" s="2" t="s">
        <v>102</v>
      </c>
    </row>
    <row r="32" spans="1:6" ht="27" customHeight="1">
      <c r="A32" s="24"/>
      <c r="B32" s="27"/>
      <c r="C32" s="25"/>
      <c r="D32" s="25"/>
      <c r="E32" s="26"/>
      <c r="F32" s="32"/>
    </row>
    <row r="33" spans="1:4" ht="24.75" customHeight="1">
      <c r="A33" s="10" t="s">
        <v>26</v>
      </c>
      <c r="B33" s="11" t="s">
        <v>0</v>
      </c>
      <c r="C33" s="11" t="s">
        <v>2</v>
      </c>
      <c r="D33" s="11" t="s">
        <v>1</v>
      </c>
    </row>
    <row r="34" spans="1:4">
      <c r="A34" s="6" t="s">
        <v>36</v>
      </c>
      <c r="B34" s="2" t="s">
        <v>103</v>
      </c>
      <c r="C34" s="4" t="s">
        <v>104</v>
      </c>
      <c r="D34" s="18" t="s">
        <v>105</v>
      </c>
    </row>
    <row r="35" spans="1:4">
      <c r="A35" s="22" t="s">
        <v>27</v>
      </c>
      <c r="B35" s="21" t="s">
        <v>7</v>
      </c>
      <c r="C35" s="4" t="s">
        <v>81</v>
      </c>
      <c r="D35" s="79" t="s">
        <v>83</v>
      </c>
    </row>
    <row r="36" spans="1:4">
      <c r="A36" s="22" t="s">
        <v>37</v>
      </c>
      <c r="B36" s="21" t="s">
        <v>7</v>
      </c>
      <c r="C36" s="4" t="s">
        <v>82</v>
      </c>
      <c r="D36" s="80"/>
    </row>
    <row r="37" spans="1:4">
      <c r="A37" s="74" t="s">
        <v>33</v>
      </c>
      <c r="B37" s="71" t="s">
        <v>28</v>
      </c>
      <c r="C37" s="4" t="s">
        <v>71</v>
      </c>
      <c r="D37" s="71" t="s">
        <v>70</v>
      </c>
    </row>
    <row r="38" spans="1:4">
      <c r="A38" s="75"/>
      <c r="B38" s="72"/>
      <c r="C38" s="4" t="s">
        <v>66</v>
      </c>
      <c r="D38" s="72"/>
    </row>
    <row r="39" spans="1:4">
      <c r="A39" s="75"/>
      <c r="B39" s="72"/>
      <c r="C39" s="4" t="s">
        <v>72</v>
      </c>
      <c r="D39" s="72"/>
    </row>
    <row r="40" spans="1:4">
      <c r="A40" s="75"/>
      <c r="B40" s="72"/>
      <c r="C40" s="4" t="s">
        <v>73</v>
      </c>
      <c r="D40" s="72"/>
    </row>
    <row r="41" spans="1:4">
      <c r="A41" s="76"/>
      <c r="B41" s="73"/>
      <c r="C41" s="4" t="s">
        <v>39</v>
      </c>
      <c r="D41" s="73"/>
    </row>
    <row r="42" spans="1:4">
      <c r="A42" s="78" t="s">
        <v>34</v>
      </c>
      <c r="B42" s="77" t="s">
        <v>28</v>
      </c>
      <c r="C42" s="20" t="s">
        <v>74</v>
      </c>
      <c r="D42" s="71" t="s">
        <v>70</v>
      </c>
    </row>
    <row r="43" spans="1:4">
      <c r="A43" s="78"/>
      <c r="B43" s="77"/>
      <c r="C43" s="20" t="s">
        <v>75</v>
      </c>
      <c r="D43" s="72"/>
    </row>
    <row r="44" spans="1:4">
      <c r="A44" s="78"/>
      <c r="B44" s="77"/>
      <c r="C44" s="20" t="s">
        <v>78</v>
      </c>
      <c r="D44" s="72"/>
    </row>
    <row r="45" spans="1:4">
      <c r="A45" s="78"/>
      <c r="B45" s="77"/>
      <c r="C45" s="20" t="s">
        <v>76</v>
      </c>
      <c r="D45" s="72"/>
    </row>
    <row r="46" spans="1:4">
      <c r="A46" s="78"/>
      <c r="B46" s="77"/>
      <c r="C46" s="20" t="s">
        <v>77</v>
      </c>
      <c r="D46" s="73"/>
    </row>
  </sheetData>
  <mergeCells count="12">
    <mergeCell ref="D35:D36"/>
    <mergeCell ref="A4:A5"/>
    <mergeCell ref="F20:F21"/>
    <mergeCell ref="B20:B21"/>
    <mergeCell ref="A20:A21"/>
    <mergeCell ref="C20:E20"/>
    <mergeCell ref="D37:D41"/>
    <mergeCell ref="B37:B41"/>
    <mergeCell ref="A37:A41"/>
    <mergeCell ref="D42:D46"/>
    <mergeCell ref="B42:B46"/>
    <mergeCell ref="A42:A46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4"/>
  <sheetViews>
    <sheetView topLeftCell="A16" zoomScale="70" zoomScaleNormal="70" workbookViewId="0">
      <selection activeCell="F17" sqref="F17"/>
    </sheetView>
  </sheetViews>
  <sheetFormatPr baseColWidth="10" defaultRowHeight="14.4"/>
  <sheetData>
    <row r="1" spans="1:17">
      <c r="A1" s="36"/>
    </row>
    <row r="2" spans="1:17">
      <c r="A2" s="37"/>
    </row>
    <row r="3" spans="1:17">
      <c r="A3" s="36"/>
      <c r="B3" s="40"/>
      <c r="C3" s="59" t="s">
        <v>63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>
      <c r="A4" s="38"/>
      <c r="B4" s="41"/>
    </row>
    <row r="5" spans="1:17">
      <c r="A5" s="38"/>
      <c r="B5" s="41"/>
    </row>
    <row r="6" spans="1:17">
      <c r="A6" s="38"/>
      <c r="B6" s="41"/>
    </row>
    <row r="7" spans="1:17">
      <c r="A7" s="38"/>
      <c r="B7" s="41"/>
      <c r="E7" s="45" t="s">
        <v>40</v>
      </c>
      <c r="F7" s="45"/>
      <c r="G7" s="45"/>
      <c r="H7" s="45"/>
      <c r="I7" s="45"/>
    </row>
    <row r="8" spans="1:17">
      <c r="A8" s="38"/>
      <c r="B8" s="41"/>
      <c r="E8" s="44" t="s">
        <v>88</v>
      </c>
    </row>
    <row r="9" spans="1:17">
      <c r="A9" s="38"/>
      <c r="B9" s="41"/>
      <c r="F9" t="s">
        <v>53</v>
      </c>
      <c r="G9" t="s">
        <v>54</v>
      </c>
      <c r="H9" t="s">
        <v>55</v>
      </c>
      <c r="I9" t="s">
        <v>56</v>
      </c>
    </row>
    <row r="10" spans="1:17">
      <c r="A10" s="38"/>
      <c r="B10" s="41"/>
      <c r="E10">
        <v>2016</v>
      </c>
      <c r="F10" s="60">
        <v>548.505</v>
      </c>
      <c r="G10" s="60">
        <v>547.22799999999995</v>
      </c>
      <c r="H10" s="60">
        <v>548.51199999999994</v>
      </c>
      <c r="I10" s="60">
        <v>551.60699999999997</v>
      </c>
    </row>
    <row r="11" spans="1:17">
      <c r="A11" s="38"/>
      <c r="B11" s="41"/>
      <c r="E11">
        <v>2017</v>
      </c>
      <c r="F11" s="60">
        <v>556.04200000000003</v>
      </c>
      <c r="G11" s="60">
        <v>560.255</v>
      </c>
      <c r="H11" s="60">
        <v>564.14200000000005</v>
      </c>
      <c r="I11" s="60">
        <v>568.70799999999997</v>
      </c>
    </row>
    <row r="12" spans="1:17">
      <c r="A12" s="38"/>
      <c r="B12" s="41"/>
      <c r="E12">
        <v>2018</v>
      </c>
      <c r="F12" s="60">
        <v>569.47699999999998</v>
      </c>
      <c r="G12" s="60">
        <v>570.90300000000002</v>
      </c>
      <c r="H12" s="60">
        <v>572.87099999999998</v>
      </c>
      <c r="I12" s="60">
        <v>576.54200000000003</v>
      </c>
    </row>
    <row r="13" spans="1:17">
      <c r="A13" s="38"/>
      <c r="B13" s="41"/>
      <c r="E13">
        <v>2019</v>
      </c>
      <c r="F13" s="60">
        <v>581.22299999999996</v>
      </c>
      <c r="G13" s="60">
        <v>584.255</v>
      </c>
      <c r="H13" s="60">
        <v>584.95799999999997</v>
      </c>
      <c r="I13" s="60">
        <v>582.68299999999999</v>
      </c>
      <c r="J13" s="57"/>
    </row>
    <row r="14" spans="1:17">
      <c r="A14" s="38"/>
      <c r="B14" s="41"/>
      <c r="E14">
        <v>2020</v>
      </c>
      <c r="F14" s="60">
        <v>550.93299999999999</v>
      </c>
      <c r="G14" s="60">
        <v>476.29899999999998</v>
      </c>
      <c r="H14" s="60">
        <v>563.81500000000005</v>
      </c>
      <c r="I14" s="60">
        <v>558.654</v>
      </c>
      <c r="J14" s="57"/>
    </row>
    <row r="15" spans="1:17">
      <c r="A15" s="38"/>
      <c r="B15" s="41"/>
      <c r="E15">
        <v>2021</v>
      </c>
      <c r="F15" s="61">
        <v>559.43499999999995</v>
      </c>
      <c r="G15" s="61">
        <v>564.93700000000001</v>
      </c>
      <c r="H15" s="61">
        <v>583.60699999999997</v>
      </c>
      <c r="I15" s="61">
        <v>587.16999999999996</v>
      </c>
      <c r="J15" s="66"/>
    </row>
    <row r="16" spans="1:17">
      <c r="A16" s="38"/>
      <c r="B16" s="41"/>
      <c r="E16">
        <v>2022</v>
      </c>
      <c r="F16" s="61">
        <v>585.77</v>
      </c>
      <c r="G16" s="61">
        <v>588.92100000000005</v>
      </c>
      <c r="H16" s="61">
        <v>589.45899999999995</v>
      </c>
      <c r="I16" s="61">
        <v>589.60500000000002</v>
      </c>
      <c r="J16" s="66"/>
    </row>
    <row r="17" spans="1:10">
      <c r="A17" s="38"/>
      <c r="B17" s="41"/>
      <c r="E17">
        <v>2023</v>
      </c>
      <c r="F17" s="61">
        <v>590.65800000000002</v>
      </c>
      <c r="G17" s="61"/>
      <c r="H17" s="61"/>
      <c r="I17" s="61"/>
      <c r="J17" s="66"/>
    </row>
    <row r="18" spans="1:10">
      <c r="A18" s="38"/>
      <c r="B18" s="41"/>
      <c r="F18" s="41"/>
      <c r="G18" s="41"/>
      <c r="H18" s="41"/>
      <c r="I18" s="42"/>
      <c r="J18" s="57"/>
    </row>
    <row r="19" spans="1:10">
      <c r="A19" s="38"/>
      <c r="B19" s="41"/>
      <c r="F19" t="s">
        <v>53</v>
      </c>
      <c r="G19" t="s">
        <v>54</v>
      </c>
      <c r="H19" t="s">
        <v>55</v>
      </c>
      <c r="I19" t="s">
        <v>56</v>
      </c>
      <c r="J19" s="57"/>
    </row>
    <row r="20" spans="1:10">
      <c r="A20" s="38"/>
      <c r="B20" s="41"/>
      <c r="E20">
        <v>2016</v>
      </c>
      <c r="F20" s="41">
        <f t="shared" ref="F20:F27" si="0">F10</f>
        <v>548.505</v>
      </c>
      <c r="G20" s="41">
        <f t="shared" ref="G20:I27" si="1">G10+F20</f>
        <v>1095.7329999999999</v>
      </c>
      <c r="H20" s="41">
        <f t="shared" si="1"/>
        <v>1644.2449999999999</v>
      </c>
      <c r="I20" s="41">
        <f t="shared" si="1"/>
        <v>2195.8519999999999</v>
      </c>
      <c r="J20" s="57"/>
    </row>
    <row r="21" spans="1:10">
      <c r="A21" s="38"/>
      <c r="B21" s="41"/>
      <c r="E21">
        <v>2017</v>
      </c>
      <c r="F21" s="41">
        <f t="shared" si="0"/>
        <v>556.04200000000003</v>
      </c>
      <c r="G21" s="41">
        <f t="shared" si="1"/>
        <v>1116.297</v>
      </c>
      <c r="H21" s="41">
        <f t="shared" si="1"/>
        <v>1680.4390000000001</v>
      </c>
      <c r="I21" s="41">
        <f t="shared" si="1"/>
        <v>2249.1469999999999</v>
      </c>
      <c r="J21" s="57"/>
    </row>
    <row r="22" spans="1:10">
      <c r="A22" s="38"/>
      <c r="B22" s="41"/>
      <c r="E22">
        <v>2018</v>
      </c>
      <c r="F22" s="41">
        <f t="shared" si="0"/>
        <v>569.47699999999998</v>
      </c>
      <c r="G22" s="41">
        <f t="shared" si="1"/>
        <v>1140.3800000000001</v>
      </c>
      <c r="H22" s="41">
        <f t="shared" si="1"/>
        <v>1713.2510000000002</v>
      </c>
      <c r="I22" s="41">
        <f t="shared" si="1"/>
        <v>2289.7930000000001</v>
      </c>
      <c r="J22" s="57"/>
    </row>
    <row r="23" spans="1:10">
      <c r="A23" s="38"/>
      <c r="B23" s="41"/>
      <c r="E23">
        <v>2019</v>
      </c>
      <c r="F23" s="41">
        <f t="shared" si="0"/>
        <v>581.22299999999996</v>
      </c>
      <c r="G23" s="41">
        <f t="shared" si="1"/>
        <v>1165.4780000000001</v>
      </c>
      <c r="H23" s="41">
        <f t="shared" si="1"/>
        <v>1750.4360000000001</v>
      </c>
      <c r="I23" s="41">
        <f t="shared" si="1"/>
        <v>2333.1190000000001</v>
      </c>
      <c r="J23" s="57"/>
    </row>
    <row r="24" spans="1:10">
      <c r="A24" s="38"/>
      <c r="B24" s="41"/>
      <c r="E24">
        <v>2020</v>
      </c>
      <c r="F24" s="41">
        <f t="shared" si="0"/>
        <v>550.93299999999999</v>
      </c>
      <c r="G24" s="41">
        <f t="shared" si="1"/>
        <v>1027.232</v>
      </c>
      <c r="H24" s="41">
        <f t="shared" si="1"/>
        <v>1591.047</v>
      </c>
      <c r="I24" s="41">
        <f t="shared" si="1"/>
        <v>2149.701</v>
      </c>
      <c r="J24" s="57"/>
    </row>
    <row r="25" spans="1:10">
      <c r="A25" s="38"/>
      <c r="B25" s="41"/>
      <c r="E25">
        <v>2021</v>
      </c>
      <c r="F25" s="41">
        <f t="shared" si="0"/>
        <v>559.43499999999995</v>
      </c>
      <c r="G25" s="41">
        <f t="shared" si="1"/>
        <v>1124.3719999999998</v>
      </c>
      <c r="H25" s="41">
        <f t="shared" si="1"/>
        <v>1707.9789999999998</v>
      </c>
      <c r="I25" s="41">
        <f t="shared" si="1"/>
        <v>2295.1489999999999</v>
      </c>
      <c r="J25" s="57"/>
    </row>
    <row r="26" spans="1:10">
      <c r="A26" s="38"/>
      <c r="B26" s="41"/>
      <c r="E26">
        <v>2022</v>
      </c>
      <c r="F26" s="41">
        <f t="shared" si="0"/>
        <v>585.77</v>
      </c>
      <c r="G26" s="41">
        <f t="shared" si="1"/>
        <v>1174.691</v>
      </c>
      <c r="H26" s="41">
        <f t="shared" si="1"/>
        <v>1764.15</v>
      </c>
      <c r="I26" s="41">
        <f t="shared" si="1"/>
        <v>2353.7550000000001</v>
      </c>
      <c r="J26" s="57"/>
    </row>
    <row r="27" spans="1:10">
      <c r="A27" s="38"/>
      <c r="B27" s="41"/>
      <c r="E27">
        <v>2023</v>
      </c>
      <c r="F27" s="41">
        <f t="shared" si="0"/>
        <v>590.65800000000002</v>
      </c>
      <c r="G27" s="41">
        <f t="shared" si="1"/>
        <v>590.65800000000002</v>
      </c>
      <c r="H27" s="41">
        <f t="shared" si="1"/>
        <v>590.65800000000002</v>
      </c>
      <c r="I27" s="41">
        <f t="shared" si="1"/>
        <v>590.65800000000002</v>
      </c>
      <c r="J27" s="57"/>
    </row>
    <row r="28" spans="1:10">
      <c r="A28" s="38"/>
      <c r="B28" s="41"/>
    </row>
    <row r="29" spans="1:10">
      <c r="A29" s="38"/>
      <c r="B29" s="41"/>
      <c r="E29" s="45" t="s">
        <v>59</v>
      </c>
      <c r="F29" s="45"/>
      <c r="G29" s="45"/>
      <c r="H29" s="45"/>
      <c r="I29" s="45"/>
    </row>
    <row r="30" spans="1:10">
      <c r="A30" s="38"/>
      <c r="B30" s="41"/>
      <c r="E30" s="44" t="s">
        <v>88</v>
      </c>
      <c r="F30" t="s">
        <v>53</v>
      </c>
      <c r="G30" t="s">
        <v>54</v>
      </c>
      <c r="H30" t="s">
        <v>55</v>
      </c>
      <c r="I30" t="s">
        <v>56</v>
      </c>
    </row>
    <row r="31" spans="1:10">
      <c r="A31" s="38"/>
      <c r="B31" s="41"/>
      <c r="E31">
        <v>2016</v>
      </c>
      <c r="F31" s="41"/>
      <c r="G31" s="46">
        <f t="shared" ref="G31:I36" si="2">G10/F10-1</f>
        <v>-2.3281465073244911E-3</v>
      </c>
      <c r="H31" s="46">
        <f t="shared" si="2"/>
        <v>2.3463711652180752E-3</v>
      </c>
      <c r="I31" s="46">
        <f t="shared" si="2"/>
        <v>5.642538358322291E-3</v>
      </c>
    </row>
    <row r="32" spans="1:10">
      <c r="A32" s="38"/>
      <c r="B32" s="41"/>
      <c r="E32">
        <v>2017</v>
      </c>
      <c r="F32" s="46">
        <f>F11/I10-1</f>
        <v>8.040144523184134E-3</v>
      </c>
      <c r="G32" s="46">
        <f t="shared" si="2"/>
        <v>7.5767657838796687E-3</v>
      </c>
      <c r="H32" s="46">
        <f t="shared" si="2"/>
        <v>6.9379122006945071E-3</v>
      </c>
      <c r="I32" s="46">
        <f t="shared" si="2"/>
        <v>8.0937069035809106E-3</v>
      </c>
    </row>
    <row r="33" spans="1:9">
      <c r="A33" s="38"/>
      <c r="B33" s="41"/>
      <c r="E33">
        <v>2018</v>
      </c>
      <c r="F33" s="46">
        <f>F12/I11-1</f>
        <v>1.3521877659536941E-3</v>
      </c>
      <c r="G33" s="46">
        <f t="shared" si="2"/>
        <v>2.5040519634682568E-3</v>
      </c>
      <c r="H33" s="46">
        <f t="shared" si="2"/>
        <v>3.4471705350995752E-3</v>
      </c>
      <c r="I33" s="46">
        <f t="shared" si="2"/>
        <v>6.408074418150056E-3</v>
      </c>
    </row>
    <row r="34" spans="1:9">
      <c r="A34" s="38"/>
      <c r="B34" s="41"/>
      <c r="E34">
        <v>2019</v>
      </c>
      <c r="F34" s="46">
        <f>F13/I12-1</f>
        <v>8.1190962670540934E-3</v>
      </c>
      <c r="G34" s="46">
        <f t="shared" si="2"/>
        <v>5.2165864048738797E-3</v>
      </c>
      <c r="H34" s="46">
        <f t="shared" si="2"/>
        <v>1.2032417352012548E-3</v>
      </c>
      <c r="I34" s="46">
        <f t="shared" si="2"/>
        <v>-3.889168111214758E-3</v>
      </c>
    </row>
    <row r="35" spans="1:9">
      <c r="A35" s="38"/>
      <c r="B35" s="41"/>
      <c r="E35">
        <v>2020</v>
      </c>
      <c r="F35" s="46">
        <f>F14/I13-1</f>
        <v>-5.4489319235330402E-2</v>
      </c>
      <c r="G35" s="46">
        <f t="shared" si="2"/>
        <v>-0.13546837818754731</v>
      </c>
      <c r="H35" s="46">
        <f t="shared" si="2"/>
        <v>0.18374172526081334</v>
      </c>
      <c r="I35" s="46">
        <f t="shared" si="2"/>
        <v>-9.153711767157735E-3</v>
      </c>
    </row>
    <row r="36" spans="1:9">
      <c r="A36" s="38"/>
      <c r="B36" s="41"/>
      <c r="E36">
        <v>2021</v>
      </c>
      <c r="F36" s="46">
        <f>F15/I14-1</f>
        <v>1.3980030573483848E-3</v>
      </c>
      <c r="G36" s="46">
        <f t="shared" si="2"/>
        <v>9.8349227345448931E-3</v>
      </c>
      <c r="H36" s="46">
        <f t="shared" si="2"/>
        <v>3.3047932778345057E-2</v>
      </c>
      <c r="I36" s="46">
        <f t="shared" si="2"/>
        <v>6.1051358191386296E-3</v>
      </c>
    </row>
    <row r="37" spans="1:9">
      <c r="A37" s="38"/>
      <c r="B37" s="41"/>
      <c r="E37">
        <v>2022</v>
      </c>
      <c r="F37" s="46">
        <f t="shared" ref="F37:F38" si="3">F16/I15-1</f>
        <v>-2.3843179998978004E-3</v>
      </c>
      <c r="G37" s="46">
        <f t="shared" ref="G37:I37" si="4">G16/F16-1</f>
        <v>5.3792444133364814E-3</v>
      </c>
      <c r="H37" s="46">
        <f t="shared" si="4"/>
        <v>9.1353509214298079E-4</v>
      </c>
      <c r="I37" s="46">
        <f t="shared" si="4"/>
        <v>2.4768474143255226E-4</v>
      </c>
    </row>
    <row r="38" spans="1:9">
      <c r="A38" s="38"/>
      <c r="B38" s="41"/>
      <c r="E38">
        <v>2023</v>
      </c>
      <c r="F38" s="46">
        <f t="shared" si="3"/>
        <v>1.7859414353678105E-3</v>
      </c>
      <c r="G38" s="46">
        <f t="shared" ref="G38:I38" si="5">G17/F17-1</f>
        <v>-1</v>
      </c>
      <c r="H38" s="46" t="e">
        <f t="shared" si="5"/>
        <v>#DIV/0!</v>
      </c>
      <c r="I38" s="46" t="e">
        <f t="shared" si="5"/>
        <v>#DIV/0!</v>
      </c>
    </row>
    <row r="39" spans="1:9">
      <c r="A39" s="38"/>
      <c r="B39" s="41"/>
    </row>
    <row r="40" spans="1:9">
      <c r="A40" s="38"/>
      <c r="B40" s="41"/>
      <c r="E40" s="45" t="s">
        <v>60</v>
      </c>
      <c r="F40" s="45"/>
      <c r="G40" s="45"/>
      <c r="H40" s="45"/>
      <c r="I40" s="45"/>
    </row>
    <row r="41" spans="1:9">
      <c r="A41" s="38"/>
      <c r="B41" s="41"/>
      <c r="E41" s="44" t="s">
        <v>88</v>
      </c>
      <c r="F41" t="s">
        <v>53</v>
      </c>
      <c r="G41" t="s">
        <v>54</v>
      </c>
      <c r="H41" t="s">
        <v>55</v>
      </c>
      <c r="I41" t="s">
        <v>56</v>
      </c>
    </row>
    <row r="42" spans="1:9">
      <c r="A42" s="38"/>
      <c r="B42" s="41"/>
      <c r="E42">
        <v>2016</v>
      </c>
      <c r="F42" s="41"/>
      <c r="G42" s="41"/>
      <c r="H42" s="41"/>
      <c r="I42" s="41"/>
    </row>
    <row r="43" spans="1:9">
      <c r="A43" s="38"/>
      <c r="B43" s="41"/>
      <c r="E43">
        <v>2017</v>
      </c>
      <c r="F43" s="46">
        <f t="shared" ref="F43:I47" si="6">F21/F20-1</f>
        <v>1.3740986864294813E-2</v>
      </c>
      <c r="G43" s="46">
        <f t="shared" si="6"/>
        <v>1.8767345694617354E-2</v>
      </c>
      <c r="H43" s="46">
        <f t="shared" si="6"/>
        <v>2.2012534628355285E-2</v>
      </c>
      <c r="I43" s="46">
        <f t="shared" si="6"/>
        <v>2.4270761417436226E-2</v>
      </c>
    </row>
    <row r="44" spans="1:9">
      <c r="A44" s="38"/>
      <c r="B44" s="41"/>
      <c r="E44">
        <v>2018</v>
      </c>
      <c r="F44" s="46">
        <f t="shared" si="6"/>
        <v>2.4161843889490164E-2</v>
      </c>
      <c r="G44" s="46">
        <f t="shared" si="6"/>
        <v>2.1574007634169057E-2</v>
      </c>
      <c r="H44" s="46">
        <f t="shared" si="6"/>
        <v>1.952585009036345E-2</v>
      </c>
      <c r="I44" s="46">
        <f t="shared" si="6"/>
        <v>1.8071740086352817E-2</v>
      </c>
    </row>
    <row r="45" spans="1:9">
      <c r="A45" s="38"/>
      <c r="B45" s="41"/>
      <c r="E45">
        <v>2019</v>
      </c>
      <c r="F45" s="46">
        <f t="shared" si="6"/>
        <v>2.0625942750980286E-2</v>
      </c>
      <c r="G45" s="46">
        <f t="shared" si="6"/>
        <v>2.2008453322576615E-2</v>
      </c>
      <c r="H45" s="46">
        <f t="shared" si="6"/>
        <v>2.1704350384152749E-2</v>
      </c>
      <c r="I45" s="46">
        <f t="shared" si="6"/>
        <v>1.8921361013855886E-2</v>
      </c>
    </row>
    <row r="46" spans="1:9">
      <c r="A46" s="38"/>
      <c r="B46" s="41"/>
      <c r="E46">
        <v>2020</v>
      </c>
      <c r="F46" s="46">
        <f t="shared" si="6"/>
        <v>-5.2114248747898717E-2</v>
      </c>
      <c r="G46" s="46">
        <f t="shared" si="6"/>
        <v>-0.11861742563995215</v>
      </c>
      <c r="H46" s="46">
        <f t="shared" si="6"/>
        <v>-9.1056742434456384E-2</v>
      </c>
      <c r="I46" s="46">
        <f t="shared" si="6"/>
        <v>-7.8614935629087168E-2</v>
      </c>
    </row>
    <row r="47" spans="1:9">
      <c r="A47" s="38"/>
      <c r="B47" s="41"/>
      <c r="E47">
        <v>2021</v>
      </c>
      <c r="F47" s="46">
        <f t="shared" si="6"/>
        <v>1.5432003528559557E-2</v>
      </c>
      <c r="G47" s="46">
        <f t="shared" si="6"/>
        <v>9.4564811065075638E-2</v>
      </c>
      <c r="H47" s="46">
        <f t="shared" si="6"/>
        <v>7.349374342806958E-2</v>
      </c>
      <c r="I47" s="46">
        <f t="shared" si="6"/>
        <v>6.7659641968813355E-2</v>
      </c>
    </row>
    <row r="48" spans="1:9">
      <c r="A48" s="38"/>
      <c r="B48" s="41"/>
      <c r="E48">
        <v>2022</v>
      </c>
      <c r="F48" s="46">
        <f t="shared" ref="F48:I48" si="7">F26/F25-1</f>
        <v>4.707428030066052E-2</v>
      </c>
      <c r="G48" s="46">
        <f t="shared" si="7"/>
        <v>4.4752982109124151E-2</v>
      </c>
      <c r="H48" s="46">
        <f t="shared" si="7"/>
        <v>3.2887406695281562E-2</v>
      </c>
      <c r="I48" s="46">
        <f t="shared" si="7"/>
        <v>2.5534725632192279E-2</v>
      </c>
    </row>
    <row r="49" spans="1:9">
      <c r="A49" s="38"/>
      <c r="B49" s="41"/>
      <c r="E49">
        <v>2023</v>
      </c>
      <c r="F49" s="46">
        <f t="shared" ref="F49:I49" si="8">F27/F26-1</f>
        <v>8.3445721016781604E-3</v>
      </c>
      <c r="G49" s="46">
        <f t="shared" si="8"/>
        <v>-0.49718010949262403</v>
      </c>
      <c r="H49" s="46">
        <f t="shared" si="8"/>
        <v>-0.66518833432531244</v>
      </c>
      <c r="I49" s="46">
        <f t="shared" si="8"/>
        <v>-0.74905714486002162</v>
      </c>
    </row>
    <row r="50" spans="1:9">
      <c r="A50" s="38"/>
      <c r="B50" s="41"/>
    </row>
    <row r="51" spans="1:9">
      <c r="A51" s="38"/>
      <c r="B51" s="41"/>
    </row>
    <row r="52" spans="1:9">
      <c r="A52" s="38"/>
      <c r="B52" s="41"/>
    </row>
    <row r="53" spans="1:9">
      <c r="A53" s="38"/>
      <c r="B53" s="41"/>
    </row>
    <row r="54" spans="1:9">
      <c r="A54" s="38"/>
      <c r="B54" s="41"/>
    </row>
    <row r="55" spans="1:9">
      <c r="A55" s="38"/>
      <c r="B55" s="41"/>
    </row>
    <row r="56" spans="1:9">
      <c r="A56" s="38"/>
      <c r="B56" s="41"/>
    </row>
    <row r="57" spans="1:9">
      <c r="A57" s="38"/>
      <c r="B57" s="41"/>
    </row>
    <row r="58" spans="1:9">
      <c r="A58" s="38"/>
      <c r="B58" s="41"/>
    </row>
    <row r="59" spans="1:9">
      <c r="A59" s="38"/>
      <c r="B59" s="41"/>
    </row>
    <row r="60" spans="1:9">
      <c r="A60" s="38"/>
      <c r="B60" s="41"/>
    </row>
    <row r="61" spans="1:9">
      <c r="A61" s="38"/>
      <c r="B61" s="41"/>
    </row>
    <row r="62" spans="1:9">
      <c r="A62" s="38"/>
      <c r="B62" s="41"/>
    </row>
    <row r="63" spans="1:9">
      <c r="A63" s="38"/>
      <c r="B63" s="41"/>
    </row>
    <row r="64" spans="1:9">
      <c r="A64" s="38"/>
      <c r="B64" s="41"/>
    </row>
    <row r="65" spans="1:2">
      <c r="A65" s="38"/>
      <c r="B65" s="41"/>
    </row>
    <row r="66" spans="1:2">
      <c r="A66" s="38"/>
      <c r="B66" s="41"/>
    </row>
    <row r="67" spans="1:2">
      <c r="A67" s="38"/>
      <c r="B67" s="41"/>
    </row>
    <row r="68" spans="1:2">
      <c r="A68" s="38"/>
      <c r="B68" s="41"/>
    </row>
    <row r="69" spans="1:2">
      <c r="A69" s="38"/>
      <c r="B69" s="41"/>
    </row>
    <row r="70" spans="1:2">
      <c r="A70" s="38"/>
      <c r="B70" s="41"/>
    </row>
    <row r="71" spans="1:2">
      <c r="A71" s="38"/>
      <c r="B71" s="41"/>
    </row>
    <row r="72" spans="1:2">
      <c r="A72" s="38"/>
      <c r="B72" s="41"/>
    </row>
    <row r="73" spans="1:2">
      <c r="A73" s="38"/>
      <c r="B73" s="41"/>
    </row>
    <row r="74" spans="1:2">
      <c r="A74" s="38"/>
      <c r="B74" s="41"/>
    </row>
    <row r="75" spans="1:2">
      <c r="A75" s="38"/>
      <c r="B75" s="41"/>
    </row>
    <row r="76" spans="1:2">
      <c r="A76" s="38"/>
      <c r="B76" s="41"/>
    </row>
    <row r="77" spans="1:2">
      <c r="A77" s="38"/>
      <c r="B77" s="41"/>
    </row>
    <row r="78" spans="1:2">
      <c r="A78" s="38"/>
      <c r="B78" s="41"/>
    </row>
    <row r="79" spans="1:2">
      <c r="A79" s="38"/>
      <c r="B79" s="41"/>
    </row>
    <row r="80" spans="1:2">
      <c r="A80" s="38"/>
      <c r="B80" s="41"/>
    </row>
    <row r="81" spans="1:2">
      <c r="A81" s="38"/>
      <c r="B81" s="41"/>
    </row>
    <row r="82" spans="1:2">
      <c r="A82" s="38"/>
      <c r="B82" s="41"/>
    </row>
    <row r="83" spans="1:2">
      <c r="A83" s="38"/>
      <c r="B83" s="41"/>
    </row>
    <row r="84" spans="1:2">
      <c r="A84" s="38"/>
      <c r="B84" s="41"/>
    </row>
    <row r="85" spans="1:2">
      <c r="A85" s="38"/>
      <c r="B85" s="41"/>
    </row>
    <row r="86" spans="1:2">
      <c r="A86" s="38"/>
      <c r="B86" s="41"/>
    </row>
    <row r="87" spans="1:2">
      <c r="A87" s="38"/>
      <c r="B87" s="41"/>
    </row>
    <row r="88" spans="1:2">
      <c r="A88" s="38"/>
      <c r="B88" s="41"/>
    </row>
    <row r="89" spans="1:2">
      <c r="A89" s="38"/>
      <c r="B89" s="41"/>
    </row>
    <row r="90" spans="1:2">
      <c r="A90" s="38"/>
      <c r="B90" s="41"/>
    </row>
    <row r="91" spans="1:2">
      <c r="A91" s="38"/>
      <c r="B91" s="41"/>
    </row>
    <row r="92" spans="1:2">
      <c r="A92" s="38"/>
      <c r="B92" s="41"/>
    </row>
    <row r="93" spans="1:2">
      <c r="A93" s="38"/>
      <c r="B93" s="41"/>
    </row>
    <row r="94" spans="1:2">
      <c r="A94" s="38"/>
      <c r="B94" s="41"/>
    </row>
    <row r="95" spans="1:2">
      <c r="A95" s="38"/>
      <c r="B95" s="41"/>
    </row>
    <row r="96" spans="1:2">
      <c r="A96" s="38"/>
      <c r="B96" s="41"/>
    </row>
    <row r="97" spans="1:2">
      <c r="A97" s="38"/>
      <c r="B97" s="41"/>
    </row>
    <row r="98" spans="1:2">
      <c r="A98" s="38"/>
      <c r="B98" s="41"/>
    </row>
    <row r="99" spans="1:2">
      <c r="A99" s="38"/>
      <c r="B99" s="41"/>
    </row>
    <row r="100" spans="1:2">
      <c r="A100" s="38"/>
      <c r="B100" s="41"/>
    </row>
    <row r="101" spans="1:2">
      <c r="A101" s="38"/>
      <c r="B101" s="41"/>
    </row>
    <row r="102" spans="1:2">
      <c r="A102" s="38"/>
      <c r="B102" s="41"/>
    </row>
    <row r="103" spans="1:2">
      <c r="A103" s="38"/>
      <c r="B103" s="41"/>
    </row>
    <row r="104" spans="1:2">
      <c r="A104" s="38"/>
      <c r="B104" s="41"/>
    </row>
    <row r="105" spans="1:2">
      <c r="A105" s="38"/>
      <c r="B105" s="41"/>
    </row>
    <row r="106" spans="1:2">
      <c r="A106" s="38"/>
      <c r="B106" s="41"/>
    </row>
    <row r="107" spans="1:2">
      <c r="A107" s="38"/>
      <c r="B107" s="41"/>
    </row>
    <row r="108" spans="1:2">
      <c r="A108" s="38"/>
      <c r="B108" s="41"/>
    </row>
    <row r="109" spans="1:2">
      <c r="A109" s="38"/>
      <c r="B109" s="41"/>
    </row>
    <row r="110" spans="1:2">
      <c r="A110" s="38"/>
      <c r="B110" s="41"/>
    </row>
    <row r="111" spans="1:2">
      <c r="A111" s="38"/>
      <c r="B111" s="41"/>
    </row>
    <row r="112" spans="1:2">
      <c r="A112" s="38"/>
      <c r="B112" s="41"/>
    </row>
    <row r="113" spans="1:2">
      <c r="A113" s="38"/>
      <c r="B113" s="41"/>
    </row>
    <row r="114" spans="1:2">
      <c r="A114" s="38"/>
      <c r="B114" s="41"/>
    </row>
    <row r="115" spans="1:2">
      <c r="A115" s="38"/>
      <c r="B115" s="41"/>
    </row>
    <row r="116" spans="1:2">
      <c r="A116" s="38"/>
      <c r="B116" s="41"/>
    </row>
    <row r="117" spans="1:2">
      <c r="A117" s="38"/>
      <c r="B117" s="41"/>
    </row>
    <row r="118" spans="1:2">
      <c r="A118" s="38"/>
      <c r="B118" s="41"/>
    </row>
    <row r="119" spans="1:2">
      <c r="A119" s="38"/>
      <c r="B119" s="41"/>
    </row>
    <row r="120" spans="1:2">
      <c r="A120" s="38"/>
      <c r="B120" s="41"/>
    </row>
    <row r="121" spans="1:2">
      <c r="A121" s="38"/>
      <c r="B121" s="41"/>
    </row>
    <row r="122" spans="1:2">
      <c r="A122" s="38"/>
      <c r="B122" s="41"/>
    </row>
    <row r="123" spans="1:2">
      <c r="A123" s="38"/>
      <c r="B123" s="41"/>
    </row>
    <row r="124" spans="1:2">
      <c r="A124" s="38"/>
      <c r="B124" s="41"/>
    </row>
    <row r="125" spans="1:2">
      <c r="A125" s="39"/>
      <c r="B125" s="42"/>
    </row>
    <row r="126" spans="1:2">
      <c r="A126" s="39"/>
      <c r="B126" s="42"/>
    </row>
    <row r="127" spans="1:2">
      <c r="A127" s="39"/>
      <c r="B127" s="42"/>
    </row>
    <row r="128" spans="1:2">
      <c r="A128" s="39"/>
      <c r="B128" s="42"/>
    </row>
    <row r="129" spans="1:2">
      <c r="A129" s="39"/>
      <c r="B129" s="42"/>
    </row>
    <row r="130" spans="1:2">
      <c r="A130" s="39"/>
      <c r="B130" s="42"/>
    </row>
    <row r="131" spans="1:2">
      <c r="A131" s="39"/>
      <c r="B131" s="42"/>
    </row>
    <row r="132" spans="1:2">
      <c r="A132" s="39"/>
      <c r="B132" s="42"/>
    </row>
    <row r="133" spans="1:2">
      <c r="A133" s="39"/>
      <c r="B133" s="42"/>
    </row>
    <row r="134" spans="1:2">
      <c r="A134" s="39"/>
      <c r="B134" s="42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0"/>
  <sheetViews>
    <sheetView topLeftCell="A34" zoomScale="70" zoomScaleNormal="70" workbookViewId="0">
      <selection activeCell="F20" sqref="F20:H20"/>
    </sheetView>
  </sheetViews>
  <sheetFormatPr baseColWidth="10" defaultRowHeight="14.4"/>
  <cols>
    <col min="4" max="4" width="27.88671875" customWidth="1"/>
  </cols>
  <sheetData>
    <row r="1" spans="1:17" ht="15.6">
      <c r="A1" s="47"/>
      <c r="B1" s="47"/>
    </row>
    <row r="2" spans="1:17" ht="15.6">
      <c r="A2" s="48"/>
      <c r="B2" s="49"/>
      <c r="D2" s="62" t="s">
        <v>64</v>
      </c>
    </row>
    <row r="3" spans="1:17" ht="15.6">
      <c r="A3" s="48"/>
      <c r="B3" s="49"/>
      <c r="D3" s="63" t="s">
        <v>65</v>
      </c>
    </row>
    <row r="4" spans="1:17" ht="21">
      <c r="A4" s="50"/>
      <c r="B4" s="49"/>
      <c r="E4" s="59" t="s">
        <v>80</v>
      </c>
    </row>
    <row r="5" spans="1:17">
      <c r="A5" s="51"/>
      <c r="B5" s="52"/>
    </row>
    <row r="6" spans="1:17" ht="15.6">
      <c r="A6" s="53"/>
      <c r="B6" s="91"/>
    </row>
    <row r="7" spans="1:17" ht="15.6">
      <c r="A7" s="54"/>
      <c r="B7" s="91"/>
    </row>
    <row r="8" spans="1:17" ht="15.6">
      <c r="A8" s="54"/>
      <c r="B8" s="91"/>
    </row>
    <row r="9" spans="1:17" ht="15.6">
      <c r="A9" s="54"/>
      <c r="B9" s="90"/>
    </row>
    <row r="10" spans="1:17" ht="15.6">
      <c r="A10" s="53"/>
      <c r="B10" s="90"/>
      <c r="E10" t="s">
        <v>58</v>
      </c>
    </row>
    <row r="11" spans="1:17" ht="15.6">
      <c r="A11" s="53"/>
      <c r="B11" s="90"/>
    </row>
    <row r="12" spans="1:17">
      <c r="A12" s="55"/>
      <c r="B12" s="56"/>
      <c r="F12" t="s">
        <v>41</v>
      </c>
      <c r="G12" t="s">
        <v>42</v>
      </c>
      <c r="H12" t="s">
        <v>43</v>
      </c>
      <c r="I12" t="s">
        <v>44</v>
      </c>
      <c r="J12" t="s">
        <v>45</v>
      </c>
      <c r="K12" t="s">
        <v>46</v>
      </c>
      <c r="L12" t="s">
        <v>47</v>
      </c>
      <c r="M12" t="s">
        <v>48</v>
      </c>
      <c r="N12" t="s">
        <v>49</v>
      </c>
      <c r="O12" t="s">
        <v>50</v>
      </c>
      <c r="P12" t="s">
        <v>51</v>
      </c>
      <c r="Q12" t="s">
        <v>52</v>
      </c>
    </row>
    <row r="13" spans="1:17">
      <c r="A13" s="55"/>
      <c r="B13" s="56"/>
      <c r="E13">
        <v>2016</v>
      </c>
      <c r="F13" s="58">
        <v>46960.886641999998</v>
      </c>
      <c r="G13" s="58">
        <v>46654.790866000003</v>
      </c>
      <c r="H13" s="58">
        <v>47071.930219000002</v>
      </c>
      <c r="I13" s="58">
        <v>47217.017678999997</v>
      </c>
      <c r="J13" s="58">
        <v>46973.338542999998</v>
      </c>
      <c r="K13" s="58">
        <v>46990.448571000001</v>
      </c>
      <c r="L13" s="58">
        <v>46501.725754999999</v>
      </c>
      <c r="M13" s="58">
        <v>46766.656254000001</v>
      </c>
      <c r="N13" s="58">
        <v>46988.818012000003</v>
      </c>
      <c r="O13" s="58">
        <v>47401.499346999997</v>
      </c>
      <c r="P13" s="58">
        <v>47330.324207999998</v>
      </c>
      <c r="Q13" s="58">
        <v>47445.262579000002</v>
      </c>
    </row>
    <row r="14" spans="1:17">
      <c r="A14" s="55"/>
      <c r="B14" s="56"/>
      <c r="E14">
        <v>2017</v>
      </c>
      <c r="F14" s="58">
        <v>47697.313988000002</v>
      </c>
      <c r="G14" s="58">
        <v>47376.330319000001</v>
      </c>
      <c r="H14" s="58">
        <v>47260.499220999998</v>
      </c>
      <c r="I14" s="58">
        <v>47282.340682000002</v>
      </c>
      <c r="J14" s="58">
        <v>47852.030637999997</v>
      </c>
      <c r="K14" s="58">
        <v>47787.658947000004</v>
      </c>
      <c r="L14" s="58">
        <v>47802.715500999999</v>
      </c>
      <c r="M14" s="58">
        <v>47700.648628000003</v>
      </c>
      <c r="N14" s="58">
        <v>48260.253231000002</v>
      </c>
      <c r="O14" s="58">
        <v>47105.303869000003</v>
      </c>
      <c r="P14" s="58">
        <v>48349.739211</v>
      </c>
      <c r="Q14" s="58">
        <v>47919.254905000002</v>
      </c>
    </row>
    <row r="15" spans="1:17">
      <c r="A15" s="55"/>
      <c r="B15" s="56"/>
      <c r="E15">
        <v>2018</v>
      </c>
      <c r="F15" s="58">
        <v>46999.934859000001</v>
      </c>
      <c r="G15" s="58">
        <v>48677.33539</v>
      </c>
      <c r="H15" s="58">
        <v>48324.535172999997</v>
      </c>
      <c r="I15" s="58">
        <v>47375.293502</v>
      </c>
      <c r="J15" s="58">
        <v>47756.389134999998</v>
      </c>
      <c r="K15" s="58">
        <v>47620.002231999999</v>
      </c>
      <c r="L15" s="58">
        <v>47521.928273999998</v>
      </c>
      <c r="M15" s="58">
        <v>47848.759728999998</v>
      </c>
      <c r="N15" s="58">
        <v>47227.700207000002</v>
      </c>
      <c r="O15" s="58">
        <v>47615.297672000001</v>
      </c>
      <c r="P15" s="58">
        <v>47663.569039000002</v>
      </c>
      <c r="Q15" s="58">
        <v>46924.582219999997</v>
      </c>
    </row>
    <row r="16" spans="1:17">
      <c r="A16" s="55"/>
      <c r="B16" s="56"/>
      <c r="E16">
        <v>2019</v>
      </c>
      <c r="F16" s="67">
        <v>47899.207519140502</v>
      </c>
      <c r="G16" s="67">
        <v>47655.728827541301</v>
      </c>
      <c r="H16" s="67">
        <v>47637.059007258496</v>
      </c>
      <c r="I16" s="67">
        <v>47889.968464408899</v>
      </c>
      <c r="J16" s="67">
        <v>47978.466136401999</v>
      </c>
      <c r="K16" s="67">
        <v>47579.856212851402</v>
      </c>
      <c r="L16" s="67">
        <v>47734.853747232999</v>
      </c>
      <c r="M16" s="67">
        <v>47869.717494946599</v>
      </c>
      <c r="N16" s="67">
        <v>47671.266352472398</v>
      </c>
      <c r="O16" s="67">
        <v>47667.876309396503</v>
      </c>
      <c r="P16" s="67">
        <v>48201.721251887597</v>
      </c>
      <c r="Q16" s="67">
        <v>48238.276085456302</v>
      </c>
    </row>
    <row r="17" spans="1:17">
      <c r="A17" s="55"/>
      <c r="B17" s="56"/>
      <c r="E17">
        <v>2020</v>
      </c>
      <c r="F17" s="70">
        <v>47443.789037995397</v>
      </c>
      <c r="G17" s="70">
        <v>47748.355857611299</v>
      </c>
      <c r="H17" s="70">
        <v>41091.279550062703</v>
      </c>
      <c r="I17" s="70">
        <v>32315.584616902001</v>
      </c>
      <c r="J17" s="70">
        <v>45100.937297513403</v>
      </c>
      <c r="K17" s="70">
        <v>49610.299214482999</v>
      </c>
      <c r="L17" s="70">
        <v>49402.494533023601</v>
      </c>
      <c r="M17" s="70">
        <v>50920.539989075602</v>
      </c>
      <c r="N17" s="70">
        <v>48681.637496163901</v>
      </c>
      <c r="O17" s="70">
        <v>50391.486038710202</v>
      </c>
      <c r="P17" s="70">
        <v>41233.1792204659</v>
      </c>
      <c r="Q17" s="70">
        <v>50643.765455369001</v>
      </c>
    </row>
    <row r="18" spans="1:17">
      <c r="A18" s="55"/>
      <c r="B18" s="56"/>
      <c r="E18">
        <v>2021</v>
      </c>
      <c r="F18" s="70">
        <v>48354.1127266603</v>
      </c>
      <c r="G18" s="70">
        <v>48468.737648945702</v>
      </c>
      <c r="H18" s="70">
        <v>48317.544223463599</v>
      </c>
      <c r="I18" s="70">
        <v>43803.442679005799</v>
      </c>
      <c r="J18" s="70">
        <v>48635.084949218101</v>
      </c>
      <c r="K18" s="70">
        <v>48928.1676573769</v>
      </c>
      <c r="L18" s="70">
        <v>48575.047306485198</v>
      </c>
      <c r="M18" s="70">
        <v>48227.798577583198</v>
      </c>
      <c r="N18" s="70">
        <v>48229.0989812595</v>
      </c>
      <c r="O18" s="70">
        <v>48332.687414683198</v>
      </c>
      <c r="P18" s="70">
        <v>48352.271704218998</v>
      </c>
      <c r="Q18" s="70">
        <v>48064.300404529997</v>
      </c>
    </row>
    <row r="19" spans="1:17">
      <c r="A19" s="55"/>
      <c r="B19" s="56"/>
      <c r="E19">
        <v>2022</v>
      </c>
      <c r="F19" s="70">
        <v>47621.975638686497</v>
      </c>
      <c r="G19" s="70">
        <v>47504.232418088199</v>
      </c>
      <c r="H19" s="70">
        <v>46892.106355809497</v>
      </c>
      <c r="I19" s="70">
        <v>46791.363956576301</v>
      </c>
      <c r="J19" s="70">
        <v>46774.0122372185</v>
      </c>
      <c r="K19" s="70">
        <v>46803.737610168399</v>
      </c>
      <c r="L19" s="70">
        <v>46358.547274079603</v>
      </c>
      <c r="M19" s="70">
        <v>46423.665487857499</v>
      </c>
      <c r="N19" s="70">
        <v>46997.206691533502</v>
      </c>
      <c r="O19" s="70">
        <v>45625.865263058098</v>
      </c>
      <c r="P19" s="70">
        <v>45879.449341589301</v>
      </c>
      <c r="Q19" s="70">
        <v>45137.262332765102</v>
      </c>
    </row>
    <row r="20" spans="1:17">
      <c r="A20" s="55"/>
      <c r="B20" s="56"/>
      <c r="E20">
        <v>2023</v>
      </c>
      <c r="F20" s="70">
        <v>45880.884194727703</v>
      </c>
      <c r="G20" s="70">
        <v>45532.979710976098</v>
      </c>
      <c r="H20" s="70">
        <v>44925.042348819203</v>
      </c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55"/>
      <c r="B21" s="56"/>
    </row>
    <row r="22" spans="1:17">
      <c r="A22" s="55"/>
      <c r="B22" s="56"/>
      <c r="E22" t="s">
        <v>58</v>
      </c>
    </row>
    <row r="23" spans="1:17">
      <c r="A23" s="55"/>
      <c r="B23" s="56"/>
    </row>
    <row r="24" spans="1:17">
      <c r="A24" s="55"/>
      <c r="B24" s="56"/>
      <c r="F24" t="s">
        <v>53</v>
      </c>
      <c r="G24" t="s">
        <v>54</v>
      </c>
      <c r="H24" t="s">
        <v>55</v>
      </c>
      <c r="I24" t="s">
        <v>56</v>
      </c>
      <c r="J24" s="56"/>
      <c r="K24" s="56"/>
      <c r="L24" s="56"/>
      <c r="M24" s="56"/>
      <c r="N24" s="56"/>
      <c r="O24" s="56"/>
      <c r="P24" s="56"/>
      <c r="Q24" s="56"/>
    </row>
    <row r="25" spans="1:17">
      <c r="A25" s="55"/>
      <c r="B25" s="56"/>
      <c r="E25">
        <v>2016</v>
      </c>
      <c r="F25" s="56">
        <f t="shared" ref="F25:F32" si="0">F13+G13+H13</f>
        <v>140687.607727</v>
      </c>
      <c r="G25" s="56">
        <f t="shared" ref="G25:G32" si="1">SUM(I13:K13)</f>
        <v>141180.80479299999</v>
      </c>
      <c r="H25" s="56">
        <f t="shared" ref="H25:H32" si="2">SUM(L13:N13)</f>
        <v>140257.200021</v>
      </c>
      <c r="I25" s="56">
        <f t="shared" ref="I25:I32" si="3">SUM(O13:Q13)</f>
        <v>142177.08613399998</v>
      </c>
      <c r="J25" s="56"/>
      <c r="K25" s="56"/>
      <c r="L25" s="56"/>
      <c r="M25" s="56"/>
      <c r="N25" s="56"/>
      <c r="O25" s="56"/>
      <c r="P25" s="56"/>
      <c r="Q25" s="56"/>
    </row>
    <row r="26" spans="1:17">
      <c r="A26" s="55"/>
      <c r="B26" s="56"/>
      <c r="E26">
        <v>2017</v>
      </c>
      <c r="F26" s="56">
        <f t="shared" si="0"/>
        <v>142334.14352800002</v>
      </c>
      <c r="G26" s="56">
        <f t="shared" si="1"/>
        <v>142922.03026700002</v>
      </c>
      <c r="H26" s="56">
        <f t="shared" si="2"/>
        <v>143763.61736</v>
      </c>
      <c r="I26" s="56">
        <f t="shared" si="3"/>
        <v>143374.29798500001</v>
      </c>
      <c r="J26" s="56"/>
      <c r="K26" s="56"/>
      <c r="L26" s="56"/>
      <c r="M26" s="56"/>
      <c r="N26" s="56"/>
      <c r="O26" s="56"/>
      <c r="P26" s="56"/>
      <c r="Q26" s="56"/>
    </row>
    <row r="27" spans="1:17">
      <c r="A27" s="55"/>
      <c r="B27" s="56"/>
      <c r="E27">
        <v>2018</v>
      </c>
      <c r="F27" s="56">
        <f t="shared" si="0"/>
        <v>144001.805422</v>
      </c>
      <c r="G27" s="56">
        <f t="shared" si="1"/>
        <v>142751.68486899999</v>
      </c>
      <c r="H27" s="56">
        <f t="shared" si="2"/>
        <v>142598.38821</v>
      </c>
      <c r="I27" s="56">
        <f t="shared" si="3"/>
        <v>142203.44893100002</v>
      </c>
      <c r="J27" s="56"/>
      <c r="K27" s="56"/>
      <c r="L27" s="56"/>
      <c r="M27" s="56"/>
      <c r="N27" s="56"/>
      <c r="O27" s="56"/>
      <c r="P27" s="56"/>
      <c r="Q27" s="56"/>
    </row>
    <row r="28" spans="1:17">
      <c r="A28" s="55"/>
      <c r="B28" s="56"/>
      <c r="E28">
        <v>2019</v>
      </c>
      <c r="F28" s="56">
        <f t="shared" si="0"/>
        <v>143191.99535394029</v>
      </c>
      <c r="G28" s="56">
        <f t="shared" si="1"/>
        <v>143448.29081366229</v>
      </c>
      <c r="H28" s="56">
        <f t="shared" si="2"/>
        <v>143275.837594652</v>
      </c>
      <c r="I28" s="56">
        <f t="shared" si="3"/>
        <v>144107.87364674039</v>
      </c>
      <c r="J28" s="56"/>
      <c r="K28" s="56"/>
      <c r="L28" s="56"/>
      <c r="M28" s="56"/>
      <c r="N28" s="56"/>
    </row>
    <row r="29" spans="1:17">
      <c r="A29" s="55"/>
      <c r="B29" s="56"/>
      <c r="E29">
        <v>2020</v>
      </c>
      <c r="F29" s="56">
        <f t="shared" si="0"/>
        <v>136283.4244456694</v>
      </c>
      <c r="G29" s="56">
        <f t="shared" si="1"/>
        <v>127026.82112889842</v>
      </c>
      <c r="H29" s="56">
        <f t="shared" si="2"/>
        <v>149004.67201826311</v>
      </c>
      <c r="I29" s="56">
        <f t="shared" si="3"/>
        <v>142268.4307145451</v>
      </c>
    </row>
    <row r="30" spans="1:17">
      <c r="A30" s="55"/>
      <c r="B30" s="56"/>
      <c r="E30">
        <v>2021</v>
      </c>
      <c r="F30" s="56">
        <f t="shared" si="0"/>
        <v>145140.39459906961</v>
      </c>
      <c r="G30" s="56">
        <f t="shared" si="1"/>
        <v>141366.69528560081</v>
      </c>
      <c r="H30" s="56">
        <f t="shared" si="2"/>
        <v>145031.94486532791</v>
      </c>
      <c r="I30" s="56">
        <f t="shared" si="3"/>
        <v>144749.25952343218</v>
      </c>
    </row>
    <row r="31" spans="1:17">
      <c r="A31" s="55"/>
      <c r="B31" s="56"/>
      <c r="E31">
        <v>2022</v>
      </c>
      <c r="F31" s="56">
        <f t="shared" si="0"/>
        <v>142018.31441258418</v>
      </c>
      <c r="G31" s="56">
        <f t="shared" si="1"/>
        <v>140369.11380396321</v>
      </c>
      <c r="H31" s="56">
        <f t="shared" si="2"/>
        <v>139779.41945347062</v>
      </c>
      <c r="I31" s="56">
        <f t="shared" si="3"/>
        <v>136642.57693741249</v>
      </c>
    </row>
    <row r="32" spans="1:17">
      <c r="A32" s="55"/>
      <c r="B32" s="56"/>
      <c r="E32">
        <v>2023</v>
      </c>
      <c r="F32" s="56">
        <f t="shared" si="0"/>
        <v>136338.906254523</v>
      </c>
      <c r="G32" s="56">
        <f t="shared" si="1"/>
        <v>0</v>
      </c>
      <c r="H32" s="56">
        <f t="shared" si="2"/>
        <v>0</v>
      </c>
      <c r="I32" s="56">
        <f t="shared" si="3"/>
        <v>0</v>
      </c>
    </row>
    <row r="33" spans="1:17">
      <c r="A33" s="55"/>
      <c r="B33" s="56"/>
      <c r="F33" s="56"/>
      <c r="G33" s="56"/>
      <c r="H33" s="56"/>
      <c r="I33" s="56"/>
    </row>
    <row r="34" spans="1:17">
      <c r="A34" s="55"/>
      <c r="B34" s="56"/>
      <c r="F34" t="s">
        <v>53</v>
      </c>
      <c r="G34" t="s">
        <v>54</v>
      </c>
      <c r="H34" t="s">
        <v>55</v>
      </c>
      <c r="I34" t="s">
        <v>56</v>
      </c>
    </row>
    <row r="35" spans="1:17">
      <c r="A35" s="55"/>
      <c r="B35" s="56"/>
      <c r="E35">
        <v>2016</v>
      </c>
      <c r="F35" s="56">
        <f>F25</f>
        <v>140687.607727</v>
      </c>
      <c r="G35" s="56">
        <f>G25+F35</f>
        <v>281868.41252000001</v>
      </c>
      <c r="H35" s="56">
        <f>H25+G35</f>
        <v>422125.61254100001</v>
      </c>
      <c r="I35" s="56">
        <f>I25+H35</f>
        <v>564302.69867499999</v>
      </c>
    </row>
    <row r="36" spans="1:17">
      <c r="A36" s="55"/>
      <c r="B36" s="56"/>
      <c r="E36">
        <v>2017</v>
      </c>
      <c r="F36" s="56">
        <f t="shared" ref="F36:F42" si="4">I35+F26-F25</f>
        <v>565949.23447599995</v>
      </c>
      <c r="G36" s="56">
        <f t="shared" ref="G36:I42" si="5">F36+G26-G25</f>
        <v>567690.45995000005</v>
      </c>
      <c r="H36" s="56">
        <f t="shared" si="5"/>
        <v>571196.87728900008</v>
      </c>
      <c r="I36" s="56">
        <f t="shared" si="5"/>
        <v>572394.08914000005</v>
      </c>
    </row>
    <row r="37" spans="1:17">
      <c r="A37" s="55"/>
      <c r="B37" s="56"/>
      <c r="E37">
        <v>2018</v>
      </c>
      <c r="F37" s="56">
        <f t="shared" si="4"/>
        <v>574061.75103400007</v>
      </c>
      <c r="G37" s="56">
        <f t="shared" si="5"/>
        <v>573891.40563599998</v>
      </c>
      <c r="H37" s="56">
        <f t="shared" si="5"/>
        <v>572726.17648599995</v>
      </c>
      <c r="I37" s="56">
        <f t="shared" si="5"/>
        <v>571555.32743199985</v>
      </c>
    </row>
    <row r="38" spans="1:17">
      <c r="A38" s="55"/>
      <c r="B38" s="56"/>
      <c r="E38">
        <v>2019</v>
      </c>
      <c r="F38" s="56">
        <f t="shared" si="4"/>
        <v>570745.51736394013</v>
      </c>
      <c r="G38" s="56">
        <f t="shared" si="5"/>
        <v>571442.12330860249</v>
      </c>
      <c r="H38" s="56">
        <f t="shared" si="5"/>
        <v>572119.57269325445</v>
      </c>
      <c r="I38" s="56">
        <f t="shared" si="5"/>
        <v>574023.99740899494</v>
      </c>
    </row>
    <row r="39" spans="1:17">
      <c r="A39" s="55"/>
      <c r="B39" s="56"/>
      <c r="E39">
        <v>2020</v>
      </c>
      <c r="F39" s="56">
        <f t="shared" si="4"/>
        <v>567115.42650072405</v>
      </c>
      <c r="G39" s="56">
        <f t="shared" si="5"/>
        <v>550693.95681596012</v>
      </c>
      <c r="H39" s="56">
        <f t="shared" si="5"/>
        <v>556422.79123957129</v>
      </c>
      <c r="I39" s="56">
        <f t="shared" si="5"/>
        <v>554583.34830737603</v>
      </c>
    </row>
    <row r="40" spans="1:17">
      <c r="A40" s="55"/>
      <c r="B40" s="56"/>
      <c r="E40">
        <v>2021</v>
      </c>
      <c r="F40" s="56">
        <f t="shared" si="4"/>
        <v>563440.31846077624</v>
      </c>
      <c r="G40" s="56">
        <f t="shared" si="5"/>
        <v>577780.19261747866</v>
      </c>
      <c r="H40" s="56">
        <f t="shared" si="5"/>
        <v>573807.46546454343</v>
      </c>
      <c r="I40" s="56">
        <f t="shared" si="5"/>
        <v>576288.29427343048</v>
      </c>
    </row>
    <row r="41" spans="1:17">
      <c r="A41" s="55"/>
      <c r="B41" s="56"/>
      <c r="E41">
        <v>2022</v>
      </c>
      <c r="F41" s="56">
        <f t="shared" si="4"/>
        <v>573166.21408694505</v>
      </c>
      <c r="G41" s="56">
        <f t="shared" si="5"/>
        <v>572168.63260530739</v>
      </c>
      <c r="H41" s="56">
        <f t="shared" si="5"/>
        <v>566916.10719345009</v>
      </c>
      <c r="I41" s="56">
        <f t="shared" si="5"/>
        <v>558809.42460743035</v>
      </c>
    </row>
    <row r="42" spans="1:17">
      <c r="A42" s="55"/>
      <c r="B42" s="56"/>
      <c r="E42">
        <v>2023</v>
      </c>
      <c r="F42" s="56">
        <f t="shared" si="4"/>
        <v>553130.01644936914</v>
      </c>
      <c r="G42" s="56">
        <f t="shared" si="5"/>
        <v>412760.90264540596</v>
      </c>
      <c r="H42" s="56">
        <f t="shared" si="5"/>
        <v>272981.48319193535</v>
      </c>
      <c r="I42" s="56">
        <f t="shared" si="5"/>
        <v>136338.90625452285</v>
      </c>
    </row>
    <row r="43" spans="1:17">
      <c r="A43" s="55"/>
      <c r="B43" s="56"/>
    </row>
    <row r="44" spans="1:17">
      <c r="A44" s="55"/>
      <c r="B44" s="56"/>
      <c r="E44" s="45" t="s">
        <v>61</v>
      </c>
      <c r="F44" s="45"/>
      <c r="G44" s="45"/>
      <c r="H44" s="45"/>
      <c r="I44" s="45"/>
    </row>
    <row r="45" spans="1:17">
      <c r="A45" s="55"/>
      <c r="B45" s="56"/>
      <c r="E45" s="44" t="s">
        <v>88</v>
      </c>
    </row>
    <row r="46" spans="1:17">
      <c r="A46" s="55"/>
      <c r="B46" s="56"/>
      <c r="F46" t="s">
        <v>53</v>
      </c>
      <c r="G46" t="s">
        <v>54</v>
      </c>
      <c r="H46" t="s">
        <v>55</v>
      </c>
      <c r="I46" t="s">
        <v>56</v>
      </c>
    </row>
    <row r="47" spans="1:17">
      <c r="A47" s="55"/>
      <c r="B47" s="56"/>
      <c r="E47">
        <v>2016</v>
      </c>
      <c r="F47" s="46"/>
      <c r="G47" s="46">
        <f t="shared" ref="G47:I54" si="6">G25/F25-1</f>
        <v>3.5056183978692257E-3</v>
      </c>
      <c r="H47" s="46">
        <f t="shared" si="6"/>
        <v>-6.5419996249078682E-3</v>
      </c>
      <c r="I47" s="46">
        <f t="shared" si="6"/>
        <v>1.3688324825481546E-2</v>
      </c>
      <c r="J47" s="56"/>
      <c r="K47" s="56"/>
      <c r="L47" s="56"/>
      <c r="M47" s="56"/>
      <c r="N47" s="56"/>
      <c r="O47" s="56"/>
      <c r="P47" s="56"/>
      <c r="Q47" s="56"/>
    </row>
    <row r="48" spans="1:17">
      <c r="A48" s="55"/>
      <c r="B48" s="56"/>
      <c r="E48">
        <v>2017</v>
      </c>
      <c r="F48" s="46">
        <f t="shared" ref="F48:F54" si="7">F26/I25-1</f>
        <v>1.1046603800277666E-3</v>
      </c>
      <c r="G48" s="46">
        <f t="shared" si="6"/>
        <v>4.1303282854570078E-3</v>
      </c>
      <c r="H48" s="46">
        <f t="shared" si="6"/>
        <v>5.8884350539085695E-3</v>
      </c>
      <c r="I48" s="46">
        <f t="shared" si="6"/>
        <v>-2.7080521633306986E-3</v>
      </c>
      <c r="J48" s="56"/>
      <c r="K48" s="56"/>
      <c r="L48" s="56"/>
      <c r="M48" s="56"/>
      <c r="N48" s="56"/>
      <c r="O48" s="56"/>
      <c r="P48" s="56"/>
      <c r="Q48" s="56"/>
    </row>
    <row r="49" spans="1:17">
      <c r="A49" s="55"/>
      <c r="B49" s="56"/>
      <c r="E49">
        <v>2018</v>
      </c>
      <c r="F49" s="46">
        <f t="shared" si="7"/>
        <v>4.3767080001022585E-3</v>
      </c>
      <c r="G49" s="46">
        <f t="shared" si="6"/>
        <v>-8.6812838862437847E-3</v>
      </c>
      <c r="H49" s="46">
        <f t="shared" si="6"/>
        <v>-1.0738693497079899E-3</v>
      </c>
      <c r="I49" s="46">
        <f t="shared" si="6"/>
        <v>-2.7695914656368226E-3</v>
      </c>
      <c r="J49" s="56"/>
      <c r="K49" s="56"/>
      <c r="L49" s="56"/>
      <c r="M49" s="56"/>
      <c r="N49" s="56"/>
      <c r="O49" s="56"/>
      <c r="P49" s="56"/>
      <c r="Q49" s="56"/>
    </row>
    <row r="50" spans="1:17">
      <c r="A50" s="55"/>
      <c r="B50" s="56"/>
      <c r="E50">
        <v>2019</v>
      </c>
      <c r="F50" s="46">
        <f t="shared" si="7"/>
        <v>6.951634650014249E-3</v>
      </c>
      <c r="G50" s="46">
        <f t="shared" si="6"/>
        <v>1.7898728143879161E-3</v>
      </c>
      <c r="H50" s="46">
        <f t="shared" si="6"/>
        <v>-1.2021977956803154E-3</v>
      </c>
      <c r="I50" s="46">
        <f t="shared" si="6"/>
        <v>5.8072321617992362E-3</v>
      </c>
      <c r="J50" s="56"/>
      <c r="K50" s="56"/>
      <c r="L50" s="56"/>
      <c r="M50" s="56"/>
      <c r="N50" s="56"/>
      <c r="O50" s="56"/>
      <c r="P50" s="56"/>
      <c r="Q50" s="56"/>
    </row>
    <row r="51" spans="1:17">
      <c r="A51" s="55"/>
      <c r="B51" s="56"/>
      <c r="E51">
        <v>2020</v>
      </c>
      <c r="F51" s="46">
        <f t="shared" si="7"/>
        <v>-5.4295778593274502E-2</v>
      </c>
      <c r="G51" s="46">
        <f t="shared" si="6"/>
        <v>-6.7921710614640474E-2</v>
      </c>
      <c r="H51" s="46">
        <f t="shared" si="6"/>
        <v>0.17301740446659708</v>
      </c>
      <c r="I51" s="46">
        <f t="shared" si="6"/>
        <v>-4.5208255637060546E-2</v>
      </c>
      <c r="J51" s="56"/>
      <c r="K51" s="56"/>
      <c r="L51" s="56"/>
      <c r="M51" s="56"/>
      <c r="N51" s="56"/>
    </row>
    <row r="52" spans="1:17">
      <c r="A52" s="55"/>
      <c r="B52" s="56"/>
      <c r="E52">
        <v>2021</v>
      </c>
      <c r="F52" s="46">
        <f t="shared" si="7"/>
        <v>2.0186937257268056E-2</v>
      </c>
      <c r="G52" s="46">
        <f t="shared" si="6"/>
        <v>-2.6000337975469301E-2</v>
      </c>
      <c r="H52" s="46">
        <f t="shared" si="6"/>
        <v>2.5927249500472982E-2</v>
      </c>
      <c r="I52" s="46">
        <f t="shared" si="6"/>
        <v>-1.9491246715213073E-3</v>
      </c>
    </row>
    <row r="53" spans="1:17">
      <c r="A53" s="55"/>
      <c r="B53" s="56"/>
      <c r="E53">
        <v>2022</v>
      </c>
      <c r="F53" s="46">
        <f t="shared" si="7"/>
        <v>-1.8866729403931193E-2</v>
      </c>
      <c r="G53" s="46">
        <f t="shared" si="6"/>
        <v>-1.1612591062233002E-2</v>
      </c>
      <c r="H53" s="46">
        <f t="shared" si="6"/>
        <v>-4.2010263833121009E-3</v>
      </c>
      <c r="I53" s="46">
        <f t="shared" si="6"/>
        <v>-2.2441376050372774E-2</v>
      </c>
    </row>
    <row r="54" spans="1:17">
      <c r="A54" s="55"/>
      <c r="B54" s="56"/>
      <c r="E54">
        <v>2023</v>
      </c>
      <c r="F54" s="46">
        <f t="shared" si="7"/>
        <v>-2.2223723358831826E-3</v>
      </c>
      <c r="G54" s="46">
        <f t="shared" si="6"/>
        <v>-1</v>
      </c>
      <c r="H54" s="46" t="e">
        <f t="shared" si="6"/>
        <v>#DIV/0!</v>
      </c>
      <c r="I54" s="46" t="e">
        <f t="shared" si="6"/>
        <v>#DIV/0!</v>
      </c>
    </row>
    <row r="55" spans="1:17">
      <c r="A55" s="55"/>
      <c r="B55" s="56"/>
    </row>
    <row r="56" spans="1:17">
      <c r="A56" s="55"/>
      <c r="B56" s="56"/>
      <c r="E56" s="45" t="s">
        <v>62</v>
      </c>
      <c r="F56" s="45"/>
      <c r="G56" s="45"/>
      <c r="H56" s="45"/>
      <c r="I56" s="45"/>
    </row>
    <row r="57" spans="1:17">
      <c r="A57" s="55"/>
      <c r="B57" s="56"/>
      <c r="E57" s="44" t="s">
        <v>88</v>
      </c>
    </row>
    <row r="58" spans="1:17">
      <c r="A58" s="55"/>
      <c r="B58" s="56"/>
      <c r="F58" t="s">
        <v>53</v>
      </c>
      <c r="G58" t="s">
        <v>54</v>
      </c>
      <c r="H58" t="s">
        <v>55</v>
      </c>
      <c r="I58" t="s">
        <v>56</v>
      </c>
    </row>
    <row r="59" spans="1:17">
      <c r="A59" s="55"/>
      <c r="B59" s="56"/>
      <c r="E59">
        <v>2016</v>
      </c>
      <c r="F59" s="46"/>
      <c r="G59" s="46"/>
      <c r="H59" s="46"/>
      <c r="I59" s="46"/>
    </row>
    <row r="60" spans="1:17">
      <c r="A60" s="55"/>
      <c r="B60" s="56"/>
      <c r="E60">
        <v>2017</v>
      </c>
      <c r="F60" s="46">
        <f t="shared" ref="F60:I66" si="8">F36/F35-1</f>
        <v>3.0227369248769032</v>
      </c>
      <c r="G60" s="46">
        <f t="shared" si="8"/>
        <v>1.0140265270402353</v>
      </c>
      <c r="H60" s="46">
        <f t="shared" si="8"/>
        <v>0.35314432557328224</v>
      </c>
      <c r="I60" s="46">
        <f t="shared" si="8"/>
        <v>1.4338741395351962E-2</v>
      </c>
    </row>
    <row r="61" spans="1:17">
      <c r="A61" s="55"/>
      <c r="B61" s="56"/>
      <c r="E61">
        <v>2018</v>
      </c>
      <c r="F61" s="46">
        <f t="shared" si="8"/>
        <v>1.4334353796787713E-2</v>
      </c>
      <c r="G61" s="46">
        <f t="shared" si="8"/>
        <v>1.0923110609514453E-2</v>
      </c>
      <c r="H61" s="46">
        <f t="shared" si="8"/>
        <v>2.677359169500626E-3</v>
      </c>
      <c r="I61" s="46">
        <f t="shared" si="8"/>
        <v>-1.4653570396934157E-3</v>
      </c>
    </row>
    <row r="62" spans="1:17">
      <c r="A62" s="55"/>
      <c r="B62" s="56"/>
      <c r="E62">
        <v>2019</v>
      </c>
      <c r="F62" s="46">
        <f t="shared" si="8"/>
        <v>-5.7767891068979393E-3</v>
      </c>
      <c r="G62" s="46">
        <f t="shared" si="8"/>
        <v>-4.2678498115564789E-3</v>
      </c>
      <c r="H62" s="46">
        <f t="shared" si="8"/>
        <v>-1.0591515066892265E-3</v>
      </c>
      <c r="I62" s="46">
        <f t="shared" si="8"/>
        <v>4.319214358628809E-3</v>
      </c>
    </row>
    <row r="63" spans="1:17">
      <c r="A63" s="55"/>
      <c r="B63" s="56"/>
      <c r="E63">
        <v>2020</v>
      </c>
      <c r="F63" s="46">
        <f t="shared" si="8"/>
        <v>-6.360261715207316E-3</v>
      </c>
      <c r="G63" s="46">
        <f t="shared" si="8"/>
        <v>-3.6308430279014425E-2</v>
      </c>
      <c r="H63" s="46">
        <f t="shared" si="8"/>
        <v>-2.743619027013966E-2</v>
      </c>
      <c r="I63" s="46">
        <f t="shared" si="8"/>
        <v>-3.3867310755942737E-2</v>
      </c>
    </row>
    <row r="64" spans="1:17">
      <c r="A64" s="55"/>
      <c r="B64" s="56"/>
      <c r="E64">
        <v>2021</v>
      </c>
      <c r="F64" s="46">
        <f t="shared" si="8"/>
        <v>-6.4803527962982166E-3</v>
      </c>
      <c r="G64" s="46">
        <f t="shared" si="8"/>
        <v>4.9185641981850603E-2</v>
      </c>
      <c r="H64" s="46">
        <f t="shared" si="8"/>
        <v>3.124364152345982E-2</v>
      </c>
      <c r="I64" s="46">
        <f t="shared" si="8"/>
        <v>3.9137392120227377E-2</v>
      </c>
    </row>
    <row r="65" spans="1:9">
      <c r="A65" s="55"/>
      <c r="B65" s="56"/>
      <c r="E65">
        <v>2022</v>
      </c>
      <c r="F65" s="46">
        <f t="shared" si="8"/>
        <v>1.7261625246731249E-2</v>
      </c>
      <c r="G65" s="46">
        <f t="shared" si="8"/>
        <v>-9.7122748129346848E-3</v>
      </c>
      <c r="H65" s="46">
        <f t="shared" si="8"/>
        <v>-1.2009879072441554E-2</v>
      </c>
      <c r="I65" s="46">
        <f t="shared" si="8"/>
        <v>-3.0330079301779E-2</v>
      </c>
    </row>
    <row r="66" spans="1:9">
      <c r="A66" s="55"/>
      <c r="B66" s="56"/>
      <c r="E66">
        <v>2023</v>
      </c>
      <c r="F66" s="46">
        <f t="shared" si="8"/>
        <v>-3.4957045871054415E-2</v>
      </c>
      <c r="G66" s="46">
        <f t="shared" si="8"/>
        <v>-0.27860270709712931</v>
      </c>
      <c r="H66" s="46">
        <f t="shared" si="8"/>
        <v>-0.51847993075493048</v>
      </c>
      <c r="I66" s="46">
        <f t="shared" si="8"/>
        <v>-0.75601895699897614</v>
      </c>
    </row>
    <row r="67" spans="1:9">
      <c r="A67" s="55"/>
      <c r="B67" s="56"/>
    </row>
    <row r="68" spans="1:9">
      <c r="A68" s="55"/>
      <c r="B68" s="56"/>
    </row>
    <row r="69" spans="1:9">
      <c r="A69" s="55"/>
      <c r="B69" s="56"/>
    </row>
    <row r="70" spans="1:9">
      <c r="A70" s="55"/>
      <c r="B70" s="56"/>
    </row>
    <row r="71" spans="1:9">
      <c r="A71" s="55"/>
      <c r="B71" s="56"/>
    </row>
    <row r="72" spans="1:9">
      <c r="A72" s="55"/>
      <c r="B72" s="56"/>
    </row>
    <row r="73" spans="1:9">
      <c r="A73" s="55"/>
      <c r="B73" s="56"/>
    </row>
    <row r="74" spans="1:9">
      <c r="A74" s="55"/>
      <c r="B74" s="56"/>
    </row>
    <row r="75" spans="1:9">
      <c r="A75" s="55"/>
      <c r="B75" s="56"/>
    </row>
    <row r="76" spans="1:9">
      <c r="A76" s="55"/>
      <c r="B76" s="56"/>
    </row>
    <row r="77" spans="1:9">
      <c r="A77" s="55"/>
      <c r="B77" s="56"/>
    </row>
    <row r="78" spans="1:9">
      <c r="A78" s="55"/>
      <c r="B78" s="56"/>
    </row>
    <row r="79" spans="1:9">
      <c r="A79" s="55"/>
      <c r="B79" s="56"/>
    </row>
    <row r="80" spans="1:9">
      <c r="A80" s="55"/>
      <c r="B80" s="56"/>
    </row>
    <row r="81" spans="1:2">
      <c r="A81" s="55"/>
      <c r="B81" s="56"/>
    </row>
    <row r="82" spans="1:2">
      <c r="A82" s="55"/>
      <c r="B82" s="56"/>
    </row>
    <row r="83" spans="1:2">
      <c r="A83" s="55"/>
      <c r="B83" s="56"/>
    </row>
    <row r="84" spans="1:2">
      <c r="A84" s="55"/>
      <c r="B84" s="56"/>
    </row>
    <row r="85" spans="1:2">
      <c r="A85" s="55"/>
      <c r="B85" s="56"/>
    </row>
    <row r="86" spans="1:2">
      <c r="A86" s="55"/>
      <c r="B86" s="56"/>
    </row>
    <row r="87" spans="1:2">
      <c r="A87" s="55"/>
      <c r="B87" s="56"/>
    </row>
    <row r="88" spans="1:2">
      <c r="A88" s="55"/>
      <c r="B88" s="56"/>
    </row>
    <row r="89" spans="1:2">
      <c r="A89" s="55"/>
      <c r="B89" s="56"/>
    </row>
    <row r="90" spans="1:2">
      <c r="A90" s="55"/>
      <c r="B90" s="56"/>
    </row>
    <row r="91" spans="1:2">
      <c r="A91" s="55"/>
      <c r="B91" s="56"/>
    </row>
    <row r="92" spans="1:2">
      <c r="A92" s="55"/>
      <c r="B92" s="56"/>
    </row>
    <row r="93" spans="1:2">
      <c r="A93" s="55"/>
      <c r="B93" s="56"/>
    </row>
    <row r="94" spans="1:2">
      <c r="A94" s="55"/>
      <c r="B94" s="56"/>
    </row>
    <row r="95" spans="1:2">
      <c r="A95" s="55"/>
      <c r="B95" s="56"/>
    </row>
    <row r="96" spans="1:2">
      <c r="A96" s="55"/>
      <c r="B96" s="56"/>
    </row>
    <row r="97" spans="1:2">
      <c r="A97" s="55"/>
      <c r="B97" s="56"/>
    </row>
    <row r="98" spans="1:2">
      <c r="A98" s="55"/>
      <c r="B98" s="56"/>
    </row>
    <row r="99" spans="1:2">
      <c r="A99" s="55"/>
      <c r="B99" s="56"/>
    </row>
    <row r="100" spans="1:2">
      <c r="A100" s="55"/>
      <c r="B100" s="56"/>
    </row>
    <row r="101" spans="1:2">
      <c r="A101" s="55"/>
      <c r="B101" s="56"/>
    </row>
    <row r="102" spans="1:2">
      <c r="A102" s="55"/>
      <c r="B102" s="56"/>
    </row>
    <row r="103" spans="1:2">
      <c r="A103" s="55"/>
      <c r="B103" s="56"/>
    </row>
    <row r="104" spans="1:2">
      <c r="A104" s="55"/>
      <c r="B104" s="56"/>
    </row>
    <row r="105" spans="1:2">
      <c r="A105" s="55"/>
      <c r="B105" s="56"/>
    </row>
    <row r="106" spans="1:2">
      <c r="A106" s="55"/>
      <c r="B106" s="56"/>
    </row>
    <row r="107" spans="1:2">
      <c r="A107" s="55"/>
      <c r="B107" s="56"/>
    </row>
    <row r="108" spans="1:2">
      <c r="A108" s="55"/>
      <c r="B108" s="56"/>
    </row>
    <row r="109" spans="1:2">
      <c r="A109" s="55"/>
      <c r="B109" s="56"/>
    </row>
    <row r="110" spans="1:2">
      <c r="A110" s="55"/>
      <c r="B110" s="56"/>
    </row>
    <row r="111" spans="1:2">
      <c r="A111" s="55"/>
      <c r="B111" s="56"/>
    </row>
    <row r="112" spans="1:2">
      <c r="A112" s="55"/>
      <c r="B112" s="56"/>
    </row>
    <row r="113" spans="1:2">
      <c r="A113" s="55"/>
      <c r="B113" s="56"/>
    </row>
    <row r="114" spans="1:2">
      <c r="A114" s="55"/>
      <c r="B114" s="56"/>
    </row>
    <row r="115" spans="1:2">
      <c r="A115" s="55"/>
      <c r="B115" s="56"/>
    </row>
    <row r="116" spans="1:2">
      <c r="A116" s="55"/>
      <c r="B116" s="56"/>
    </row>
    <row r="117" spans="1:2">
      <c r="A117" s="55"/>
      <c r="B117" s="56"/>
    </row>
    <row r="118" spans="1:2">
      <c r="A118" s="55"/>
      <c r="B118" s="56"/>
    </row>
    <row r="119" spans="1:2">
      <c r="A119" s="55"/>
      <c r="B119" s="56"/>
    </row>
    <row r="120" spans="1:2">
      <c r="A120" s="55"/>
      <c r="B120" s="56"/>
    </row>
    <row r="121" spans="1:2">
      <c r="A121" s="55"/>
      <c r="B121" s="56"/>
    </row>
    <row r="122" spans="1:2">
      <c r="A122" s="55"/>
      <c r="B122" s="56"/>
    </row>
    <row r="123" spans="1:2">
      <c r="A123" s="55"/>
      <c r="B123" s="56"/>
    </row>
    <row r="124" spans="1:2">
      <c r="A124" s="55"/>
      <c r="B124" s="56"/>
    </row>
    <row r="125" spans="1:2">
      <c r="A125" s="55"/>
      <c r="B125" s="56"/>
    </row>
    <row r="126" spans="1:2">
      <c r="A126" s="55"/>
      <c r="B126" s="56"/>
    </row>
    <row r="127" spans="1:2">
      <c r="A127" s="55"/>
      <c r="B127" s="56"/>
    </row>
    <row r="128" spans="1:2">
      <c r="A128" s="55"/>
      <c r="B128" s="56"/>
    </row>
    <row r="129" spans="1:2">
      <c r="A129" s="55"/>
      <c r="B129" s="56"/>
    </row>
    <row r="130" spans="1:2">
      <c r="A130" s="55"/>
      <c r="B130" s="56"/>
    </row>
    <row r="131" spans="1:2">
      <c r="A131" s="55"/>
      <c r="B131" s="56"/>
    </row>
    <row r="132" spans="1:2">
      <c r="A132" s="55"/>
      <c r="B132" s="56"/>
    </row>
    <row r="133" spans="1:2">
      <c r="A133" s="55"/>
      <c r="B133" s="56"/>
    </row>
    <row r="134" spans="1:2">
      <c r="A134" s="55"/>
      <c r="B134" s="56"/>
    </row>
    <row r="135" spans="1:2">
      <c r="A135" s="55"/>
      <c r="B135" s="56"/>
    </row>
    <row r="136" spans="1:2">
      <c r="A136" s="55"/>
      <c r="B136" s="56"/>
    </row>
    <row r="137" spans="1:2">
      <c r="A137" s="55"/>
      <c r="B137" s="56"/>
    </row>
    <row r="138" spans="1:2">
      <c r="A138" s="55"/>
      <c r="B138" s="56"/>
    </row>
    <row r="139" spans="1:2">
      <c r="A139" s="55"/>
      <c r="B139" s="56"/>
    </row>
    <row r="140" spans="1:2">
      <c r="A140" s="55"/>
      <c r="B140" s="56"/>
    </row>
    <row r="141" spans="1:2">
      <c r="A141" s="55"/>
      <c r="B141" s="56"/>
    </row>
    <row r="142" spans="1:2">
      <c r="A142" s="55"/>
      <c r="B142" s="56"/>
    </row>
    <row r="143" spans="1:2">
      <c r="A143" s="55"/>
      <c r="B143" s="56"/>
    </row>
    <row r="144" spans="1:2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COMIDENT - Yann BELLOIR</cp:lastModifiedBy>
  <dcterms:created xsi:type="dcterms:W3CDTF">2015-09-23T07:27:11Z</dcterms:created>
  <dcterms:modified xsi:type="dcterms:W3CDTF">2023-06-20T15:14:21Z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