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mident-my.sharepoint.com/personal/yann_belloir_comident_fr/Documents/Documents/COMIDENT_YB/COMIDENT_COMMISSIONS/COMIDENT_COM_ECO/COMIDENT_DONNEES_AMELI/2023/"/>
    </mc:Choice>
  </mc:AlternateContent>
  <xr:revisionPtr revIDLastSave="38" documentId="8_{0603B0A1-8641-43B4-8402-7B1EC52B3FDC}" xr6:coauthVersionLast="47" xr6:coauthVersionMax="47" xr10:uidLastSave="{E9197142-C44D-4AF7-931D-6BC68B8D826B}"/>
  <bookViews>
    <workbookView xWindow="-28908" yWindow="-6828" windowWidth="29016" windowHeight="15696" xr2:uid="{00000000-000D-0000-FFFF-FFFF00000000}"/>
  </bookViews>
  <sheets>
    <sheet name="Mensuel" sheetId="1" r:id="rId1"/>
    <sheet name="Trimestriel" sheetId="2" r:id="rId2"/>
    <sheet name="Consultations" sheetId="3" r:id="rId3"/>
    <sheet name="SC" sheetId="4" r:id="rId4"/>
    <sheet name="SPR" sheetId="5" r:id="rId5"/>
    <sheet name="TO" sheetId="6" r:id="rId6"/>
    <sheet name="Actes" sheetId="7" r:id="rId7"/>
    <sheet name="Total" sheetId="8" r:id="rId8"/>
  </sheets>
  <definedNames>
    <definedName name="_xlnm._FilterDatabase" localSheetId="0" hidden="1">Mensuel!#REF!</definedName>
    <definedName name="_xlnm.Print_Area" localSheetId="0">Mensuel!$A$1:$N$26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21" i="1" l="1"/>
  <c r="CC22" i="1"/>
  <c r="CC23" i="1"/>
  <c r="CC24" i="1"/>
  <c r="CC25" i="1"/>
  <c r="CC26" i="1"/>
  <c r="CC52" i="1"/>
  <c r="CC53" i="1"/>
  <c r="CC54" i="1"/>
  <c r="CC55" i="1"/>
  <c r="CC56" i="1"/>
  <c r="CC60" i="1"/>
  <c r="CC61" i="1"/>
  <c r="CC62" i="1"/>
  <c r="CC63" i="1"/>
  <c r="AB7" i="2"/>
  <c r="AB8" i="2"/>
  <c r="AB9" i="2"/>
  <c r="AB10" i="2"/>
  <c r="AB11" i="2"/>
  <c r="AB12" i="2"/>
  <c r="AB15" i="2"/>
  <c r="AB16" i="2"/>
  <c r="AB17" i="2"/>
  <c r="AB18" i="2"/>
  <c r="AB19" i="2"/>
  <c r="AB21" i="2"/>
  <c r="AB26" i="2"/>
  <c r="CA21" i="1"/>
  <c r="CB21" i="1"/>
  <c r="CA22" i="1"/>
  <c r="CB22" i="1"/>
  <c r="CB67" i="1"/>
  <c r="CA23" i="1"/>
  <c r="CB23" i="1"/>
  <c r="CA24" i="1"/>
  <c r="CB24" i="1"/>
  <c r="CB69" i="1" s="1"/>
  <c r="CA25" i="1"/>
  <c r="CA70" i="1" s="1"/>
  <c r="CB25" i="1"/>
  <c r="CA26" i="1"/>
  <c r="CB26" i="1"/>
  <c r="CA52" i="1"/>
  <c r="CB52" i="1"/>
  <c r="CA53" i="1"/>
  <c r="CB53" i="1"/>
  <c r="CA54" i="1"/>
  <c r="CB54" i="1"/>
  <c r="CA55" i="1"/>
  <c r="CB55" i="1"/>
  <c r="CA56" i="1"/>
  <c r="CB56" i="1"/>
  <c r="CA60" i="1"/>
  <c r="CB60" i="1"/>
  <c r="CA61" i="1"/>
  <c r="CB61" i="1"/>
  <c r="CA62" i="1"/>
  <c r="CB62" i="1"/>
  <c r="CA63" i="1"/>
  <c r="CB63" i="1"/>
  <c r="BZ21" i="1"/>
  <c r="BZ22" i="1"/>
  <c r="BZ23" i="1"/>
  <c r="BZ24" i="1"/>
  <c r="BZ25" i="1"/>
  <c r="BZ26" i="1"/>
  <c r="BZ52" i="1"/>
  <c r="BZ53" i="1"/>
  <c r="BZ54" i="1"/>
  <c r="BZ55" i="1"/>
  <c r="BZ56" i="1"/>
  <c r="BZ60" i="1"/>
  <c r="BZ61" i="1"/>
  <c r="BZ62" i="1"/>
  <c r="BZ63" i="1"/>
  <c r="BZ67" i="1"/>
  <c r="AA7" i="2"/>
  <c r="AA8" i="2"/>
  <c r="AA9" i="2"/>
  <c r="AA10" i="2"/>
  <c r="AA11" i="2"/>
  <c r="AA12" i="2"/>
  <c r="AA15" i="2"/>
  <c r="AA16" i="2"/>
  <c r="AA17" i="2"/>
  <c r="AA18" i="2"/>
  <c r="AA19" i="2"/>
  <c r="BY21" i="1"/>
  <c r="BY22" i="1"/>
  <c r="BY23" i="1"/>
  <c r="BY24" i="1"/>
  <c r="BY25" i="1"/>
  <c r="BY26" i="1"/>
  <c r="BY52" i="1"/>
  <c r="BY53" i="1"/>
  <c r="BY54" i="1"/>
  <c r="BY55" i="1"/>
  <c r="BY56" i="1"/>
  <c r="BY60" i="1"/>
  <c r="BY61" i="1"/>
  <c r="BY62" i="1"/>
  <c r="BY63" i="1"/>
  <c r="AA23" i="2"/>
  <c r="S40" i="5"/>
  <c r="R40" i="5"/>
  <c r="Q40" i="5"/>
  <c r="S40" i="6"/>
  <c r="R40" i="6"/>
  <c r="Q40" i="6"/>
  <c r="S40" i="7"/>
  <c r="R40" i="7"/>
  <c r="Q40" i="7"/>
  <c r="S40" i="4"/>
  <c r="R40" i="4"/>
  <c r="Q40" i="4"/>
  <c r="Q40" i="3"/>
  <c r="R40" i="3"/>
  <c r="S40" i="3"/>
  <c r="J21" i="8"/>
  <c r="L33" i="7"/>
  <c r="M33" i="7"/>
  <c r="C21" i="7"/>
  <c r="C33" i="7"/>
  <c r="D21" i="7"/>
  <c r="E21" i="7"/>
  <c r="F21" i="7"/>
  <c r="G21" i="7"/>
  <c r="H21" i="7"/>
  <c r="I21" i="7"/>
  <c r="J21" i="7"/>
  <c r="K21" i="7"/>
  <c r="K33" i="7" s="1"/>
  <c r="L21" i="7"/>
  <c r="M21" i="7"/>
  <c r="B21" i="7"/>
  <c r="B33" i="7"/>
  <c r="C10" i="7"/>
  <c r="D10" i="7"/>
  <c r="E10" i="7"/>
  <c r="F10" i="7"/>
  <c r="G10" i="7"/>
  <c r="H10" i="7"/>
  <c r="I10" i="7"/>
  <c r="J10" i="7"/>
  <c r="J33" i="7" s="1"/>
  <c r="K10" i="7"/>
  <c r="L10" i="7"/>
  <c r="M10" i="7"/>
  <c r="B10" i="7"/>
  <c r="C21" i="6"/>
  <c r="C33" i="6"/>
  <c r="D21" i="6"/>
  <c r="E21" i="6"/>
  <c r="F21" i="6"/>
  <c r="G21" i="6"/>
  <c r="H21" i="6"/>
  <c r="I21" i="6"/>
  <c r="I33" i="6" s="1"/>
  <c r="J21" i="6"/>
  <c r="J33" i="6" s="1"/>
  <c r="K21" i="6"/>
  <c r="K33" i="6" s="1"/>
  <c r="L21" i="6"/>
  <c r="L33" i="6"/>
  <c r="M21" i="6"/>
  <c r="B21" i="6"/>
  <c r="C10" i="6"/>
  <c r="D10" i="6"/>
  <c r="E10" i="6"/>
  <c r="F10" i="6"/>
  <c r="G10" i="6"/>
  <c r="H10" i="6"/>
  <c r="I10" i="6"/>
  <c r="J10" i="6"/>
  <c r="K10" i="6"/>
  <c r="L10" i="6"/>
  <c r="M10" i="6"/>
  <c r="M33" i="6" s="1"/>
  <c r="B10" i="6"/>
  <c r="B33" i="6" s="1"/>
  <c r="C21" i="5"/>
  <c r="D21" i="5"/>
  <c r="E21" i="5"/>
  <c r="F21" i="5"/>
  <c r="G21" i="5"/>
  <c r="H21" i="5"/>
  <c r="I21" i="5"/>
  <c r="J21" i="5"/>
  <c r="J33" i="5"/>
  <c r="K21" i="5"/>
  <c r="K33" i="5" s="1"/>
  <c r="L21" i="5"/>
  <c r="L33" i="5" s="1"/>
  <c r="M21" i="5"/>
  <c r="B33" i="5"/>
  <c r="B21" i="5"/>
  <c r="C10" i="5"/>
  <c r="C33" i="5" s="1"/>
  <c r="D10" i="5"/>
  <c r="D33" i="5" s="1"/>
  <c r="E10" i="5"/>
  <c r="F10" i="5"/>
  <c r="G10" i="5"/>
  <c r="H10" i="5"/>
  <c r="I10" i="5"/>
  <c r="I33" i="5" s="1"/>
  <c r="J10" i="5"/>
  <c r="K10" i="5"/>
  <c r="L10" i="5"/>
  <c r="M10" i="5"/>
  <c r="M33" i="5"/>
  <c r="B10" i="5"/>
  <c r="C21" i="4"/>
  <c r="D21" i="4"/>
  <c r="D21" i="8" s="1"/>
  <c r="E21" i="4"/>
  <c r="F21" i="4"/>
  <c r="G21" i="4"/>
  <c r="H21" i="4"/>
  <c r="I21" i="4"/>
  <c r="I21" i="8" s="1"/>
  <c r="J21" i="4"/>
  <c r="K21" i="4"/>
  <c r="L21" i="4"/>
  <c r="M21" i="4"/>
  <c r="M21" i="8" s="1"/>
  <c r="B21" i="4"/>
  <c r="B21" i="8" s="1"/>
  <c r="B33" i="4"/>
  <c r="C10" i="4"/>
  <c r="C10" i="8" s="1"/>
  <c r="D10" i="4"/>
  <c r="E10" i="4"/>
  <c r="F10" i="4"/>
  <c r="G10" i="4"/>
  <c r="G10" i="8"/>
  <c r="H10" i="4"/>
  <c r="I10" i="4"/>
  <c r="I10" i="8" s="1"/>
  <c r="J10" i="4"/>
  <c r="K10" i="4"/>
  <c r="K10" i="8" s="1"/>
  <c r="L10" i="4"/>
  <c r="M10" i="4"/>
  <c r="M10" i="8" s="1"/>
  <c r="B10" i="4"/>
  <c r="I33" i="3"/>
  <c r="J33" i="3"/>
  <c r="M33" i="3"/>
  <c r="C10" i="3"/>
  <c r="C33" i="3" s="1"/>
  <c r="D10" i="3"/>
  <c r="D33" i="3"/>
  <c r="E10" i="3"/>
  <c r="E33" i="3" s="1"/>
  <c r="F10" i="3"/>
  <c r="F33" i="3" s="1"/>
  <c r="G10" i="3"/>
  <c r="G33" i="3"/>
  <c r="H10" i="3"/>
  <c r="H33" i="3" s="1"/>
  <c r="I10" i="3"/>
  <c r="J10" i="3"/>
  <c r="K10" i="3"/>
  <c r="K33" i="3" s="1"/>
  <c r="L10" i="3"/>
  <c r="L33" i="3"/>
  <c r="M10" i="3"/>
  <c r="B10" i="3"/>
  <c r="B33" i="3"/>
  <c r="BX63" i="1"/>
  <c r="BX62" i="1"/>
  <c r="BX61" i="1"/>
  <c r="BX60" i="1"/>
  <c r="BX56" i="1"/>
  <c r="BX55" i="1"/>
  <c r="BX54" i="1"/>
  <c r="BX53" i="1"/>
  <c r="BX52" i="1"/>
  <c r="BX34" i="1"/>
  <c r="BX26" i="1"/>
  <c r="AA26" i="2" s="1"/>
  <c r="BX25" i="1"/>
  <c r="BX24" i="1"/>
  <c r="BX23" i="1"/>
  <c r="BX22" i="1"/>
  <c r="BX21" i="1"/>
  <c r="BW26" i="1"/>
  <c r="BW25" i="1"/>
  <c r="AA25" i="2" s="1"/>
  <c r="BW24" i="1"/>
  <c r="AA24" i="2" s="1"/>
  <c r="BW23" i="1"/>
  <c r="BW46" i="1" s="1"/>
  <c r="BX46" i="1" s="1"/>
  <c r="BY46" i="1" s="1"/>
  <c r="BZ46" i="1" s="1"/>
  <c r="BW22" i="1"/>
  <c r="BW45" i="1" s="1"/>
  <c r="BW21" i="1"/>
  <c r="BW63" i="1"/>
  <c r="BW62" i="1"/>
  <c r="BW61" i="1"/>
  <c r="BW60" i="1"/>
  <c r="BW56" i="1"/>
  <c r="BW55" i="1"/>
  <c r="BW54" i="1"/>
  <c r="BW53" i="1"/>
  <c r="BW52" i="1"/>
  <c r="BW41" i="1"/>
  <c r="BX41" i="1" s="1"/>
  <c r="BY41" i="1" s="1"/>
  <c r="BW40" i="1"/>
  <c r="BX40" i="1" s="1"/>
  <c r="BW39" i="1"/>
  <c r="BX39" i="1" s="1"/>
  <c r="BW38" i="1"/>
  <c r="BW34" i="1"/>
  <c r="BW33" i="1"/>
  <c r="BX33" i="1"/>
  <c r="BY33" i="1" s="1"/>
  <c r="BW32" i="1"/>
  <c r="BW31" i="1"/>
  <c r="BW30" i="1"/>
  <c r="BX30" i="1"/>
  <c r="BY30" i="1" s="1"/>
  <c r="BW44" i="1"/>
  <c r="BX45" i="1"/>
  <c r="BY45" i="1" s="1"/>
  <c r="Z7" i="2"/>
  <c r="Z8" i="2"/>
  <c r="Z9" i="2"/>
  <c r="Z10" i="2"/>
  <c r="Z53" i="2" s="1"/>
  <c r="Z11" i="2"/>
  <c r="Z12" i="2"/>
  <c r="Z15" i="2"/>
  <c r="Z16" i="2"/>
  <c r="Z17" i="2"/>
  <c r="Z18" i="2"/>
  <c r="Z19" i="2"/>
  <c r="BV21" i="1"/>
  <c r="BV22" i="1"/>
  <c r="BV23" i="1"/>
  <c r="BV24" i="1"/>
  <c r="BV25" i="1"/>
  <c r="BV26" i="1"/>
  <c r="BV52" i="1"/>
  <c r="BV53" i="1"/>
  <c r="BV54" i="1"/>
  <c r="BV55" i="1"/>
  <c r="BV56" i="1"/>
  <c r="BV60" i="1"/>
  <c r="BV61" i="1"/>
  <c r="BV62" i="1"/>
  <c r="BV63" i="1"/>
  <c r="BT21" i="1"/>
  <c r="BU21" i="1"/>
  <c r="BT22" i="1"/>
  <c r="BU22" i="1"/>
  <c r="BT23" i="1"/>
  <c r="BU23" i="1"/>
  <c r="BT24" i="1"/>
  <c r="BU24" i="1"/>
  <c r="BT25" i="1"/>
  <c r="BU25" i="1"/>
  <c r="BT26" i="1"/>
  <c r="BU26" i="1"/>
  <c r="BT52" i="1"/>
  <c r="BU52" i="1"/>
  <c r="BT53" i="1"/>
  <c r="BU53" i="1"/>
  <c r="BT54" i="1"/>
  <c r="BU54" i="1"/>
  <c r="BT55" i="1"/>
  <c r="BU55" i="1"/>
  <c r="BT56" i="1"/>
  <c r="BU56" i="1"/>
  <c r="BT60" i="1"/>
  <c r="BU60" i="1"/>
  <c r="BT61" i="1"/>
  <c r="BU61" i="1"/>
  <c r="BT62" i="1"/>
  <c r="BU62" i="1"/>
  <c r="BT63" i="1"/>
  <c r="BU63" i="1"/>
  <c r="Y7" i="2"/>
  <c r="Y8" i="2"/>
  <c r="Y9" i="2"/>
  <c r="Y10" i="2"/>
  <c r="Y11" i="2"/>
  <c r="Y12" i="2"/>
  <c r="Y15" i="2"/>
  <c r="Y16" i="2"/>
  <c r="Y17" i="2"/>
  <c r="Y18" i="2"/>
  <c r="Y19" i="2"/>
  <c r="BS21" i="1"/>
  <c r="BS22" i="1"/>
  <c r="BS23" i="1"/>
  <c r="BS24" i="1"/>
  <c r="BS25" i="1"/>
  <c r="BS26" i="1"/>
  <c r="Y26" i="2" s="1"/>
  <c r="BS52" i="1"/>
  <c r="BS53" i="1"/>
  <c r="BS54" i="1"/>
  <c r="BS55" i="1"/>
  <c r="BS56" i="1"/>
  <c r="BS60" i="1"/>
  <c r="BS61" i="1"/>
  <c r="BS62" i="1"/>
  <c r="BS63" i="1"/>
  <c r="BR26" i="1"/>
  <c r="BR25" i="1"/>
  <c r="BR24" i="1"/>
  <c r="BR23" i="1"/>
  <c r="BR22" i="1"/>
  <c r="BR21" i="1"/>
  <c r="BR52" i="1"/>
  <c r="BR53" i="1"/>
  <c r="BR54" i="1"/>
  <c r="BR55" i="1"/>
  <c r="BR56" i="1"/>
  <c r="BR60" i="1"/>
  <c r="BR61" i="1"/>
  <c r="BR62" i="1"/>
  <c r="BR63" i="1"/>
  <c r="BQ21" i="1"/>
  <c r="BQ22" i="1"/>
  <c r="CC67" i="1" s="1"/>
  <c r="BQ23" i="1"/>
  <c r="BQ24" i="1"/>
  <c r="CC69" i="1" s="1"/>
  <c r="BQ25" i="1"/>
  <c r="BQ26" i="1"/>
  <c r="BQ52" i="1"/>
  <c r="BQ53" i="1"/>
  <c r="BQ54" i="1"/>
  <c r="BQ55" i="1"/>
  <c r="BQ56" i="1"/>
  <c r="BQ60" i="1"/>
  <c r="BQ61" i="1"/>
  <c r="BQ62" i="1"/>
  <c r="BQ63" i="1"/>
  <c r="X7" i="2"/>
  <c r="X8" i="2"/>
  <c r="X9" i="2"/>
  <c r="X10" i="2"/>
  <c r="X11" i="2"/>
  <c r="X12" i="2"/>
  <c r="X15" i="2"/>
  <c r="X16" i="2"/>
  <c r="X17" i="2"/>
  <c r="X18" i="2"/>
  <c r="X19" i="2"/>
  <c r="BP21" i="1"/>
  <c r="BP22" i="1"/>
  <c r="BP23" i="1"/>
  <c r="BP24" i="1"/>
  <c r="BP25" i="1"/>
  <c r="BP26" i="1"/>
  <c r="BP52" i="1"/>
  <c r="BP53" i="1"/>
  <c r="BP54" i="1"/>
  <c r="BP55" i="1"/>
  <c r="BP56" i="1"/>
  <c r="BP60" i="1"/>
  <c r="BP61" i="1"/>
  <c r="BP62" i="1"/>
  <c r="BP63" i="1"/>
  <c r="B4" i="7"/>
  <c r="C4" i="7"/>
  <c r="D4" i="7"/>
  <c r="E4" i="7"/>
  <c r="F4" i="7"/>
  <c r="G4" i="7"/>
  <c r="G27" i="7" s="1"/>
  <c r="H4" i="7"/>
  <c r="I4" i="7"/>
  <c r="J4" i="7"/>
  <c r="K4" i="7"/>
  <c r="L4" i="7"/>
  <c r="M4" i="7"/>
  <c r="B5" i="7"/>
  <c r="C5" i="7"/>
  <c r="C28" i="7" s="1"/>
  <c r="D5" i="7"/>
  <c r="E5" i="7"/>
  <c r="F5" i="7"/>
  <c r="G5" i="7"/>
  <c r="H5" i="7"/>
  <c r="I5" i="7"/>
  <c r="J5" i="7"/>
  <c r="K5" i="7"/>
  <c r="L5" i="7"/>
  <c r="M5" i="7"/>
  <c r="B6" i="7"/>
  <c r="C6" i="7"/>
  <c r="D6" i="7"/>
  <c r="E6" i="7"/>
  <c r="F6" i="7"/>
  <c r="G6" i="7"/>
  <c r="H6" i="7"/>
  <c r="I6" i="7"/>
  <c r="J6" i="7"/>
  <c r="K6" i="7"/>
  <c r="L6" i="7"/>
  <c r="M6" i="7"/>
  <c r="B7" i="7"/>
  <c r="C7" i="7"/>
  <c r="D7" i="7"/>
  <c r="D7" i="8"/>
  <c r="E7" i="7"/>
  <c r="F7" i="7"/>
  <c r="G7" i="7"/>
  <c r="H7" i="7"/>
  <c r="I7" i="7"/>
  <c r="I30" i="7" s="1"/>
  <c r="J7" i="7"/>
  <c r="K7" i="7"/>
  <c r="L7" i="7"/>
  <c r="M7" i="7"/>
  <c r="B8" i="7"/>
  <c r="C8" i="7"/>
  <c r="D8" i="7"/>
  <c r="E8" i="7"/>
  <c r="E31" i="7" s="1"/>
  <c r="F8" i="7"/>
  <c r="G8" i="7"/>
  <c r="H8" i="7"/>
  <c r="H31" i="7" s="1"/>
  <c r="I8" i="7"/>
  <c r="J8" i="7"/>
  <c r="K8" i="7"/>
  <c r="L8" i="7"/>
  <c r="M8" i="7"/>
  <c r="B9" i="7"/>
  <c r="C9" i="7"/>
  <c r="D9" i="7"/>
  <c r="E9" i="7"/>
  <c r="F9" i="7"/>
  <c r="G9" i="7"/>
  <c r="H9" i="7"/>
  <c r="I9" i="7"/>
  <c r="J9" i="7"/>
  <c r="K9" i="7"/>
  <c r="L9" i="7"/>
  <c r="M9" i="7"/>
  <c r="B15" i="7"/>
  <c r="C15" i="7"/>
  <c r="D15" i="7"/>
  <c r="D27" i="7" s="1"/>
  <c r="E15" i="7"/>
  <c r="E27" i="7"/>
  <c r="F15" i="7"/>
  <c r="G15" i="7"/>
  <c r="H15" i="7"/>
  <c r="I15" i="7"/>
  <c r="J15" i="7"/>
  <c r="K15" i="7"/>
  <c r="L15" i="7"/>
  <c r="M15" i="7"/>
  <c r="B16" i="7"/>
  <c r="C16" i="7"/>
  <c r="D16" i="7"/>
  <c r="D28" i="7" s="1"/>
  <c r="E16" i="7"/>
  <c r="F16" i="7"/>
  <c r="G16" i="7"/>
  <c r="H16" i="7"/>
  <c r="I16" i="7"/>
  <c r="J16" i="7"/>
  <c r="J28" i="7"/>
  <c r="K16" i="7"/>
  <c r="L16" i="7"/>
  <c r="L16" i="8" s="1"/>
  <c r="M16" i="7"/>
  <c r="B17" i="7"/>
  <c r="C17" i="7"/>
  <c r="D17" i="7"/>
  <c r="E17" i="7"/>
  <c r="E29" i="7"/>
  <c r="F17" i="7"/>
  <c r="F29" i="7"/>
  <c r="G17" i="7"/>
  <c r="H17" i="7"/>
  <c r="I17" i="7"/>
  <c r="J17" i="7"/>
  <c r="K17" i="7"/>
  <c r="L17" i="7"/>
  <c r="M17" i="7"/>
  <c r="B18" i="7"/>
  <c r="C18" i="7"/>
  <c r="D18" i="7"/>
  <c r="D30" i="7"/>
  <c r="E18" i="7"/>
  <c r="E30" i="7"/>
  <c r="F18" i="7"/>
  <c r="F30" i="7" s="1"/>
  <c r="G18" i="7"/>
  <c r="G30" i="7" s="1"/>
  <c r="H18" i="7"/>
  <c r="I18" i="7"/>
  <c r="J18" i="7"/>
  <c r="J30" i="7" s="1"/>
  <c r="K18" i="7"/>
  <c r="L18" i="7"/>
  <c r="M18" i="7"/>
  <c r="B19" i="7"/>
  <c r="B31" i="7"/>
  <c r="C19" i="7"/>
  <c r="C31" i="7"/>
  <c r="D19" i="7"/>
  <c r="E19" i="7"/>
  <c r="F19" i="7"/>
  <c r="F31" i="7" s="1"/>
  <c r="G19" i="7"/>
  <c r="G31" i="7"/>
  <c r="H19" i="7"/>
  <c r="I19" i="7"/>
  <c r="I31" i="7"/>
  <c r="J19" i="7"/>
  <c r="K19" i="7"/>
  <c r="L19" i="7"/>
  <c r="M19" i="7"/>
  <c r="M31" i="7"/>
  <c r="B20" i="7"/>
  <c r="C20" i="7"/>
  <c r="C32" i="7" s="1"/>
  <c r="D20" i="7"/>
  <c r="E20" i="7"/>
  <c r="E32" i="7"/>
  <c r="F20" i="7"/>
  <c r="F32" i="7"/>
  <c r="G20" i="7"/>
  <c r="G32" i="7"/>
  <c r="H20" i="7"/>
  <c r="I20" i="7"/>
  <c r="J20" i="7"/>
  <c r="K20" i="7"/>
  <c r="L20" i="7"/>
  <c r="L32" i="7" s="1"/>
  <c r="M20" i="7"/>
  <c r="M30" i="7"/>
  <c r="B4" i="6"/>
  <c r="C4" i="6"/>
  <c r="D4" i="6"/>
  <c r="E4" i="6"/>
  <c r="F4" i="6"/>
  <c r="G4" i="6"/>
  <c r="H4" i="6"/>
  <c r="I4" i="6"/>
  <c r="J4" i="6"/>
  <c r="K4" i="6"/>
  <c r="L4" i="6"/>
  <c r="M4" i="6"/>
  <c r="B5" i="6"/>
  <c r="C5" i="6"/>
  <c r="C28" i="6"/>
  <c r="D5" i="6"/>
  <c r="E5" i="6"/>
  <c r="F5" i="6"/>
  <c r="G5" i="6"/>
  <c r="H5" i="6"/>
  <c r="I5" i="6"/>
  <c r="J5" i="6"/>
  <c r="K5" i="6"/>
  <c r="K28" i="6" s="1"/>
  <c r="L5" i="6"/>
  <c r="M5" i="6"/>
  <c r="B6" i="6"/>
  <c r="C6" i="6"/>
  <c r="D6" i="6"/>
  <c r="E6" i="6"/>
  <c r="F6" i="6"/>
  <c r="G6" i="6"/>
  <c r="H6" i="6"/>
  <c r="I6" i="6"/>
  <c r="J6" i="6"/>
  <c r="K6" i="6"/>
  <c r="L6" i="6"/>
  <c r="L29" i="6" s="1"/>
  <c r="M6" i="6"/>
  <c r="B7" i="6"/>
  <c r="C7" i="6"/>
  <c r="D7" i="6"/>
  <c r="E7" i="6"/>
  <c r="F7" i="6"/>
  <c r="G7" i="6"/>
  <c r="G30" i="6"/>
  <c r="H7" i="6"/>
  <c r="I7" i="6"/>
  <c r="J7" i="6"/>
  <c r="K7" i="6"/>
  <c r="L7" i="6"/>
  <c r="M7" i="6"/>
  <c r="B8" i="6"/>
  <c r="C8" i="6"/>
  <c r="D8" i="6"/>
  <c r="E8" i="6"/>
  <c r="F8" i="6"/>
  <c r="G8" i="6"/>
  <c r="H8" i="6"/>
  <c r="I8" i="6"/>
  <c r="J8" i="6"/>
  <c r="K8" i="6"/>
  <c r="L8" i="6"/>
  <c r="M8" i="6"/>
  <c r="B9" i="6"/>
  <c r="C9" i="6"/>
  <c r="D9" i="6"/>
  <c r="D32" i="6" s="1"/>
  <c r="E9" i="6"/>
  <c r="F9" i="6"/>
  <c r="G9" i="6"/>
  <c r="H9" i="6"/>
  <c r="I9" i="6"/>
  <c r="I32" i="6"/>
  <c r="J9" i="6"/>
  <c r="K9" i="6"/>
  <c r="L9" i="6"/>
  <c r="M9" i="6"/>
  <c r="B15" i="6"/>
  <c r="C15" i="6"/>
  <c r="D15" i="6"/>
  <c r="E15" i="6"/>
  <c r="F15" i="6"/>
  <c r="G15" i="6"/>
  <c r="G27" i="6" s="1"/>
  <c r="H15" i="6"/>
  <c r="I15" i="6"/>
  <c r="J15" i="6"/>
  <c r="K15" i="6"/>
  <c r="K27" i="6" s="1"/>
  <c r="L15" i="6"/>
  <c r="M15" i="6"/>
  <c r="M27" i="6"/>
  <c r="B16" i="6"/>
  <c r="C16" i="6"/>
  <c r="D16" i="6"/>
  <c r="D28" i="6"/>
  <c r="E16" i="6"/>
  <c r="E28" i="6" s="1"/>
  <c r="F16" i="6"/>
  <c r="F28" i="6" s="1"/>
  <c r="G16" i="6"/>
  <c r="G28" i="6" s="1"/>
  <c r="H16" i="6"/>
  <c r="I16" i="6"/>
  <c r="J16" i="6"/>
  <c r="J28" i="6" s="1"/>
  <c r="K16" i="6"/>
  <c r="L16" i="6"/>
  <c r="M16" i="6"/>
  <c r="M28" i="6" s="1"/>
  <c r="B17" i="6"/>
  <c r="B29" i="6"/>
  <c r="C17" i="6"/>
  <c r="D17" i="6"/>
  <c r="D29" i="6"/>
  <c r="E17" i="6"/>
  <c r="F17" i="6"/>
  <c r="G17" i="6"/>
  <c r="H17" i="6"/>
  <c r="I17" i="6"/>
  <c r="J17" i="6"/>
  <c r="J29" i="6"/>
  <c r="K17" i="6"/>
  <c r="K29" i="6" s="1"/>
  <c r="L17" i="6"/>
  <c r="M17" i="6"/>
  <c r="M29" i="6" s="1"/>
  <c r="B18" i="6"/>
  <c r="B30" i="6"/>
  <c r="C18" i="6"/>
  <c r="D18" i="6"/>
  <c r="E18" i="6"/>
  <c r="E30" i="6"/>
  <c r="F18" i="6"/>
  <c r="G18" i="6"/>
  <c r="H18" i="6"/>
  <c r="H30" i="6" s="1"/>
  <c r="I18" i="6"/>
  <c r="I30" i="6" s="1"/>
  <c r="J18" i="6"/>
  <c r="K18" i="6"/>
  <c r="K30" i="6"/>
  <c r="L18" i="6"/>
  <c r="M18" i="6"/>
  <c r="M30" i="6" s="1"/>
  <c r="B19" i="6"/>
  <c r="C19" i="6"/>
  <c r="C31" i="6" s="1"/>
  <c r="D19" i="6"/>
  <c r="E19" i="6"/>
  <c r="E31" i="6"/>
  <c r="F19" i="6"/>
  <c r="F31" i="6" s="1"/>
  <c r="G19" i="6"/>
  <c r="H19" i="6"/>
  <c r="I19" i="6"/>
  <c r="J19" i="6"/>
  <c r="J31" i="6" s="1"/>
  <c r="K19" i="6"/>
  <c r="K31" i="6"/>
  <c r="L19" i="6"/>
  <c r="L31" i="6" s="1"/>
  <c r="M19" i="6"/>
  <c r="B20" i="6"/>
  <c r="C20" i="6"/>
  <c r="D20" i="6"/>
  <c r="E20" i="6"/>
  <c r="F20" i="6"/>
  <c r="F32" i="6" s="1"/>
  <c r="G20" i="6"/>
  <c r="G32" i="6" s="1"/>
  <c r="H20" i="6"/>
  <c r="I20" i="6"/>
  <c r="J20" i="6"/>
  <c r="K20" i="6"/>
  <c r="L20" i="6"/>
  <c r="M20" i="6"/>
  <c r="M32" i="6" s="1"/>
  <c r="B4" i="5"/>
  <c r="C4" i="5"/>
  <c r="D4" i="5"/>
  <c r="E4" i="5"/>
  <c r="F4" i="5"/>
  <c r="G4" i="5"/>
  <c r="H4" i="5"/>
  <c r="I4" i="5"/>
  <c r="J4" i="5"/>
  <c r="K4" i="5"/>
  <c r="L4" i="5"/>
  <c r="M4" i="5"/>
  <c r="B5" i="5"/>
  <c r="C5" i="5"/>
  <c r="D5" i="5"/>
  <c r="E5" i="5"/>
  <c r="F5" i="5"/>
  <c r="G5" i="5"/>
  <c r="H5" i="5"/>
  <c r="I5" i="5"/>
  <c r="J5" i="5"/>
  <c r="K5" i="5"/>
  <c r="K28" i="5" s="1"/>
  <c r="L5" i="5"/>
  <c r="M5" i="5"/>
  <c r="B6" i="5"/>
  <c r="C6" i="5"/>
  <c r="D6" i="5"/>
  <c r="D29" i="5" s="1"/>
  <c r="E6" i="5"/>
  <c r="F6" i="5"/>
  <c r="G6" i="5"/>
  <c r="G29" i="5" s="1"/>
  <c r="H6" i="5"/>
  <c r="I6" i="5"/>
  <c r="J6" i="5"/>
  <c r="K6" i="5"/>
  <c r="L6" i="5"/>
  <c r="M6" i="5"/>
  <c r="B7" i="5"/>
  <c r="C7" i="5"/>
  <c r="D7" i="5"/>
  <c r="E7" i="5"/>
  <c r="F7" i="5"/>
  <c r="G7" i="5"/>
  <c r="H7" i="5"/>
  <c r="I7" i="5"/>
  <c r="I30" i="5" s="1"/>
  <c r="J7" i="5"/>
  <c r="K7" i="5"/>
  <c r="K30" i="5" s="1"/>
  <c r="L7" i="5"/>
  <c r="M7" i="5"/>
  <c r="B8" i="5"/>
  <c r="C8" i="5"/>
  <c r="D8" i="5"/>
  <c r="E8" i="5"/>
  <c r="F8" i="5"/>
  <c r="G8" i="5"/>
  <c r="H8" i="5"/>
  <c r="I8" i="5"/>
  <c r="J8" i="5"/>
  <c r="K8" i="5"/>
  <c r="K31" i="5" s="1"/>
  <c r="L8" i="5"/>
  <c r="L31" i="5"/>
  <c r="M8" i="5"/>
  <c r="B9" i="5"/>
  <c r="C9" i="5"/>
  <c r="D9" i="5"/>
  <c r="E9" i="5"/>
  <c r="E32" i="5" s="1"/>
  <c r="F9" i="5"/>
  <c r="G9" i="5"/>
  <c r="H9" i="5"/>
  <c r="I9" i="5"/>
  <c r="J9" i="5"/>
  <c r="K9" i="5"/>
  <c r="L9" i="5"/>
  <c r="M9" i="5"/>
  <c r="B15" i="5"/>
  <c r="C15" i="5"/>
  <c r="D15" i="5"/>
  <c r="D27" i="5" s="1"/>
  <c r="E15" i="5"/>
  <c r="F15" i="5"/>
  <c r="F27" i="5"/>
  <c r="G15" i="5"/>
  <c r="H15" i="5"/>
  <c r="H27" i="5" s="1"/>
  <c r="I15" i="5"/>
  <c r="I27" i="5" s="1"/>
  <c r="J15" i="5"/>
  <c r="K15" i="5"/>
  <c r="K27" i="5" s="1"/>
  <c r="L15" i="5"/>
  <c r="M15" i="5"/>
  <c r="B16" i="5"/>
  <c r="C16" i="5"/>
  <c r="D16" i="5"/>
  <c r="E16" i="5"/>
  <c r="F16" i="5"/>
  <c r="G16" i="5"/>
  <c r="G28" i="5" s="1"/>
  <c r="H16" i="5"/>
  <c r="H28" i="5" s="1"/>
  <c r="I16" i="5"/>
  <c r="J16" i="5"/>
  <c r="K16" i="5"/>
  <c r="L16" i="5"/>
  <c r="M16" i="5"/>
  <c r="B17" i="5"/>
  <c r="C17" i="5"/>
  <c r="D17" i="5"/>
  <c r="E17" i="5"/>
  <c r="F17" i="5"/>
  <c r="F29" i="5"/>
  <c r="G17" i="5"/>
  <c r="H17" i="5"/>
  <c r="H29" i="5"/>
  <c r="I17" i="5"/>
  <c r="J17" i="5"/>
  <c r="J29" i="5"/>
  <c r="K17" i="5"/>
  <c r="K29" i="5" s="1"/>
  <c r="L17" i="5"/>
  <c r="M17" i="5"/>
  <c r="B18" i="5"/>
  <c r="C18" i="5"/>
  <c r="D18" i="5"/>
  <c r="E18" i="5"/>
  <c r="E30" i="5" s="1"/>
  <c r="F18" i="5"/>
  <c r="G18" i="5"/>
  <c r="G30" i="5" s="1"/>
  <c r="H18" i="5"/>
  <c r="I18" i="5"/>
  <c r="J18" i="5"/>
  <c r="J30" i="5" s="1"/>
  <c r="K18" i="5"/>
  <c r="L18" i="5"/>
  <c r="L30" i="5" s="1"/>
  <c r="M18" i="5"/>
  <c r="B19" i="5"/>
  <c r="C19" i="5"/>
  <c r="D19" i="5"/>
  <c r="D31" i="5" s="1"/>
  <c r="E19" i="5"/>
  <c r="F19" i="5"/>
  <c r="F31" i="5" s="1"/>
  <c r="G19" i="5"/>
  <c r="G31" i="5"/>
  <c r="H19" i="5"/>
  <c r="H31" i="5"/>
  <c r="I19" i="5"/>
  <c r="I31" i="5" s="1"/>
  <c r="J19" i="5"/>
  <c r="K19" i="5"/>
  <c r="L19" i="5"/>
  <c r="M19" i="5"/>
  <c r="B20" i="5"/>
  <c r="B32" i="5"/>
  <c r="C20" i="5"/>
  <c r="C32" i="5" s="1"/>
  <c r="D20" i="5"/>
  <c r="D32" i="5" s="1"/>
  <c r="E20" i="5"/>
  <c r="F20" i="5"/>
  <c r="F32" i="5"/>
  <c r="G20" i="5"/>
  <c r="G32" i="5" s="1"/>
  <c r="H20" i="5"/>
  <c r="H32" i="5" s="1"/>
  <c r="I20" i="5"/>
  <c r="I32" i="5"/>
  <c r="J20" i="5"/>
  <c r="K20" i="5"/>
  <c r="L20" i="5"/>
  <c r="L32" i="5" s="1"/>
  <c r="M20" i="5"/>
  <c r="B4" i="4"/>
  <c r="B27" i="4" s="1"/>
  <c r="C4" i="4"/>
  <c r="D4" i="4"/>
  <c r="E4" i="4"/>
  <c r="F4" i="4"/>
  <c r="G4" i="4"/>
  <c r="H4" i="4"/>
  <c r="H27" i="4" s="1"/>
  <c r="I4" i="4"/>
  <c r="J4" i="4"/>
  <c r="K4" i="4"/>
  <c r="L4" i="4"/>
  <c r="M4" i="4"/>
  <c r="B5" i="4"/>
  <c r="C5" i="4"/>
  <c r="D5" i="4"/>
  <c r="E5" i="4"/>
  <c r="E28" i="4" s="1"/>
  <c r="F5" i="4"/>
  <c r="G5" i="4"/>
  <c r="H5" i="4"/>
  <c r="I5" i="4"/>
  <c r="J5" i="4"/>
  <c r="K5" i="4"/>
  <c r="L5" i="4"/>
  <c r="M5" i="4"/>
  <c r="B6" i="4"/>
  <c r="C6" i="4"/>
  <c r="D6" i="4"/>
  <c r="E6" i="4"/>
  <c r="F6" i="4"/>
  <c r="G6" i="4"/>
  <c r="H6" i="4"/>
  <c r="I6" i="4"/>
  <c r="J6" i="4"/>
  <c r="K6" i="4"/>
  <c r="L6" i="4"/>
  <c r="M6" i="4"/>
  <c r="B7" i="4"/>
  <c r="C7" i="4"/>
  <c r="D7" i="4"/>
  <c r="E7" i="4"/>
  <c r="F7" i="4"/>
  <c r="G7" i="4"/>
  <c r="H7" i="4"/>
  <c r="I7" i="4"/>
  <c r="J7" i="4"/>
  <c r="K7" i="4"/>
  <c r="L7" i="4"/>
  <c r="M7" i="4"/>
  <c r="B8" i="4"/>
  <c r="C8" i="4"/>
  <c r="D8" i="4"/>
  <c r="E8" i="4"/>
  <c r="F8" i="4"/>
  <c r="G8" i="4"/>
  <c r="H8" i="4"/>
  <c r="I8" i="4"/>
  <c r="J8" i="4"/>
  <c r="K8" i="4"/>
  <c r="L8" i="4"/>
  <c r="M8" i="4"/>
  <c r="B9" i="4"/>
  <c r="C9" i="4"/>
  <c r="D9" i="4"/>
  <c r="E9" i="4"/>
  <c r="F9" i="4"/>
  <c r="G9" i="4"/>
  <c r="G9" i="8" s="1"/>
  <c r="H9" i="4"/>
  <c r="I9" i="4"/>
  <c r="J9" i="4"/>
  <c r="K9" i="4"/>
  <c r="L9" i="4"/>
  <c r="M9" i="4"/>
  <c r="B15" i="4"/>
  <c r="C15" i="4"/>
  <c r="D15" i="4"/>
  <c r="E15" i="4"/>
  <c r="F15" i="4"/>
  <c r="G15" i="4"/>
  <c r="H15" i="4"/>
  <c r="I15" i="4"/>
  <c r="I27" i="4"/>
  <c r="J15" i="4"/>
  <c r="K15" i="4"/>
  <c r="K27" i="4" s="1"/>
  <c r="L15" i="4"/>
  <c r="L27" i="4" s="1"/>
  <c r="M15" i="4"/>
  <c r="M27" i="4"/>
  <c r="B16" i="4"/>
  <c r="C16" i="4"/>
  <c r="C28" i="4" s="1"/>
  <c r="D16" i="4"/>
  <c r="E16" i="4"/>
  <c r="F16" i="4"/>
  <c r="G16" i="4"/>
  <c r="H16" i="4"/>
  <c r="H28" i="4"/>
  <c r="I16" i="4"/>
  <c r="I28" i="4" s="1"/>
  <c r="J16" i="4"/>
  <c r="K16" i="4"/>
  <c r="L16" i="4"/>
  <c r="M16" i="4"/>
  <c r="B17" i="4"/>
  <c r="C17" i="4"/>
  <c r="D17" i="4"/>
  <c r="E17" i="4"/>
  <c r="F17" i="4"/>
  <c r="G17" i="4"/>
  <c r="H17" i="4"/>
  <c r="I17" i="4"/>
  <c r="J17" i="4"/>
  <c r="J29" i="4"/>
  <c r="K17" i="4"/>
  <c r="K29" i="4" s="1"/>
  <c r="T29" i="4" s="1"/>
  <c r="L17" i="4"/>
  <c r="L29" i="4"/>
  <c r="M17" i="4"/>
  <c r="M29" i="4" s="1"/>
  <c r="B18" i="4"/>
  <c r="C18" i="4"/>
  <c r="D18" i="4"/>
  <c r="E18" i="4"/>
  <c r="F18" i="4"/>
  <c r="G18" i="4"/>
  <c r="H18" i="4"/>
  <c r="H30" i="4" s="1"/>
  <c r="I18" i="4"/>
  <c r="I30" i="4"/>
  <c r="J18" i="4"/>
  <c r="J30" i="4" s="1"/>
  <c r="S30" i="4" s="1"/>
  <c r="K18" i="4"/>
  <c r="L18" i="4"/>
  <c r="M18" i="4"/>
  <c r="B19" i="4"/>
  <c r="B31" i="4" s="1"/>
  <c r="C19" i="4"/>
  <c r="C31" i="4" s="1"/>
  <c r="D19" i="4"/>
  <c r="E19" i="4"/>
  <c r="F19" i="4"/>
  <c r="G19" i="4"/>
  <c r="H19" i="4"/>
  <c r="H31" i="4"/>
  <c r="I19" i="4"/>
  <c r="J19" i="4"/>
  <c r="K19" i="4"/>
  <c r="K31" i="4"/>
  <c r="L19" i="4"/>
  <c r="M19" i="4"/>
  <c r="B20" i="4"/>
  <c r="C20" i="4"/>
  <c r="D20" i="4"/>
  <c r="E20" i="4"/>
  <c r="F20" i="4"/>
  <c r="G20" i="4"/>
  <c r="H20" i="4"/>
  <c r="I20" i="4"/>
  <c r="J20" i="4"/>
  <c r="K20" i="4"/>
  <c r="K32" i="4" s="1"/>
  <c r="L20" i="4"/>
  <c r="L32" i="4"/>
  <c r="M20" i="4"/>
  <c r="D32" i="4"/>
  <c r="E32" i="4"/>
  <c r="B4" i="3"/>
  <c r="C4" i="3"/>
  <c r="D4" i="3"/>
  <c r="E4" i="3"/>
  <c r="F4" i="3"/>
  <c r="G4" i="3"/>
  <c r="H4" i="3"/>
  <c r="I4" i="3"/>
  <c r="J4" i="3"/>
  <c r="K4" i="3"/>
  <c r="L4" i="3"/>
  <c r="M4" i="3"/>
  <c r="B5" i="3"/>
  <c r="B28" i="3" s="1"/>
  <c r="C5" i="3"/>
  <c r="D5" i="3"/>
  <c r="E5" i="3"/>
  <c r="F5" i="3"/>
  <c r="G5" i="3"/>
  <c r="H5" i="3"/>
  <c r="I5" i="3"/>
  <c r="J5" i="3"/>
  <c r="K5" i="3"/>
  <c r="L5" i="3"/>
  <c r="M5" i="3"/>
  <c r="B6" i="3"/>
  <c r="C6" i="3"/>
  <c r="D6" i="3"/>
  <c r="E6" i="3"/>
  <c r="F6" i="3"/>
  <c r="G6" i="3"/>
  <c r="H6" i="3"/>
  <c r="I6" i="3"/>
  <c r="J6" i="3"/>
  <c r="K6" i="3"/>
  <c r="K29" i="3" s="1"/>
  <c r="L6" i="3"/>
  <c r="L29" i="3"/>
  <c r="M6" i="3"/>
  <c r="B7" i="3"/>
  <c r="C7" i="3"/>
  <c r="D7" i="3"/>
  <c r="E7" i="3"/>
  <c r="F7" i="3"/>
  <c r="G7" i="3"/>
  <c r="H7" i="3"/>
  <c r="I7" i="3"/>
  <c r="J7" i="3"/>
  <c r="K7" i="3"/>
  <c r="L7" i="3"/>
  <c r="L30" i="3"/>
  <c r="M7" i="3"/>
  <c r="B8" i="3"/>
  <c r="C8" i="3"/>
  <c r="D8" i="3"/>
  <c r="E8" i="3"/>
  <c r="F8" i="3"/>
  <c r="G8" i="3"/>
  <c r="H8" i="3"/>
  <c r="H31" i="3" s="1"/>
  <c r="I8" i="3"/>
  <c r="J8" i="3"/>
  <c r="K8" i="3"/>
  <c r="L8" i="3"/>
  <c r="M8" i="3"/>
  <c r="M31" i="3" s="1"/>
  <c r="B9" i="3"/>
  <c r="B32" i="3" s="1"/>
  <c r="C9" i="3"/>
  <c r="C32" i="3" s="1"/>
  <c r="D9" i="3"/>
  <c r="D32" i="3"/>
  <c r="E9" i="3"/>
  <c r="F9" i="3"/>
  <c r="F32" i="3" s="1"/>
  <c r="G9" i="3"/>
  <c r="G32" i="3"/>
  <c r="H9" i="3"/>
  <c r="H32" i="3"/>
  <c r="I9" i="3"/>
  <c r="I32" i="3"/>
  <c r="J9" i="3"/>
  <c r="J32" i="3" s="1"/>
  <c r="K9" i="3"/>
  <c r="K32" i="3"/>
  <c r="L9" i="3"/>
  <c r="L32" i="3"/>
  <c r="M9" i="3"/>
  <c r="M32" i="3"/>
  <c r="B15" i="3"/>
  <c r="C15" i="3"/>
  <c r="D15" i="3"/>
  <c r="D27" i="3"/>
  <c r="E15" i="3"/>
  <c r="F15" i="3"/>
  <c r="G15" i="3"/>
  <c r="H15" i="3"/>
  <c r="I15" i="3"/>
  <c r="J15" i="3"/>
  <c r="K15" i="3"/>
  <c r="L15" i="3"/>
  <c r="L27" i="3" s="1"/>
  <c r="M15" i="3"/>
  <c r="B16" i="3"/>
  <c r="C16" i="3"/>
  <c r="D16" i="3"/>
  <c r="E16" i="3"/>
  <c r="F16" i="3"/>
  <c r="G16" i="3"/>
  <c r="G28" i="3" s="1"/>
  <c r="H16" i="3"/>
  <c r="I16" i="3"/>
  <c r="J16" i="3"/>
  <c r="K16" i="3"/>
  <c r="L16" i="3"/>
  <c r="M16" i="3"/>
  <c r="M28" i="3" s="1"/>
  <c r="B17" i="3"/>
  <c r="C17" i="3"/>
  <c r="C29" i="3" s="1"/>
  <c r="D17" i="3"/>
  <c r="E17" i="3"/>
  <c r="F17" i="3"/>
  <c r="G17" i="3"/>
  <c r="G29" i="3" s="1"/>
  <c r="H17" i="3"/>
  <c r="I17" i="3"/>
  <c r="J17" i="3"/>
  <c r="K17" i="3"/>
  <c r="L17" i="3"/>
  <c r="M17" i="3"/>
  <c r="B18" i="3"/>
  <c r="C18" i="3"/>
  <c r="D18" i="3"/>
  <c r="E18" i="3"/>
  <c r="F18" i="3"/>
  <c r="G18" i="3"/>
  <c r="H18" i="3"/>
  <c r="I18" i="3"/>
  <c r="J18" i="3"/>
  <c r="K18" i="3"/>
  <c r="L18" i="3"/>
  <c r="M18" i="3"/>
  <c r="B19" i="3"/>
  <c r="C19" i="3"/>
  <c r="D19" i="3"/>
  <c r="D31" i="3" s="1"/>
  <c r="E19" i="3"/>
  <c r="F19" i="3"/>
  <c r="F31" i="3" s="1"/>
  <c r="G19" i="3"/>
  <c r="H19" i="3"/>
  <c r="I19" i="3"/>
  <c r="J19" i="3"/>
  <c r="J31" i="3" s="1"/>
  <c r="K19" i="3"/>
  <c r="K31" i="3" s="1"/>
  <c r="L19" i="3"/>
  <c r="L31" i="3" s="1"/>
  <c r="M19" i="3"/>
  <c r="C7" i="2"/>
  <c r="C30" i="2" s="1"/>
  <c r="D7" i="2"/>
  <c r="E7" i="2"/>
  <c r="F7" i="2"/>
  <c r="G7" i="2"/>
  <c r="H7" i="2"/>
  <c r="I7" i="2"/>
  <c r="J7" i="2"/>
  <c r="K7" i="2"/>
  <c r="K30" i="2"/>
  <c r="L7" i="2"/>
  <c r="M7" i="2"/>
  <c r="N7" i="2"/>
  <c r="N50" i="2"/>
  <c r="O7" i="2"/>
  <c r="P7" i="2"/>
  <c r="Q7" i="2"/>
  <c r="R7" i="2"/>
  <c r="S7" i="2"/>
  <c r="T7" i="2"/>
  <c r="U7" i="2"/>
  <c r="V7" i="2"/>
  <c r="W7" i="2"/>
  <c r="W30" i="2" s="1"/>
  <c r="C8" i="2"/>
  <c r="C31" i="2"/>
  <c r="D8" i="2"/>
  <c r="E8" i="2"/>
  <c r="F8" i="2"/>
  <c r="J51" i="2" s="1"/>
  <c r="G8" i="2"/>
  <c r="G31" i="2" s="1"/>
  <c r="H31" i="2" s="1"/>
  <c r="I31" i="2" s="1"/>
  <c r="J31" i="2" s="1"/>
  <c r="H8" i="2"/>
  <c r="I8" i="2"/>
  <c r="J8" i="2"/>
  <c r="K8" i="2"/>
  <c r="L8" i="2"/>
  <c r="M8" i="2"/>
  <c r="M51" i="2" s="1"/>
  <c r="N8" i="2"/>
  <c r="N51" i="2" s="1"/>
  <c r="O8" i="2"/>
  <c r="O31" i="2" s="1"/>
  <c r="P8" i="2"/>
  <c r="T51" i="2" s="1"/>
  <c r="Q8" i="2"/>
  <c r="R8" i="2"/>
  <c r="R51" i="2" s="1"/>
  <c r="S8" i="2"/>
  <c r="T8" i="2"/>
  <c r="U8" i="2"/>
  <c r="V8" i="2"/>
  <c r="W8" i="2"/>
  <c r="C9" i="2"/>
  <c r="C32" i="2" s="1"/>
  <c r="D9" i="2"/>
  <c r="E9" i="2"/>
  <c r="F9" i="2"/>
  <c r="J52" i="2" s="1"/>
  <c r="G9" i="2"/>
  <c r="G32" i="2"/>
  <c r="H9" i="2"/>
  <c r="I9" i="2"/>
  <c r="J9" i="2"/>
  <c r="K9" i="2"/>
  <c r="L9" i="2"/>
  <c r="P52" i="2" s="1"/>
  <c r="M9" i="2"/>
  <c r="N9" i="2"/>
  <c r="O9" i="2"/>
  <c r="O52" i="2"/>
  <c r="P9" i="2"/>
  <c r="Q9" i="2"/>
  <c r="R9" i="2"/>
  <c r="S9" i="2"/>
  <c r="S32" i="2"/>
  <c r="T9" i="2"/>
  <c r="X52" i="2"/>
  <c r="U9" i="2"/>
  <c r="V9" i="2"/>
  <c r="W9" i="2"/>
  <c r="C10" i="2"/>
  <c r="D10" i="2"/>
  <c r="E10" i="2"/>
  <c r="I53" i="2" s="1"/>
  <c r="F10" i="2"/>
  <c r="G10" i="2"/>
  <c r="G33" i="2" s="1"/>
  <c r="H10" i="2"/>
  <c r="I10" i="2"/>
  <c r="J10" i="2"/>
  <c r="K10" i="2"/>
  <c r="K33" i="2"/>
  <c r="L33" i="2" s="1"/>
  <c r="L10" i="2"/>
  <c r="L53" i="2" s="1"/>
  <c r="M10" i="2"/>
  <c r="M53" i="2" s="1"/>
  <c r="N10" i="2"/>
  <c r="O10" i="2"/>
  <c r="P10" i="2"/>
  <c r="Q10" i="2"/>
  <c r="U53" i="2"/>
  <c r="R10" i="2"/>
  <c r="S10" i="2"/>
  <c r="S53" i="2" s="1"/>
  <c r="T10" i="2"/>
  <c r="U10" i="2"/>
  <c r="V10" i="2"/>
  <c r="W10" i="2"/>
  <c r="C11" i="2"/>
  <c r="D11" i="2"/>
  <c r="E11" i="2"/>
  <c r="F11" i="2"/>
  <c r="G11" i="2"/>
  <c r="H11" i="2"/>
  <c r="I11" i="2"/>
  <c r="I54" i="2" s="1"/>
  <c r="J11" i="2"/>
  <c r="K11" i="2"/>
  <c r="L11" i="2"/>
  <c r="M11" i="2"/>
  <c r="N11" i="2"/>
  <c r="O11" i="2"/>
  <c r="O34" i="2" s="1"/>
  <c r="P11" i="2"/>
  <c r="Q11" i="2"/>
  <c r="R11" i="2"/>
  <c r="S11" i="2"/>
  <c r="T11" i="2"/>
  <c r="U11" i="2"/>
  <c r="V11" i="2"/>
  <c r="W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Q54" i="2"/>
  <c r="R12" i="2"/>
  <c r="S12" i="2"/>
  <c r="T12" i="2"/>
  <c r="U12" i="2"/>
  <c r="V12" i="2"/>
  <c r="W12" i="2"/>
  <c r="C15" i="2"/>
  <c r="C37" i="2"/>
  <c r="D15" i="2"/>
  <c r="E15" i="2"/>
  <c r="F15" i="2"/>
  <c r="G15" i="2"/>
  <c r="H15" i="2"/>
  <c r="I15" i="2"/>
  <c r="J15" i="2"/>
  <c r="K15" i="2"/>
  <c r="K57" i="2"/>
  <c r="L15" i="2"/>
  <c r="M15" i="2"/>
  <c r="N15" i="2"/>
  <c r="O15" i="2"/>
  <c r="P15" i="2"/>
  <c r="Q15" i="2"/>
  <c r="R15" i="2"/>
  <c r="S15" i="2"/>
  <c r="T15" i="2"/>
  <c r="X57" i="2"/>
  <c r="U15" i="2"/>
  <c r="U57" i="2"/>
  <c r="V15" i="2"/>
  <c r="W15" i="2"/>
  <c r="C16" i="2"/>
  <c r="C38" i="2"/>
  <c r="D16" i="2"/>
  <c r="E16" i="2"/>
  <c r="F16" i="2"/>
  <c r="G16" i="2"/>
  <c r="K58" i="2" s="1"/>
  <c r="H16" i="2"/>
  <c r="I16" i="2"/>
  <c r="J16" i="2"/>
  <c r="J58" i="2"/>
  <c r="K16" i="2"/>
  <c r="L16" i="2"/>
  <c r="M16" i="2"/>
  <c r="M58" i="2" s="1"/>
  <c r="N16" i="2"/>
  <c r="O16" i="2"/>
  <c r="O38" i="2"/>
  <c r="P38" i="2" s="1"/>
  <c r="P16" i="2"/>
  <c r="Q16" i="2"/>
  <c r="Q38" i="2" s="1"/>
  <c r="R16" i="2"/>
  <c r="S16" i="2"/>
  <c r="T16" i="2"/>
  <c r="U16" i="2"/>
  <c r="Y58" i="2" s="1"/>
  <c r="V16" i="2"/>
  <c r="Z58" i="2"/>
  <c r="W16" i="2"/>
  <c r="C17" i="2"/>
  <c r="C39" i="2" s="1"/>
  <c r="D17" i="2"/>
  <c r="E17" i="2"/>
  <c r="F17" i="2"/>
  <c r="G17" i="2"/>
  <c r="H17" i="2"/>
  <c r="I17" i="2"/>
  <c r="J17" i="2"/>
  <c r="K17" i="2"/>
  <c r="K39" i="2"/>
  <c r="L17" i="2"/>
  <c r="P59" i="2"/>
  <c r="M17" i="2"/>
  <c r="N17" i="2"/>
  <c r="N59" i="2" s="1"/>
  <c r="O17" i="2"/>
  <c r="O59" i="2" s="1"/>
  <c r="P17" i="2"/>
  <c r="Q17" i="2"/>
  <c r="R17" i="2"/>
  <c r="S17" i="2"/>
  <c r="T17" i="2"/>
  <c r="U17" i="2"/>
  <c r="V17" i="2"/>
  <c r="W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C21" i="1"/>
  <c r="D21" i="1"/>
  <c r="E21" i="1"/>
  <c r="F21" i="1"/>
  <c r="G21" i="1"/>
  <c r="S66" i="1" s="1"/>
  <c r="H21" i="1"/>
  <c r="I21" i="1"/>
  <c r="J21" i="1"/>
  <c r="K21" i="1"/>
  <c r="L21" i="1"/>
  <c r="M21" i="1"/>
  <c r="Y66" i="1" s="1"/>
  <c r="N21" i="1"/>
  <c r="O21" i="1"/>
  <c r="O66" i="1" s="1"/>
  <c r="P21" i="1"/>
  <c r="Q21" i="1"/>
  <c r="R21" i="1"/>
  <c r="R66" i="1"/>
  <c r="S21" i="1"/>
  <c r="T21" i="1"/>
  <c r="U21" i="1"/>
  <c r="V21" i="1"/>
  <c r="V66" i="1" s="1"/>
  <c r="W21" i="1"/>
  <c r="X21" i="1"/>
  <c r="Y21" i="1"/>
  <c r="Z21" i="1"/>
  <c r="AA21" i="1"/>
  <c r="AB21" i="1"/>
  <c r="AC21" i="1"/>
  <c r="AD21" i="1"/>
  <c r="AD66" i="1" s="1"/>
  <c r="AE21" i="1"/>
  <c r="AF21" i="1"/>
  <c r="AF66" i="1"/>
  <c r="AG21" i="1"/>
  <c r="AH21" i="1"/>
  <c r="AI21" i="1"/>
  <c r="AJ21" i="1"/>
  <c r="AK21" i="1"/>
  <c r="AL21" i="1"/>
  <c r="AX66" i="1" s="1"/>
  <c r="AM21" i="1"/>
  <c r="AN21" i="1"/>
  <c r="AO21" i="1"/>
  <c r="AP21" i="1"/>
  <c r="AQ21" i="1"/>
  <c r="AR21" i="1"/>
  <c r="AS21" i="1"/>
  <c r="AT21" i="1"/>
  <c r="AU21" i="1"/>
  <c r="AV21" i="1"/>
  <c r="AW21" i="1"/>
  <c r="AW66" i="1" s="1"/>
  <c r="AX21" i="1"/>
  <c r="AY21" i="1"/>
  <c r="AZ21" i="1"/>
  <c r="BA21" i="1"/>
  <c r="BB21" i="1"/>
  <c r="BC21" i="1"/>
  <c r="BD21" i="1"/>
  <c r="BD66" i="1" s="1"/>
  <c r="BE21" i="1"/>
  <c r="U21" i="2" s="1"/>
  <c r="BF21" i="1"/>
  <c r="BG21" i="1"/>
  <c r="BG66" i="1" s="1"/>
  <c r="BH21" i="1"/>
  <c r="BI21" i="1"/>
  <c r="BJ21" i="1"/>
  <c r="BK21" i="1"/>
  <c r="BW66" i="1"/>
  <c r="BL21" i="1"/>
  <c r="BM21" i="1"/>
  <c r="BN21" i="1"/>
  <c r="BZ66" i="1" s="1"/>
  <c r="BO21" i="1"/>
  <c r="C22" i="1"/>
  <c r="D22" i="1"/>
  <c r="E22" i="1"/>
  <c r="F22" i="1"/>
  <c r="G22" i="1"/>
  <c r="H22" i="1"/>
  <c r="D22" i="2" s="1"/>
  <c r="I22" i="1"/>
  <c r="J22" i="1"/>
  <c r="K22" i="1"/>
  <c r="L22" i="1"/>
  <c r="F22" i="2" s="1"/>
  <c r="M22" i="1"/>
  <c r="N22" i="1"/>
  <c r="O22" i="1"/>
  <c r="P22" i="1"/>
  <c r="P67" i="1"/>
  <c r="Q22" i="1"/>
  <c r="R22" i="1"/>
  <c r="R67" i="1" s="1"/>
  <c r="S22" i="1"/>
  <c r="T22" i="1"/>
  <c r="T67" i="1"/>
  <c r="U22" i="1"/>
  <c r="AG67" i="1"/>
  <c r="V22" i="1"/>
  <c r="W22" i="1"/>
  <c r="W67" i="1" s="1"/>
  <c r="X22" i="1"/>
  <c r="Y22" i="1"/>
  <c r="Z22" i="1"/>
  <c r="Z67" i="1" s="1"/>
  <c r="AA22" i="1"/>
  <c r="AB22" i="1"/>
  <c r="AB67" i="1" s="1"/>
  <c r="AC22" i="1"/>
  <c r="AD22" i="1"/>
  <c r="AE22" i="1"/>
  <c r="AF22" i="1"/>
  <c r="AF67" i="1" s="1"/>
  <c r="AG22" i="1"/>
  <c r="AH22" i="1"/>
  <c r="AI22" i="1"/>
  <c r="AI67" i="1"/>
  <c r="AJ22" i="1"/>
  <c r="AJ67" i="1"/>
  <c r="AK22" i="1"/>
  <c r="AL22" i="1"/>
  <c r="AL67" i="1" s="1"/>
  <c r="AM22" i="1"/>
  <c r="AN22" i="1"/>
  <c r="AO22" i="1"/>
  <c r="AP22" i="1"/>
  <c r="AQ22" i="1"/>
  <c r="AQ67" i="1" s="1"/>
  <c r="AR22" i="1"/>
  <c r="AR67" i="1" s="1"/>
  <c r="AS22" i="1"/>
  <c r="AS67" i="1"/>
  <c r="AT22" i="1"/>
  <c r="AU22" i="1"/>
  <c r="AV22" i="1"/>
  <c r="AW22" i="1"/>
  <c r="AX22" i="1"/>
  <c r="R22" i="2" s="1"/>
  <c r="AY22" i="1"/>
  <c r="AZ22" i="1"/>
  <c r="BA22" i="1"/>
  <c r="BB22" i="1"/>
  <c r="BB67" i="1" s="1"/>
  <c r="BC22" i="1"/>
  <c r="BD22" i="1"/>
  <c r="BD67" i="1"/>
  <c r="BE22" i="1"/>
  <c r="BE67" i="1"/>
  <c r="BF22" i="1"/>
  <c r="BG22" i="1"/>
  <c r="BH22" i="1"/>
  <c r="BI22" i="1"/>
  <c r="BI67" i="1" s="1"/>
  <c r="BJ22" i="1"/>
  <c r="BK22" i="1"/>
  <c r="BW67" i="1"/>
  <c r="BL22" i="1"/>
  <c r="BM22" i="1"/>
  <c r="BM67" i="1"/>
  <c r="BN22" i="1"/>
  <c r="BN67" i="1"/>
  <c r="BO22" i="1"/>
  <c r="CA67" i="1" s="1"/>
  <c r="BO67" i="1"/>
  <c r="C23" i="1"/>
  <c r="D23" i="1"/>
  <c r="E23" i="1"/>
  <c r="F23" i="1"/>
  <c r="R68" i="1" s="1"/>
  <c r="G23" i="1"/>
  <c r="H23" i="1"/>
  <c r="I23" i="1"/>
  <c r="J23" i="1"/>
  <c r="V68" i="1" s="1"/>
  <c r="K23" i="1"/>
  <c r="L23" i="1"/>
  <c r="M23" i="1"/>
  <c r="Y68" i="1"/>
  <c r="N23" i="1"/>
  <c r="O23" i="1"/>
  <c r="O68" i="1" s="1"/>
  <c r="P23" i="1"/>
  <c r="Q23" i="1"/>
  <c r="Q68" i="1" s="1"/>
  <c r="R23" i="1"/>
  <c r="S23" i="1"/>
  <c r="S68" i="1"/>
  <c r="T23" i="1"/>
  <c r="T68" i="1"/>
  <c r="U23" i="1"/>
  <c r="U68" i="1"/>
  <c r="V23" i="1"/>
  <c r="W23" i="1"/>
  <c r="X23" i="1"/>
  <c r="Y23" i="1"/>
  <c r="Z23" i="1"/>
  <c r="AA23" i="1"/>
  <c r="AB23" i="1"/>
  <c r="AB68" i="1" s="1"/>
  <c r="AC23" i="1"/>
  <c r="AD23" i="1"/>
  <c r="AD68" i="1" s="1"/>
  <c r="AE23" i="1"/>
  <c r="AE68" i="1" s="1"/>
  <c r="AF23" i="1"/>
  <c r="AF68" i="1" s="1"/>
  <c r="AG23" i="1"/>
  <c r="AS68" i="1" s="1"/>
  <c r="AH23" i="1"/>
  <c r="AI23" i="1"/>
  <c r="AJ23" i="1"/>
  <c r="AK23" i="1"/>
  <c r="AL23" i="1"/>
  <c r="AM23" i="1"/>
  <c r="AN23" i="1"/>
  <c r="AO23" i="1"/>
  <c r="AO68" i="1" s="1"/>
  <c r="AP23" i="1"/>
  <c r="AP68" i="1" s="1"/>
  <c r="AQ23" i="1"/>
  <c r="AR23" i="1"/>
  <c r="AR68" i="1"/>
  <c r="AS23" i="1"/>
  <c r="BE68" i="1"/>
  <c r="AT23" i="1"/>
  <c r="AT68" i="1" s="1"/>
  <c r="AU23" i="1"/>
  <c r="AV23" i="1"/>
  <c r="AW23" i="1"/>
  <c r="AX23" i="1"/>
  <c r="AY23" i="1"/>
  <c r="AZ23" i="1"/>
  <c r="BA23" i="1"/>
  <c r="BA68" i="1"/>
  <c r="BB23" i="1"/>
  <c r="BC23" i="1"/>
  <c r="BD23" i="1"/>
  <c r="BD68" i="1"/>
  <c r="BE23" i="1"/>
  <c r="BF23" i="1"/>
  <c r="BG23" i="1"/>
  <c r="BS68" i="1"/>
  <c r="BH23" i="1"/>
  <c r="BI23" i="1"/>
  <c r="BJ23" i="1"/>
  <c r="BK23" i="1"/>
  <c r="BK46" i="1" s="1"/>
  <c r="BW90" i="1" s="1"/>
  <c r="BL23" i="1"/>
  <c r="BM23" i="1"/>
  <c r="BY68" i="1" s="1"/>
  <c r="BN23" i="1"/>
  <c r="BN68" i="1" s="1"/>
  <c r="BO23" i="1"/>
  <c r="CA68" i="1" s="1"/>
  <c r="C24" i="1"/>
  <c r="D24" i="1"/>
  <c r="E24" i="1"/>
  <c r="F24" i="1"/>
  <c r="G24" i="1"/>
  <c r="H24" i="1"/>
  <c r="T69" i="1" s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W69" i="1" s="1"/>
  <c r="X24" i="1"/>
  <c r="Y24" i="1"/>
  <c r="Y69" i="1" s="1"/>
  <c r="Z24" i="1"/>
  <c r="AA24" i="1"/>
  <c r="AA47" i="1"/>
  <c r="AA91" i="1" s="1"/>
  <c r="AB24" i="1"/>
  <c r="AC24" i="1"/>
  <c r="AD24" i="1"/>
  <c r="AE24" i="1"/>
  <c r="AF24" i="1"/>
  <c r="AF69" i="1"/>
  <c r="AG24" i="1"/>
  <c r="AG69" i="1"/>
  <c r="AH24" i="1"/>
  <c r="AH69" i="1" s="1"/>
  <c r="AI24" i="1"/>
  <c r="AJ24" i="1"/>
  <c r="AJ69" i="1" s="1"/>
  <c r="AK24" i="1"/>
  <c r="AK69" i="1" s="1"/>
  <c r="AL24" i="1"/>
  <c r="AM24" i="1"/>
  <c r="AM47" i="1"/>
  <c r="AN24" i="1"/>
  <c r="AO24" i="1"/>
  <c r="AP24" i="1"/>
  <c r="AQ24" i="1"/>
  <c r="AR24" i="1"/>
  <c r="AR69" i="1" s="1"/>
  <c r="AS24" i="1"/>
  <c r="AT24" i="1"/>
  <c r="AT69" i="1" s="1"/>
  <c r="AU24" i="1"/>
  <c r="AV24" i="1"/>
  <c r="AW24" i="1"/>
  <c r="AW69" i="1"/>
  <c r="AX24" i="1"/>
  <c r="AY24" i="1"/>
  <c r="AY47" i="1"/>
  <c r="AZ24" i="1"/>
  <c r="BA24" i="1"/>
  <c r="BB24" i="1"/>
  <c r="BC24" i="1"/>
  <c r="BD24" i="1"/>
  <c r="BD69" i="1" s="1"/>
  <c r="BE24" i="1"/>
  <c r="BF24" i="1"/>
  <c r="BG24" i="1"/>
  <c r="BS69" i="1"/>
  <c r="BH24" i="1"/>
  <c r="BI24" i="1"/>
  <c r="BJ24" i="1"/>
  <c r="BK24" i="1"/>
  <c r="BW69" i="1" s="1"/>
  <c r="BL24" i="1"/>
  <c r="BM24" i="1"/>
  <c r="BY69" i="1" s="1"/>
  <c r="BN24" i="1"/>
  <c r="BN69" i="1" s="1"/>
  <c r="BO24" i="1"/>
  <c r="C25" i="1"/>
  <c r="D25" i="1"/>
  <c r="E25" i="1"/>
  <c r="F25" i="1"/>
  <c r="G25" i="1"/>
  <c r="H25" i="1"/>
  <c r="I25" i="1"/>
  <c r="U70" i="1" s="1"/>
  <c r="J25" i="1"/>
  <c r="K25" i="1"/>
  <c r="L25" i="1"/>
  <c r="M25" i="1"/>
  <c r="N25" i="1"/>
  <c r="O25" i="1"/>
  <c r="P25" i="1"/>
  <c r="Q25" i="1"/>
  <c r="R25" i="1"/>
  <c r="S25" i="1"/>
  <c r="S70" i="1" s="1"/>
  <c r="T25" i="1"/>
  <c r="U25" i="1"/>
  <c r="V25" i="1"/>
  <c r="W25" i="1"/>
  <c r="X25" i="1"/>
  <c r="Y25" i="1"/>
  <c r="Z25" i="1"/>
  <c r="Z70" i="1" s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L70" i="1" s="1"/>
  <c r="AM25" i="1"/>
  <c r="AN25" i="1"/>
  <c r="AN70" i="1" s="1"/>
  <c r="AO25" i="1"/>
  <c r="AP25" i="1"/>
  <c r="AQ25" i="1"/>
  <c r="AR25" i="1"/>
  <c r="AS25" i="1"/>
  <c r="AT25" i="1"/>
  <c r="BF70" i="1" s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Y70" i="1" s="1"/>
  <c r="BN25" i="1"/>
  <c r="BO25" i="1"/>
  <c r="C26" i="1"/>
  <c r="D26" i="1"/>
  <c r="E26" i="1"/>
  <c r="F26" i="1"/>
  <c r="G26" i="1"/>
  <c r="H26" i="1"/>
  <c r="I26" i="1"/>
  <c r="J26" i="1"/>
  <c r="K26" i="1"/>
  <c r="L26" i="1"/>
  <c r="F26" i="2"/>
  <c r="M26" i="1"/>
  <c r="N26" i="1"/>
  <c r="O26" i="1"/>
  <c r="P26" i="1"/>
  <c r="Q26" i="1"/>
  <c r="Q70" i="1"/>
  <c r="R26" i="1"/>
  <c r="S26" i="1"/>
  <c r="T26" i="1"/>
  <c r="U26" i="1"/>
  <c r="V26" i="1"/>
  <c r="V70" i="1" s="1"/>
  <c r="W26" i="1"/>
  <c r="AI70" i="1" s="1"/>
  <c r="X26" i="1"/>
  <c r="Y26" i="1"/>
  <c r="J26" i="2" s="1"/>
  <c r="Z26" i="1"/>
  <c r="AA26" i="1"/>
  <c r="AA48" i="1"/>
  <c r="AB26" i="1"/>
  <c r="AC26" i="1"/>
  <c r="AO70" i="1" s="1"/>
  <c r="AD26" i="1"/>
  <c r="AE26" i="1"/>
  <c r="AF26" i="1"/>
  <c r="AG26" i="1"/>
  <c r="AH26" i="1"/>
  <c r="AI26" i="1"/>
  <c r="AJ26" i="1"/>
  <c r="AK26" i="1"/>
  <c r="AL26" i="1"/>
  <c r="AM26" i="1"/>
  <c r="AM48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Y70" i="1"/>
  <c r="AZ26" i="1"/>
  <c r="BA26" i="1"/>
  <c r="BA70" i="1"/>
  <c r="BB26" i="1"/>
  <c r="BC26" i="1"/>
  <c r="BD26" i="1"/>
  <c r="BE26" i="1"/>
  <c r="BF26" i="1"/>
  <c r="BG26" i="1"/>
  <c r="BH26" i="1"/>
  <c r="BI26" i="1"/>
  <c r="BU70" i="1" s="1"/>
  <c r="BJ26" i="1"/>
  <c r="BK26" i="1"/>
  <c r="W26" i="2" s="1"/>
  <c r="BL26" i="1"/>
  <c r="BM26" i="1"/>
  <c r="BN26" i="1"/>
  <c r="BO26" i="1"/>
  <c r="C30" i="1"/>
  <c r="O30" i="1"/>
  <c r="AA30" i="1"/>
  <c r="AB30" i="1"/>
  <c r="AM30" i="1"/>
  <c r="AY30" i="1"/>
  <c r="BK30" i="1"/>
  <c r="C31" i="1"/>
  <c r="O75" i="1" s="1"/>
  <c r="D31" i="1"/>
  <c r="E31" i="1" s="1"/>
  <c r="F31" i="1" s="1"/>
  <c r="G31" i="1" s="1"/>
  <c r="H31" i="1"/>
  <c r="I31" i="1" s="1"/>
  <c r="J31" i="1" s="1"/>
  <c r="K31" i="1" s="1"/>
  <c r="L31" i="1" s="1"/>
  <c r="M31" i="1" s="1"/>
  <c r="N31" i="1" s="1"/>
  <c r="O31" i="1"/>
  <c r="P31" i="1"/>
  <c r="AA31" i="1"/>
  <c r="AB31" i="1"/>
  <c r="AC31" i="1" s="1"/>
  <c r="AD31" i="1" s="1"/>
  <c r="AM31" i="1"/>
  <c r="AN31" i="1"/>
  <c r="AN75" i="1" s="1"/>
  <c r="AO31" i="1"/>
  <c r="AY31" i="1"/>
  <c r="AZ31" i="1" s="1"/>
  <c r="AY75" i="1"/>
  <c r="BK31" i="1"/>
  <c r="C32" i="1"/>
  <c r="D32" i="1"/>
  <c r="E32" i="1" s="1"/>
  <c r="F32" i="1" s="1"/>
  <c r="G32" i="1" s="1"/>
  <c r="H32" i="1" s="1"/>
  <c r="I32" i="1" s="1"/>
  <c r="J32" i="1"/>
  <c r="K32" i="1" s="1"/>
  <c r="L32" i="1" s="1"/>
  <c r="M32" i="1" s="1"/>
  <c r="N32" i="1" s="1"/>
  <c r="O32" i="1"/>
  <c r="P32" i="1"/>
  <c r="P76" i="1" s="1"/>
  <c r="AA32" i="1"/>
  <c r="AM32" i="1"/>
  <c r="AN32" i="1" s="1"/>
  <c r="AO32" i="1" s="1"/>
  <c r="AY32" i="1"/>
  <c r="AZ32" i="1"/>
  <c r="BK32" i="1"/>
  <c r="BK76" i="1" s="1"/>
  <c r="C33" i="1"/>
  <c r="D33" i="1"/>
  <c r="E33" i="1" s="1"/>
  <c r="F33" i="1" s="1"/>
  <c r="G33" i="1" s="1"/>
  <c r="H33" i="1"/>
  <c r="I33" i="1" s="1"/>
  <c r="J33" i="1" s="1"/>
  <c r="K33" i="1" s="1"/>
  <c r="L33" i="1" s="1"/>
  <c r="M33" i="1" s="1"/>
  <c r="N33" i="1" s="1"/>
  <c r="O33" i="1"/>
  <c r="P33" i="1"/>
  <c r="AA33" i="1"/>
  <c r="AA77" i="1"/>
  <c r="AM33" i="1"/>
  <c r="AN33" i="1"/>
  <c r="AY33" i="1"/>
  <c r="AZ33" i="1"/>
  <c r="BK33" i="1"/>
  <c r="C34" i="1"/>
  <c r="D34" i="1" s="1"/>
  <c r="O34" i="1"/>
  <c r="AA34" i="1"/>
  <c r="AB34" i="1" s="1"/>
  <c r="AM34" i="1"/>
  <c r="AM78" i="1" s="1"/>
  <c r="AN34" i="1"/>
  <c r="AN78" i="1" s="1"/>
  <c r="AY34" i="1"/>
  <c r="AZ34" i="1"/>
  <c r="BK34" i="1"/>
  <c r="C38" i="1"/>
  <c r="D38" i="1" s="1"/>
  <c r="E38" i="1" s="1"/>
  <c r="F38" i="1" s="1"/>
  <c r="G38" i="1"/>
  <c r="H38" i="1" s="1"/>
  <c r="I38" i="1" s="1"/>
  <c r="J38" i="1" s="1"/>
  <c r="K38" i="1" s="1"/>
  <c r="L38" i="1" s="1"/>
  <c r="M38" i="1" s="1"/>
  <c r="N38" i="1" s="1"/>
  <c r="O38" i="1"/>
  <c r="P38" i="1" s="1"/>
  <c r="AA38" i="1"/>
  <c r="AM38" i="1"/>
  <c r="AN38" i="1" s="1"/>
  <c r="AY38" i="1"/>
  <c r="AY82" i="1" s="1"/>
  <c r="BK38" i="1"/>
  <c r="C39" i="1"/>
  <c r="D39" i="1"/>
  <c r="E39" i="1" s="1"/>
  <c r="F39" i="1" s="1"/>
  <c r="G39" i="1" s="1"/>
  <c r="H39" i="1" s="1"/>
  <c r="I39" i="1" s="1"/>
  <c r="J39" i="1"/>
  <c r="K39" i="1" s="1"/>
  <c r="L39" i="1" s="1"/>
  <c r="M39" i="1" s="1"/>
  <c r="N39" i="1" s="1"/>
  <c r="O39" i="1"/>
  <c r="AA39" i="1"/>
  <c r="AB39" i="1" s="1"/>
  <c r="AC39" i="1" s="1"/>
  <c r="AM39" i="1"/>
  <c r="AN39" i="1"/>
  <c r="AY39" i="1"/>
  <c r="AZ39" i="1"/>
  <c r="BA39" i="1" s="1"/>
  <c r="BK39" i="1"/>
  <c r="BK83" i="1" s="1"/>
  <c r="BW83" i="1"/>
  <c r="C40" i="1"/>
  <c r="D40" i="1" s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O40" i="1"/>
  <c r="P40" i="1" s="1"/>
  <c r="P84" i="1" s="1"/>
  <c r="AA40" i="1"/>
  <c r="AM40" i="1"/>
  <c r="AN40" i="1" s="1"/>
  <c r="AY40" i="1"/>
  <c r="AY84" i="1" s="1"/>
  <c r="AZ40" i="1"/>
  <c r="BK40" i="1"/>
  <c r="BK84" i="1"/>
  <c r="C41" i="1"/>
  <c r="O41" i="1"/>
  <c r="AA41" i="1"/>
  <c r="AA85" i="1" s="1"/>
  <c r="AM41" i="1"/>
  <c r="AN41" i="1" s="1"/>
  <c r="AO41" i="1"/>
  <c r="AP41" i="1" s="1"/>
  <c r="AQ41" i="1" s="1"/>
  <c r="AY41" i="1"/>
  <c r="BK41" i="1"/>
  <c r="C44" i="1"/>
  <c r="O44" i="1"/>
  <c r="AM44" i="1"/>
  <c r="AY44" i="1"/>
  <c r="AY88" i="1"/>
  <c r="BK44" i="1"/>
  <c r="BK88" i="1"/>
  <c r="BW88" i="1"/>
  <c r="AA46" i="1"/>
  <c r="O47" i="1"/>
  <c r="BK47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Q66" i="1"/>
  <c r="U66" i="1"/>
  <c r="Z66" i="1"/>
  <c r="AA66" i="1"/>
  <c r="AK66" i="1"/>
  <c r="AL66" i="1"/>
  <c r="AQ66" i="1"/>
  <c r="AU66" i="1"/>
  <c r="BC66" i="1"/>
  <c r="BE66" i="1"/>
  <c r="BF66" i="1"/>
  <c r="BJ66" i="1"/>
  <c r="BK66" i="1"/>
  <c r="U67" i="1"/>
  <c r="V67" i="1"/>
  <c r="Y67" i="1"/>
  <c r="AD67" i="1"/>
  <c r="AP67" i="1"/>
  <c r="AX67" i="1"/>
  <c r="BA67" i="1"/>
  <c r="P68" i="1"/>
  <c r="AA68" i="1"/>
  <c r="AC68" i="1"/>
  <c r="AK68" i="1"/>
  <c r="AM68" i="1"/>
  <c r="AU68" i="1"/>
  <c r="AV68" i="1"/>
  <c r="AW68" i="1"/>
  <c r="BG68" i="1"/>
  <c r="BH68" i="1"/>
  <c r="X69" i="1"/>
  <c r="Z69" i="1"/>
  <c r="AA69" i="1"/>
  <c r="AM69" i="1"/>
  <c r="AN69" i="1"/>
  <c r="AP69" i="1"/>
  <c r="AQ69" i="1"/>
  <c r="AU69" i="1"/>
  <c r="AV69" i="1"/>
  <c r="BB69" i="1"/>
  <c r="BC69" i="1"/>
  <c r="BF69" i="1"/>
  <c r="BG69" i="1"/>
  <c r="BH69" i="1"/>
  <c r="BJ69" i="1"/>
  <c r="W70" i="1"/>
  <c r="AH70" i="1"/>
  <c r="AM70" i="1"/>
  <c r="AT70" i="1"/>
  <c r="AU70" i="1"/>
  <c r="BC70" i="1"/>
  <c r="BE70" i="1"/>
  <c r="BG70" i="1"/>
  <c r="BM70" i="1"/>
  <c r="BO70" i="1"/>
  <c r="AA75" i="1"/>
  <c r="AM75" i="1"/>
  <c r="O76" i="1"/>
  <c r="AY76" i="1"/>
  <c r="O77" i="1"/>
  <c r="AA78" i="1"/>
  <c r="AA83" i="1"/>
  <c r="AM83" i="1"/>
  <c r="AY83" i="1"/>
  <c r="O84" i="1"/>
  <c r="O88" i="1"/>
  <c r="O96" i="1"/>
  <c r="P96" i="1"/>
  <c r="Q96" i="1" s="1"/>
  <c r="R96" i="1"/>
  <c r="S96" i="1" s="1"/>
  <c r="T96" i="1" s="1"/>
  <c r="U96" i="1" s="1"/>
  <c r="V96" i="1" s="1"/>
  <c r="W96" i="1" s="1"/>
  <c r="X96" i="1"/>
  <c r="Y96" i="1" s="1"/>
  <c r="O97" i="1"/>
  <c r="P97" i="1" s="1"/>
  <c r="Q97" i="1" s="1"/>
  <c r="R97" i="1" s="1"/>
  <c r="S97" i="1" s="1"/>
  <c r="T97" i="1" s="1"/>
  <c r="U97" i="1"/>
  <c r="V97" i="1" s="1"/>
  <c r="W97" i="1" s="1"/>
  <c r="X97" i="1" s="1"/>
  <c r="Y97" i="1" s="1"/>
  <c r="O98" i="1"/>
  <c r="P98" i="1" s="1"/>
  <c r="Q98" i="1" s="1"/>
  <c r="R98" i="1" s="1"/>
  <c r="S98" i="1" s="1"/>
  <c r="T98" i="1" s="1"/>
  <c r="U98" i="1" s="1"/>
  <c r="V98" i="1" s="1"/>
  <c r="W98" i="1" s="1"/>
  <c r="X98" i="1" s="1"/>
  <c r="Y98" i="1" s="1"/>
  <c r="Z98" i="1" s="1"/>
  <c r="O99" i="1"/>
  <c r="P99" i="1" s="1"/>
  <c r="Q99" i="1" s="1"/>
  <c r="R99" i="1" s="1"/>
  <c r="S99" i="1" s="1"/>
  <c r="T99" i="1" s="1"/>
  <c r="U99" i="1" s="1"/>
  <c r="V99" i="1" s="1"/>
  <c r="W99" i="1" s="1"/>
  <c r="X99" i="1"/>
  <c r="Y99" i="1" s="1"/>
  <c r="Z99" i="1" s="1"/>
  <c r="O100" i="1"/>
  <c r="P100" i="1"/>
  <c r="Q100" i="1" s="1"/>
  <c r="R100" i="1" s="1"/>
  <c r="S100" i="1" s="1"/>
  <c r="T100" i="1" s="1"/>
  <c r="U100" i="1" s="1"/>
  <c r="V100" i="1" s="1"/>
  <c r="W100" i="1" s="1"/>
  <c r="X100" i="1"/>
  <c r="Y100" i="1" s="1"/>
  <c r="Z100" i="1" s="1"/>
  <c r="O104" i="1"/>
  <c r="P104" i="1" s="1"/>
  <c r="Q104" i="1" s="1"/>
  <c r="R104" i="1" s="1"/>
  <c r="S104" i="1" s="1"/>
  <c r="T104" i="1" s="1"/>
  <c r="U104" i="1" s="1"/>
  <c r="V104" i="1" s="1"/>
  <c r="W104" i="1" s="1"/>
  <c r="X104" i="1"/>
  <c r="Y104" i="1" s="1"/>
  <c r="O105" i="1"/>
  <c r="P105" i="1"/>
  <c r="Q105" i="1" s="1"/>
  <c r="R105" i="1" s="1"/>
  <c r="S105" i="1" s="1"/>
  <c r="T105" i="1" s="1"/>
  <c r="U105" i="1" s="1"/>
  <c r="V105" i="1"/>
  <c r="W105" i="1" s="1"/>
  <c r="X105" i="1" s="1"/>
  <c r="Y105" i="1" s="1"/>
  <c r="Z105" i="1" s="1"/>
  <c r="AA105" i="1" s="1"/>
  <c r="O106" i="1"/>
  <c r="P106" i="1"/>
  <c r="Q106" i="1"/>
  <c r="R106" i="1" s="1"/>
  <c r="S106" i="1"/>
  <c r="T106" i="1" s="1"/>
  <c r="U106" i="1" s="1"/>
  <c r="V106" i="1" s="1"/>
  <c r="W106" i="1" s="1"/>
  <c r="X106" i="1" s="1"/>
  <c r="Y106" i="1" s="1"/>
  <c r="Z106" i="1" s="1"/>
  <c r="Z128" i="1" s="1"/>
  <c r="O107" i="1"/>
  <c r="P107" i="1"/>
  <c r="Q107" i="1" s="1"/>
  <c r="R107" i="1" s="1"/>
  <c r="S107" i="1" s="1"/>
  <c r="T107" i="1" s="1"/>
  <c r="U107" i="1" s="1"/>
  <c r="V107" i="1" s="1"/>
  <c r="W107" i="1" s="1"/>
  <c r="X107" i="1" s="1"/>
  <c r="Y107" i="1" s="1"/>
  <c r="Z107" i="1" s="1"/>
  <c r="N110" i="1"/>
  <c r="O110" i="1" s="1"/>
  <c r="P110" i="1" s="1"/>
  <c r="Q110" i="1" s="1"/>
  <c r="R110" i="1" s="1"/>
  <c r="S110" i="1"/>
  <c r="T110" i="1" s="1"/>
  <c r="U110" i="1" s="1"/>
  <c r="V110" i="1" s="1"/>
  <c r="W110" i="1" s="1"/>
  <c r="O111" i="1"/>
  <c r="P111" i="1"/>
  <c r="O112" i="1"/>
  <c r="P112" i="1"/>
  <c r="Q112" i="1" s="1"/>
  <c r="R112" i="1"/>
  <c r="S112" i="1" s="1"/>
  <c r="T112" i="1" s="1"/>
  <c r="U112" i="1" s="1"/>
  <c r="V112" i="1" s="1"/>
  <c r="W112" i="1" s="1"/>
  <c r="X112" i="1" s="1"/>
  <c r="Y112" i="1" s="1"/>
  <c r="Z112" i="1" s="1"/>
  <c r="O113" i="1"/>
  <c r="P113" i="1" s="1"/>
  <c r="Q113" i="1" s="1"/>
  <c r="R113" i="1" s="1"/>
  <c r="S113" i="1" s="1"/>
  <c r="T113" i="1" s="1"/>
  <c r="U113" i="1" s="1"/>
  <c r="V113" i="1" s="1"/>
  <c r="W113" i="1" s="1"/>
  <c r="X113" i="1" s="1"/>
  <c r="Y113" i="1" s="1"/>
  <c r="Z113" i="1" s="1"/>
  <c r="O114" i="1"/>
  <c r="K31" i="2"/>
  <c r="W39" i="2"/>
  <c r="BP66" i="1"/>
  <c r="S37" i="2"/>
  <c r="BS70" i="1"/>
  <c r="K32" i="7"/>
  <c r="K32" i="6"/>
  <c r="G30" i="2"/>
  <c r="K37" i="2"/>
  <c r="W31" i="2"/>
  <c r="X31" i="2"/>
  <c r="Y31" i="2" s="1"/>
  <c r="Z31" i="2" s="1"/>
  <c r="W59" i="2"/>
  <c r="S39" i="2"/>
  <c r="W38" i="2"/>
  <c r="Y53" i="2"/>
  <c r="D41" i="1"/>
  <c r="O85" i="1"/>
  <c r="AB40" i="1"/>
  <c r="AA84" i="1"/>
  <c r="AO39" i="1"/>
  <c r="AZ83" i="1"/>
  <c r="AC30" i="1"/>
  <c r="BL34" i="1"/>
  <c r="BW78" i="1"/>
  <c r="BW74" i="1"/>
  <c r="BL30" i="1"/>
  <c r="BX74" i="1" s="1"/>
  <c r="P30" i="1"/>
  <c r="AA74" i="1"/>
  <c r="AB38" i="1"/>
  <c r="AM82" i="1"/>
  <c r="BA34" i="1"/>
  <c r="BL38" i="1"/>
  <c r="AO34" i="1"/>
  <c r="AP34" i="1" s="1"/>
  <c r="AQ34" i="1" s="1"/>
  <c r="AR34" i="1" s="1"/>
  <c r="Q32" i="1"/>
  <c r="AN30" i="1"/>
  <c r="AM74" i="1"/>
  <c r="BL40" i="1"/>
  <c r="BW84" i="1"/>
  <c r="BL32" i="1"/>
  <c r="V26" i="2"/>
  <c r="N26" i="2"/>
  <c r="M25" i="2"/>
  <c r="L24" i="2"/>
  <c r="K23" i="2"/>
  <c r="K44" i="2"/>
  <c r="X21" i="2"/>
  <c r="X62" i="2"/>
  <c r="BN66" i="1"/>
  <c r="E30" i="4"/>
  <c r="E27" i="5"/>
  <c r="BW68" i="1"/>
  <c r="O23" i="2"/>
  <c r="AM46" i="1"/>
  <c r="AN46" i="1" s="1"/>
  <c r="AO46" i="1" s="1"/>
  <c r="AP46" i="1" s="1"/>
  <c r="G23" i="2"/>
  <c r="G44" i="2"/>
  <c r="O46" i="1"/>
  <c r="C23" i="2"/>
  <c r="C44" i="2"/>
  <c r="C46" i="1"/>
  <c r="O90" i="1" s="1"/>
  <c r="J22" i="2"/>
  <c r="J63" i="2" s="1"/>
  <c r="X67" i="1"/>
  <c r="BU66" i="1"/>
  <c r="BI66" i="1"/>
  <c r="BL46" i="1"/>
  <c r="K32" i="2"/>
  <c r="L32" i="2" s="1"/>
  <c r="L27" i="6"/>
  <c r="Q21" i="2"/>
  <c r="Q62" i="2" s="1"/>
  <c r="E21" i="2"/>
  <c r="L27" i="7"/>
  <c r="BL33" i="1"/>
  <c r="BW77" i="1"/>
  <c r="L26" i="2"/>
  <c r="H26" i="2"/>
  <c r="BD70" i="1"/>
  <c r="AR70" i="1"/>
  <c r="AF70" i="1"/>
  <c r="F25" i="2"/>
  <c r="D25" i="2"/>
  <c r="C25" i="2"/>
  <c r="E24" i="2"/>
  <c r="E23" i="2"/>
  <c r="D23" i="2"/>
  <c r="F21" i="2"/>
  <c r="D21" i="2"/>
  <c r="D44" i="1"/>
  <c r="G31" i="6"/>
  <c r="BL41" i="1"/>
  <c r="BW85" i="1"/>
  <c r="G30" i="3"/>
  <c r="C27" i="3"/>
  <c r="B29" i="3"/>
  <c r="M27" i="3"/>
  <c r="F28" i="4"/>
  <c r="R28" i="4" s="1"/>
  <c r="Z26" i="2"/>
  <c r="M29" i="3"/>
  <c r="L30" i="7"/>
  <c r="AN84" i="1"/>
  <c r="AO40" i="1"/>
  <c r="BL77" i="1"/>
  <c r="BM33" i="1"/>
  <c r="P77" i="1"/>
  <c r="Q33" i="1"/>
  <c r="R33" i="1" s="1"/>
  <c r="AP32" i="1"/>
  <c r="S26" i="2"/>
  <c r="AY48" i="1"/>
  <c r="C48" i="1"/>
  <c r="W25" i="2"/>
  <c r="BT70" i="1"/>
  <c r="V25" i="2"/>
  <c r="BH70" i="1"/>
  <c r="AZ70" i="1"/>
  <c r="S25" i="2"/>
  <c r="R25" i="2"/>
  <c r="AV70" i="1"/>
  <c r="O25" i="2"/>
  <c r="AJ70" i="1"/>
  <c r="K25" i="2"/>
  <c r="J25" i="2"/>
  <c r="X70" i="1"/>
  <c r="T70" i="1"/>
  <c r="H25" i="2"/>
  <c r="G25" i="2"/>
  <c r="BM69" i="1"/>
  <c r="BU69" i="1"/>
  <c r="BI69" i="1"/>
  <c r="BQ69" i="1"/>
  <c r="BE69" i="1"/>
  <c r="U24" i="2"/>
  <c r="BA69" i="1"/>
  <c r="AS69" i="1"/>
  <c r="Q24" i="2"/>
  <c r="AO69" i="1"/>
  <c r="AC69" i="1"/>
  <c r="K24" i="2"/>
  <c r="K45" i="2" s="1"/>
  <c r="I24" i="2"/>
  <c r="I65" i="2" s="1"/>
  <c r="U69" i="1"/>
  <c r="Q69" i="1"/>
  <c r="BV68" i="1"/>
  <c r="BJ68" i="1"/>
  <c r="V23" i="2"/>
  <c r="V64" i="2" s="1"/>
  <c r="BR68" i="1"/>
  <c r="BF68" i="1"/>
  <c r="T23" i="2"/>
  <c r="T64" i="2" s="1"/>
  <c r="BB68" i="1"/>
  <c r="R23" i="2"/>
  <c r="AX68" i="1"/>
  <c r="AL68" i="1"/>
  <c r="N23" i="2"/>
  <c r="N64" i="2" s="1"/>
  <c r="M23" i="2"/>
  <c r="AH68" i="1"/>
  <c r="J23" i="2"/>
  <c r="Z68" i="1"/>
  <c r="BK67" i="1"/>
  <c r="W22" i="2"/>
  <c r="W43" i="2"/>
  <c r="BK45" i="1"/>
  <c r="BS67" i="1"/>
  <c r="BG67" i="1"/>
  <c r="BC67" i="1"/>
  <c r="T22" i="2"/>
  <c r="S22" i="2"/>
  <c r="S43" i="2" s="1"/>
  <c r="T43" i="2" s="1"/>
  <c r="AY67" i="1"/>
  <c r="AY45" i="1"/>
  <c r="AM67" i="1"/>
  <c r="AM45" i="1"/>
  <c r="L22" i="2"/>
  <c r="AE67" i="1"/>
  <c r="H22" i="2"/>
  <c r="S67" i="1"/>
  <c r="O67" i="1"/>
  <c r="O45" i="1"/>
  <c r="C22" i="2"/>
  <c r="C43" i="2" s="1"/>
  <c r="C45" i="1"/>
  <c r="D45" i="1"/>
  <c r="E45" i="1"/>
  <c r="F45" i="1" s="1"/>
  <c r="G45" i="1"/>
  <c r="H45" i="1" s="1"/>
  <c r="I45" i="1" s="1"/>
  <c r="J45" i="1" s="1"/>
  <c r="K45" i="1" s="1"/>
  <c r="L45" i="1" s="1"/>
  <c r="M45" i="1" s="1"/>
  <c r="N45" i="1" s="1"/>
  <c r="BL66" i="1"/>
  <c r="BL44" i="1"/>
  <c r="BT66" i="1"/>
  <c r="V21" i="2"/>
  <c r="BH66" i="1"/>
  <c r="S21" i="2"/>
  <c r="AZ44" i="1"/>
  <c r="BL88" i="1" s="1"/>
  <c r="R21" i="2"/>
  <c r="AV66" i="1"/>
  <c r="AR66" i="1"/>
  <c r="AN66" i="1"/>
  <c r="N21" i="2"/>
  <c r="AJ66" i="1"/>
  <c r="AB66" i="1"/>
  <c r="J21" i="2"/>
  <c r="X66" i="1"/>
  <c r="T66" i="1"/>
  <c r="H21" i="2"/>
  <c r="P66" i="1"/>
  <c r="P44" i="1"/>
  <c r="R24" i="2"/>
  <c r="O22" i="2"/>
  <c r="O43" i="2" s="1"/>
  <c r="AZ84" i="1"/>
  <c r="BA40" i="1"/>
  <c r="BA84" i="1" s="1"/>
  <c r="AE31" i="1"/>
  <c r="T25" i="2"/>
  <c r="P23" i="2"/>
  <c r="BL84" i="1"/>
  <c r="BM40" i="1"/>
  <c r="Q40" i="1"/>
  <c r="AC84" i="1" s="1"/>
  <c r="AD39" i="1"/>
  <c r="AE39" i="1" s="1"/>
  <c r="AO33" i="1"/>
  <c r="P25" i="2"/>
  <c r="O24" i="2"/>
  <c r="O45" i="2" s="1"/>
  <c r="AB84" i="1"/>
  <c r="AC40" i="1"/>
  <c r="AZ77" i="1"/>
  <c r="BA33" i="1"/>
  <c r="BA77" i="1" s="1"/>
  <c r="L28" i="3"/>
  <c r="L31" i="7"/>
  <c r="X26" i="2"/>
  <c r="T26" i="2"/>
  <c r="P26" i="2"/>
  <c r="M26" i="2"/>
  <c r="N24" i="2"/>
  <c r="R65" i="2" s="1"/>
  <c r="J24" i="2"/>
  <c r="F24" i="2"/>
  <c r="U23" i="2"/>
  <c r="Q23" i="2"/>
  <c r="I23" i="2"/>
  <c r="P22" i="2"/>
  <c r="M22" i="2"/>
  <c r="L21" i="2"/>
  <c r="G21" i="2"/>
  <c r="G42" i="2" s="1"/>
  <c r="C21" i="2"/>
  <c r="C42" i="2"/>
  <c r="E29" i="4"/>
  <c r="U26" i="2"/>
  <c r="Q26" i="2"/>
  <c r="I26" i="2"/>
  <c r="E26" i="2"/>
  <c r="W24" i="2"/>
  <c r="W45" i="2" s="1"/>
  <c r="S24" i="2"/>
  <c r="S45" i="2" s="1"/>
  <c r="G24" i="2"/>
  <c r="G45" i="2"/>
  <c r="C24" i="2"/>
  <c r="C45" i="2" s="1"/>
  <c r="F23" i="2"/>
  <c r="J64" i="2"/>
  <c r="U22" i="2"/>
  <c r="I22" i="2"/>
  <c r="E22" i="2"/>
  <c r="I63" i="2"/>
  <c r="T21" i="2"/>
  <c r="H30" i="3"/>
  <c r="D30" i="3"/>
  <c r="E31" i="4"/>
  <c r="Z25" i="2"/>
  <c r="U25" i="2"/>
  <c r="Q25" i="2"/>
  <c r="I25" i="2"/>
  <c r="E25" i="2"/>
  <c r="P24" i="2"/>
  <c r="M24" i="2"/>
  <c r="L23" i="2"/>
  <c r="L44" i="2" s="1"/>
  <c r="H23" i="2"/>
  <c r="BT67" i="1"/>
  <c r="V22" i="2"/>
  <c r="V63" i="2" s="1"/>
  <c r="K22" i="2"/>
  <c r="K43" i="2" s="1"/>
  <c r="C30" i="5"/>
  <c r="E32" i="3"/>
  <c r="F32" i="4"/>
  <c r="G32" i="4"/>
  <c r="R32" i="4" s="1"/>
  <c r="C32" i="4"/>
  <c r="G30" i="4"/>
  <c r="G28" i="4"/>
  <c r="L28" i="6"/>
  <c r="BR66" i="1"/>
  <c r="X22" i="2"/>
  <c r="C30" i="3"/>
  <c r="C28" i="3"/>
  <c r="D30" i="5"/>
  <c r="D28" i="5"/>
  <c r="C27" i="6"/>
  <c r="BR67" i="1"/>
  <c r="V24" i="2"/>
  <c r="V65" i="2" s="1"/>
  <c r="J31" i="4"/>
  <c r="F31" i="4"/>
  <c r="F29" i="4"/>
  <c r="F27" i="4"/>
  <c r="G31" i="4"/>
  <c r="G29" i="4"/>
  <c r="G27" i="4"/>
  <c r="L30" i="6"/>
  <c r="M29" i="7"/>
  <c r="I29" i="7"/>
  <c r="E27" i="6"/>
  <c r="D27" i="6"/>
  <c r="BQ67" i="1"/>
  <c r="Y22" i="2"/>
  <c r="BQ66" i="1"/>
  <c r="BR69" i="1"/>
  <c r="Y24" i="2"/>
  <c r="BU68" i="1"/>
  <c r="BV69" i="1"/>
  <c r="BV66" i="1"/>
  <c r="Z21" i="2"/>
  <c r="P46" i="1"/>
  <c r="BM38" i="1"/>
  <c r="BN38" i="1" s="1"/>
  <c r="BO38" i="1" s="1"/>
  <c r="BP38" i="1" s="1"/>
  <c r="AC38" i="1"/>
  <c r="BM34" i="1"/>
  <c r="BL78" i="1"/>
  <c r="E41" i="1"/>
  <c r="F41" i="1"/>
  <c r="G41" i="1" s="1"/>
  <c r="H41" i="1" s="1"/>
  <c r="I41" i="1" s="1"/>
  <c r="J41" i="1" s="1"/>
  <c r="K41" i="1" s="1"/>
  <c r="L41" i="1" s="1"/>
  <c r="M41" i="1" s="1"/>
  <c r="N41" i="1" s="1"/>
  <c r="AO30" i="1"/>
  <c r="AN74" i="1"/>
  <c r="BB34" i="1"/>
  <c r="BA78" i="1"/>
  <c r="BM41" i="1"/>
  <c r="AM90" i="1"/>
  <c r="BM32" i="1"/>
  <c r="BL76" i="1"/>
  <c r="O44" i="2"/>
  <c r="BB33" i="1"/>
  <c r="BA44" i="1"/>
  <c r="BB40" i="1"/>
  <c r="Q77" i="1"/>
  <c r="AP40" i="1"/>
  <c r="AQ40" i="1" s="1"/>
  <c r="AR40" i="1" s="1"/>
  <c r="AS40" i="1" s="1"/>
  <c r="AZ48" i="1"/>
  <c r="BA48" i="1" s="1"/>
  <c r="AY92" i="1"/>
  <c r="Q84" i="1"/>
  <c r="AF31" i="1"/>
  <c r="AG31" i="1" s="1"/>
  <c r="AH31" i="1" s="1"/>
  <c r="Q44" i="1"/>
  <c r="BL45" i="1"/>
  <c r="AQ32" i="1"/>
  <c r="BM77" i="1"/>
  <c r="BN33" i="1"/>
  <c r="BO33" i="1"/>
  <c r="BP33" i="1" s="1"/>
  <c r="BQ33" i="1" s="1"/>
  <c r="BR33" i="1" s="1"/>
  <c r="BS33" i="1" s="1"/>
  <c r="AD38" i="1"/>
  <c r="BN32" i="1"/>
  <c r="BN34" i="1"/>
  <c r="BM78" i="1"/>
  <c r="R44" i="1"/>
  <c r="S44" i="1" s="1"/>
  <c r="T44" i="1" s="1"/>
  <c r="AR32" i="1"/>
  <c r="AE38" i="1"/>
  <c r="AF38" i="1"/>
  <c r="AG38" i="1" s="1"/>
  <c r="AH38" i="1" s="1"/>
  <c r="AQ46" i="1"/>
  <c r="AR46" i="1" s="1"/>
  <c r="AS46" i="1" s="1"/>
  <c r="AT46" i="1" s="1"/>
  <c r="AU46" i="1" s="1"/>
  <c r="AV46" i="1" s="1"/>
  <c r="AW46" i="1" s="1"/>
  <c r="AX46" i="1" s="1"/>
  <c r="D29" i="7"/>
  <c r="E28" i="7"/>
  <c r="D33" i="7"/>
  <c r="D32" i="7"/>
  <c r="D31" i="7"/>
  <c r="F27" i="7"/>
  <c r="M32" i="7"/>
  <c r="B29" i="7"/>
  <c r="B32" i="7"/>
  <c r="C30" i="7"/>
  <c r="E20" i="8"/>
  <c r="G8" i="8"/>
  <c r="G5" i="8"/>
  <c r="G4" i="8"/>
  <c r="K31" i="7"/>
  <c r="I33" i="7"/>
  <c r="E15" i="8"/>
  <c r="F8" i="8"/>
  <c r="F6" i="8"/>
  <c r="J32" i="7"/>
  <c r="K30" i="7"/>
  <c r="H33" i="7"/>
  <c r="E8" i="8"/>
  <c r="I28" i="7"/>
  <c r="I32" i="7"/>
  <c r="H30" i="7"/>
  <c r="H29" i="7"/>
  <c r="H27" i="7"/>
  <c r="E18" i="8"/>
  <c r="L4" i="8"/>
  <c r="F4" i="8"/>
  <c r="C27" i="7"/>
  <c r="D6" i="8"/>
  <c r="K4" i="8"/>
  <c r="C20" i="8"/>
  <c r="E6" i="8"/>
  <c r="E29" i="8" s="1"/>
  <c r="M28" i="7"/>
  <c r="C16" i="8"/>
  <c r="C15" i="8"/>
  <c r="H18" i="8"/>
  <c r="D8" i="8"/>
  <c r="D9" i="8"/>
  <c r="J29" i="7"/>
  <c r="D5" i="8"/>
  <c r="D28" i="8" s="1"/>
  <c r="F28" i="7"/>
  <c r="C29" i="7"/>
  <c r="G29" i="7"/>
  <c r="J31" i="7"/>
  <c r="H31" i="6"/>
  <c r="F30" i="6"/>
  <c r="E32" i="6"/>
  <c r="M31" i="6"/>
  <c r="B19" i="8"/>
  <c r="B16" i="8"/>
  <c r="H32" i="6"/>
  <c r="L32" i="6"/>
  <c r="G7" i="8"/>
  <c r="M20" i="8"/>
  <c r="M16" i="8"/>
  <c r="I29" i="6"/>
  <c r="C19" i="8"/>
  <c r="I28" i="6"/>
  <c r="J32" i="6"/>
  <c r="L19" i="8"/>
  <c r="E17" i="8"/>
  <c r="J30" i="6"/>
  <c r="C18" i="8"/>
  <c r="H9" i="8"/>
  <c r="J8" i="8"/>
  <c r="J7" i="8"/>
  <c r="E9" i="8"/>
  <c r="I8" i="8"/>
  <c r="I7" i="8"/>
  <c r="I5" i="8"/>
  <c r="D30" i="6"/>
  <c r="F9" i="8"/>
  <c r="B27" i="6"/>
  <c r="B31" i="6"/>
  <c r="B17" i="8"/>
  <c r="J32" i="5"/>
  <c r="M6" i="8"/>
  <c r="L9" i="8"/>
  <c r="L8" i="8"/>
  <c r="L31" i="8"/>
  <c r="L7" i="8"/>
  <c r="F18" i="8"/>
  <c r="F17" i="8"/>
  <c r="K9" i="8"/>
  <c r="K8" i="8"/>
  <c r="K7" i="8"/>
  <c r="K6" i="8"/>
  <c r="J20" i="8"/>
  <c r="C31" i="5"/>
  <c r="C28" i="5"/>
  <c r="C27" i="5"/>
  <c r="L29" i="5"/>
  <c r="L28" i="5"/>
  <c r="B30" i="5"/>
  <c r="I20" i="8"/>
  <c r="E19" i="8"/>
  <c r="J19" i="8"/>
  <c r="J6" i="8"/>
  <c r="D19" i="8"/>
  <c r="D18" i="8"/>
  <c r="D30" i="8" s="1"/>
  <c r="G20" i="8"/>
  <c r="G19" i="8"/>
  <c r="I28" i="5"/>
  <c r="M32" i="5"/>
  <c r="H7" i="8"/>
  <c r="C8" i="8"/>
  <c r="H30" i="5"/>
  <c r="E7" i="8"/>
  <c r="F20" i="8"/>
  <c r="B31" i="5"/>
  <c r="F30" i="5"/>
  <c r="H20" i="8"/>
  <c r="C7" i="8"/>
  <c r="C6" i="8"/>
  <c r="B29" i="5"/>
  <c r="B28" i="5"/>
  <c r="E29" i="5"/>
  <c r="B15" i="8"/>
  <c r="B9" i="8"/>
  <c r="B7" i="8"/>
  <c r="B6" i="8"/>
  <c r="C4" i="8"/>
  <c r="M28" i="5"/>
  <c r="M32" i="4"/>
  <c r="M31" i="4"/>
  <c r="M30" i="4"/>
  <c r="B28" i="4"/>
  <c r="Q28" i="4" s="1"/>
  <c r="C27" i="4"/>
  <c r="I32" i="4"/>
  <c r="J27" i="4"/>
  <c r="S27" i="4" s="1"/>
  <c r="H19" i="8"/>
  <c r="H32" i="4"/>
  <c r="H15" i="8"/>
  <c r="B32" i="4"/>
  <c r="Q32" i="4" s="1"/>
  <c r="M9" i="8"/>
  <c r="J17" i="8"/>
  <c r="M15" i="8"/>
  <c r="K19" i="8"/>
  <c r="L17" i="8"/>
  <c r="L15" i="8"/>
  <c r="L31" i="4"/>
  <c r="B8" i="8"/>
  <c r="K17" i="8"/>
  <c r="K16" i="8"/>
  <c r="L28" i="4"/>
  <c r="M8" i="8"/>
  <c r="C5" i="8"/>
  <c r="G17" i="8"/>
  <c r="J15" i="8"/>
  <c r="G15" i="8"/>
  <c r="H29" i="4"/>
  <c r="J9" i="8"/>
  <c r="B29" i="4"/>
  <c r="C30" i="4"/>
  <c r="J32" i="4"/>
  <c r="S32" i="4" s="1"/>
  <c r="D28" i="4"/>
  <c r="L20" i="8"/>
  <c r="D30" i="4"/>
  <c r="H28" i="3"/>
  <c r="E31" i="3"/>
  <c r="F30" i="3"/>
  <c r="K30" i="3"/>
  <c r="K27" i="3"/>
  <c r="M40" i="3" s="1"/>
  <c r="T40" i="3" s="1"/>
  <c r="E30" i="3"/>
  <c r="F28" i="3"/>
  <c r="D15" i="8"/>
  <c r="I31" i="3"/>
  <c r="J30" i="3"/>
  <c r="J28" i="3"/>
  <c r="J27" i="3"/>
  <c r="C31" i="3"/>
  <c r="E29" i="3"/>
  <c r="E28" i="3"/>
  <c r="E27" i="3"/>
  <c r="I30" i="3"/>
  <c r="I29" i="3"/>
  <c r="I28" i="3"/>
  <c r="I27" i="3"/>
  <c r="D28" i="3"/>
  <c r="H29" i="3"/>
  <c r="G31" i="3"/>
  <c r="K15" i="8"/>
  <c r="K28" i="3"/>
  <c r="J16" i="8"/>
  <c r="J18" i="8"/>
  <c r="F29" i="3"/>
  <c r="J29" i="3"/>
  <c r="H27" i="3"/>
  <c r="I17" i="8"/>
  <c r="F19" i="8"/>
  <c r="G27" i="3"/>
  <c r="D29" i="3"/>
  <c r="I19" i="8"/>
  <c r="H17" i="8"/>
  <c r="I16" i="8"/>
  <c r="B30" i="3"/>
  <c r="F28" i="5"/>
  <c r="F16" i="8"/>
  <c r="H28" i="7"/>
  <c r="H16" i="8"/>
  <c r="I15" i="8"/>
  <c r="I27" i="7"/>
  <c r="B5" i="8"/>
  <c r="BP69" i="1"/>
  <c r="X24" i="2"/>
  <c r="BT68" i="1"/>
  <c r="Z23" i="2"/>
  <c r="Z64" i="2"/>
  <c r="BW75" i="1"/>
  <c r="BX31" i="1"/>
  <c r="BY31" i="1" s="1"/>
  <c r="BZ31" i="1" s="1"/>
  <c r="E28" i="5"/>
  <c r="E16" i="8"/>
  <c r="L5" i="8"/>
  <c r="BX32" i="1"/>
  <c r="BW76" i="1"/>
  <c r="M32" i="2"/>
  <c r="N32" i="2" s="1"/>
  <c r="G28" i="7"/>
  <c r="G16" i="8"/>
  <c r="J4" i="8"/>
  <c r="J27" i="6"/>
  <c r="M4" i="8"/>
  <c r="M27" i="7"/>
  <c r="BQ70" i="1"/>
  <c r="BU67" i="1"/>
  <c r="Z22" i="2"/>
  <c r="B30" i="4"/>
  <c r="Q30" i="4" s="1"/>
  <c r="L6" i="8"/>
  <c r="BP68" i="1"/>
  <c r="X23" i="2"/>
  <c r="BM45" i="1"/>
  <c r="BN45" i="1" s="1"/>
  <c r="AF39" i="1"/>
  <c r="AG39" i="1" s="1"/>
  <c r="AH39" i="1" s="1"/>
  <c r="AI39" i="1" s="1"/>
  <c r="O63" i="2"/>
  <c r="BX90" i="1"/>
  <c r="BM46" i="1"/>
  <c r="P63" i="2"/>
  <c r="L30" i="4"/>
  <c r="L18" i="8"/>
  <c r="K20" i="8"/>
  <c r="K32" i="5"/>
  <c r="M31" i="5"/>
  <c r="M19" i="8"/>
  <c r="M31" i="8" s="1"/>
  <c r="C29" i="5"/>
  <c r="C17" i="8"/>
  <c r="H29" i="6"/>
  <c r="H6" i="8"/>
  <c r="I27" i="6"/>
  <c r="I4" i="8"/>
  <c r="AN45" i="1"/>
  <c r="BN41" i="1"/>
  <c r="AO84" i="1"/>
  <c r="AD40" i="1"/>
  <c r="K30" i="4"/>
  <c r="T30" i="4" s="1"/>
  <c r="Y30" i="4" s="1"/>
  <c r="K18" i="8"/>
  <c r="D27" i="4"/>
  <c r="D4" i="8"/>
  <c r="M29" i="5"/>
  <c r="G29" i="6"/>
  <c r="G6" i="8"/>
  <c r="H5" i="8"/>
  <c r="H28" i="6"/>
  <c r="H27" i="6"/>
  <c r="H4" i="8"/>
  <c r="AC34" i="1"/>
  <c r="AO78" i="1" s="1"/>
  <c r="Q76" i="1"/>
  <c r="R32" i="1"/>
  <c r="AB74" i="1"/>
  <c r="Q30" i="1"/>
  <c r="AO38" i="1"/>
  <c r="AN82" i="1"/>
  <c r="AP30" i="1"/>
  <c r="Z96" i="1"/>
  <c r="BN77" i="1"/>
  <c r="AA99" i="1"/>
  <c r="AB99" i="1" s="1"/>
  <c r="Z121" i="1"/>
  <c r="M17" i="8"/>
  <c r="M5" i="8"/>
  <c r="AC67" i="1"/>
  <c r="AO67" i="1"/>
  <c r="Q67" i="1"/>
  <c r="G22" i="2"/>
  <c r="Q111" i="1"/>
  <c r="R111" i="1" s="1"/>
  <c r="S111" i="1" s="1"/>
  <c r="T111" i="1" s="1"/>
  <c r="U111" i="1" s="1"/>
  <c r="V111" i="1" s="1"/>
  <c r="W111" i="1" s="1"/>
  <c r="X111" i="1" s="1"/>
  <c r="Y111" i="1" s="1"/>
  <c r="Z111" i="1" s="1"/>
  <c r="AA111" i="1" s="1"/>
  <c r="AP33" i="1"/>
  <c r="AM92" i="1"/>
  <c r="AN48" i="1"/>
  <c r="AZ92" i="1"/>
  <c r="K26" i="2"/>
  <c r="AB70" i="1"/>
  <c r="O26" i="2"/>
  <c r="AB48" i="1"/>
  <c r="G26" i="2"/>
  <c r="AA67" i="1"/>
  <c r="AA45" i="1"/>
  <c r="Q31" i="1"/>
  <c r="AB75" i="1"/>
  <c r="P75" i="1"/>
  <c r="R26" i="2"/>
  <c r="R63" i="2"/>
  <c r="BH67" i="1"/>
  <c r="AV67" i="1"/>
  <c r="AK67" i="1"/>
  <c r="AW67" i="1"/>
  <c r="N22" i="2"/>
  <c r="AB46" i="1"/>
  <c r="Q22" i="2"/>
  <c r="AU67" i="1"/>
  <c r="AG66" i="1"/>
  <c r="M21" i="2"/>
  <c r="AI66" i="1"/>
  <c r="W66" i="1"/>
  <c r="I21" i="2"/>
  <c r="I62" i="2"/>
  <c r="B4" i="8"/>
  <c r="B27" i="8" s="1"/>
  <c r="D20" i="8"/>
  <c r="C32" i="6"/>
  <c r="C9" i="8"/>
  <c r="L29" i="7"/>
  <c r="E34" i="1"/>
  <c r="K5" i="8"/>
  <c r="K28" i="4"/>
  <c r="D31" i="6"/>
  <c r="I18" i="8"/>
  <c r="I30" i="8" s="1"/>
  <c r="J5" i="8"/>
  <c r="J28" i="4"/>
  <c r="S28" i="4" s="1"/>
  <c r="X28" i="4" s="1"/>
  <c r="B27" i="7"/>
  <c r="Z127" i="1"/>
  <c r="AM85" i="1"/>
  <c r="AY85" i="1"/>
  <c r="BL31" i="1"/>
  <c r="BL75" i="1" s="1"/>
  <c r="BK75" i="1"/>
  <c r="B31" i="3"/>
  <c r="I29" i="4"/>
  <c r="I6" i="8"/>
  <c r="I29" i="8" s="1"/>
  <c r="I42" i="8" s="1"/>
  <c r="AS66" i="1"/>
  <c r="AY77" i="1"/>
  <c r="BK77" i="1"/>
  <c r="AZ75" i="1"/>
  <c r="BA31" i="1"/>
  <c r="D29" i="4"/>
  <c r="D17" i="8"/>
  <c r="E27" i="4"/>
  <c r="BK89" i="1"/>
  <c r="BW89" i="1"/>
  <c r="F27" i="3"/>
  <c r="F15" i="8"/>
  <c r="C29" i="4"/>
  <c r="D16" i="8"/>
  <c r="F30" i="4"/>
  <c r="F7" i="8"/>
  <c r="F30" i="8" s="1"/>
  <c r="BT69" i="1"/>
  <c r="Z24" i="2"/>
  <c r="BX44" i="1"/>
  <c r="BY44" i="1" s="1"/>
  <c r="BX88" i="1"/>
  <c r="BW70" i="1"/>
  <c r="AA82" i="1"/>
  <c r="O82" i="1"/>
  <c r="BP70" i="1"/>
  <c r="W68" i="1"/>
  <c r="AI68" i="1"/>
  <c r="B27" i="3"/>
  <c r="B32" i="6"/>
  <c r="BP67" i="1"/>
  <c r="BX77" i="1"/>
  <c r="AZ78" i="1"/>
  <c r="AG68" i="1"/>
  <c r="I31" i="4"/>
  <c r="M28" i="4"/>
  <c r="AY78" i="1"/>
  <c r="BK78" i="1"/>
  <c r="BC68" i="1"/>
  <c r="BO68" i="1"/>
  <c r="AQ68" i="1"/>
  <c r="M30" i="5"/>
  <c r="M7" i="8"/>
  <c r="BI70" i="1"/>
  <c r="AW70" i="1"/>
  <c r="N25" i="2"/>
  <c r="BX68" i="1"/>
  <c r="W23" i="2"/>
  <c r="BL68" i="1"/>
  <c r="I9" i="8"/>
  <c r="I32" i="8" s="1"/>
  <c r="K29" i="7"/>
  <c r="J31" i="5"/>
  <c r="P47" i="1"/>
  <c r="P41" i="1"/>
  <c r="BK82" i="1"/>
  <c r="AM77" i="1"/>
  <c r="BL69" i="1"/>
  <c r="AZ69" i="1"/>
  <c r="I29" i="5"/>
  <c r="F29" i="6"/>
  <c r="L28" i="7"/>
  <c r="BX67" i="1"/>
  <c r="AB33" i="1"/>
  <c r="X25" i="2"/>
  <c r="X66" i="2" s="1"/>
  <c r="AP70" i="1"/>
  <c r="AD70" i="1"/>
  <c r="AE69" i="1"/>
  <c r="BA66" i="1"/>
  <c r="AE66" i="1"/>
  <c r="B28" i="7"/>
  <c r="BK68" i="1"/>
  <c r="AC70" i="1"/>
  <c r="H24" i="2"/>
  <c r="S69" i="1"/>
  <c r="M27" i="5"/>
  <c r="AZ38" i="1"/>
  <c r="BK69" i="1"/>
  <c r="AY69" i="1"/>
  <c r="AN67" i="1"/>
  <c r="AY66" i="1"/>
  <c r="D31" i="4"/>
  <c r="J28" i="5"/>
  <c r="L27" i="5"/>
  <c r="B27" i="5"/>
  <c r="C29" i="6"/>
  <c r="BX85" i="1"/>
  <c r="P39" i="1"/>
  <c r="O83" i="1"/>
  <c r="BK70" i="1"/>
  <c r="AA70" i="1"/>
  <c r="O48" i="1"/>
  <c r="O92" i="1" s="1"/>
  <c r="O70" i="1"/>
  <c r="E5" i="8"/>
  <c r="E28" i="8" s="1"/>
  <c r="G18" i="8"/>
  <c r="K27" i="7"/>
  <c r="M40" i="7" s="1"/>
  <c r="T40" i="7" s="1"/>
  <c r="AQ70" i="1"/>
  <c r="BJ70" i="1"/>
  <c r="AB47" i="1"/>
  <c r="X68" i="1"/>
  <c r="AJ68" i="1"/>
  <c r="BF67" i="1"/>
  <c r="E31" i="5"/>
  <c r="J27" i="5"/>
  <c r="F5" i="8"/>
  <c r="J27" i="7"/>
  <c r="BX89" i="1"/>
  <c r="BW48" i="1"/>
  <c r="G31" i="8"/>
  <c r="G44" i="8"/>
  <c r="R44" i="8" s="1"/>
  <c r="C28" i="8"/>
  <c r="C41" i="8" s="1"/>
  <c r="C27" i="8"/>
  <c r="C40" i="8"/>
  <c r="D31" i="8"/>
  <c r="D44" i="8"/>
  <c r="Q44" i="8" s="1"/>
  <c r="G27" i="8"/>
  <c r="G40" i="8"/>
  <c r="R40" i="8" s="1"/>
  <c r="E31" i="8"/>
  <c r="E44" i="8" s="1"/>
  <c r="L27" i="8"/>
  <c r="L40" i="8"/>
  <c r="F29" i="8"/>
  <c r="F42" i="8"/>
  <c r="E30" i="8"/>
  <c r="E43" i="8"/>
  <c r="H30" i="8"/>
  <c r="H43" i="8" s="1"/>
  <c r="E42" i="8"/>
  <c r="B29" i="8"/>
  <c r="B42" i="8"/>
  <c r="J31" i="8"/>
  <c r="J44" i="8"/>
  <c r="S44" i="8" s="1"/>
  <c r="E32" i="8"/>
  <c r="E45" i="8" s="1"/>
  <c r="C31" i="8"/>
  <c r="I31" i="8"/>
  <c r="I44" i="8" s="1"/>
  <c r="M28" i="8"/>
  <c r="M41" i="8" s="1"/>
  <c r="T41" i="8" s="1"/>
  <c r="D27" i="8"/>
  <c r="D40" i="8" s="1"/>
  <c r="Q40" i="8" s="1"/>
  <c r="B31" i="8"/>
  <c r="B44" i="8"/>
  <c r="C30" i="8"/>
  <c r="C43" i="8" s="1"/>
  <c r="H32" i="8"/>
  <c r="H45" i="8" s="1"/>
  <c r="L32" i="8"/>
  <c r="L45" i="8" s="1"/>
  <c r="K31" i="8"/>
  <c r="K44" i="8"/>
  <c r="J29" i="8"/>
  <c r="J42" i="8" s="1"/>
  <c r="S42" i="8" s="1"/>
  <c r="K29" i="8"/>
  <c r="K42" i="8"/>
  <c r="G32" i="8"/>
  <c r="G45" i="8" s="1"/>
  <c r="R45" i="8" s="1"/>
  <c r="J28" i="8"/>
  <c r="J41" i="8" s="1"/>
  <c r="S41" i="8" s="1"/>
  <c r="M32" i="8"/>
  <c r="M45" i="8" s="1"/>
  <c r="T45" i="8" s="1"/>
  <c r="M27" i="8"/>
  <c r="M40" i="8" s="1"/>
  <c r="T40" i="8" s="1"/>
  <c r="F43" i="8"/>
  <c r="F31" i="8"/>
  <c r="I28" i="8"/>
  <c r="I41" i="8" s="1"/>
  <c r="J30" i="8"/>
  <c r="J43" i="8" s="1"/>
  <c r="S43" i="8" s="1"/>
  <c r="K27" i="8"/>
  <c r="L30" i="8"/>
  <c r="L43" i="8"/>
  <c r="E41" i="8"/>
  <c r="I43" i="8"/>
  <c r="AC74" i="1"/>
  <c r="R30" i="1"/>
  <c r="AD34" i="1"/>
  <c r="BN46" i="1"/>
  <c r="M29" i="8"/>
  <c r="M42" i="8"/>
  <c r="T42" i="8" s="1"/>
  <c r="M40" i="4"/>
  <c r="C29" i="8"/>
  <c r="C42" i="8" s="1"/>
  <c r="AS34" i="1"/>
  <c r="Z118" i="1"/>
  <c r="AA96" i="1"/>
  <c r="AA118" i="1" s="1"/>
  <c r="S32" i="1"/>
  <c r="R76" i="1"/>
  <c r="H27" i="8"/>
  <c r="F27" i="8"/>
  <c r="F40" i="8"/>
  <c r="BB31" i="1"/>
  <c r="BA75" i="1"/>
  <c r="AC75" i="1"/>
  <c r="K30" i="8"/>
  <c r="K43" i="8" s="1"/>
  <c r="AR41" i="1"/>
  <c r="AO45" i="1"/>
  <c r="U44" i="1"/>
  <c r="V44" i="1" s="1"/>
  <c r="AA106" i="1"/>
  <c r="AA128" i="1" s="1"/>
  <c r="I27" i="8"/>
  <c r="I40" i="8"/>
  <c r="G30" i="8"/>
  <c r="G43" i="8" s="1"/>
  <c r="R43" i="8" s="1"/>
  <c r="AC48" i="1"/>
  <c r="AQ30" i="1"/>
  <c r="L44" i="8"/>
  <c r="P48" i="1"/>
  <c r="AB92" i="1" s="1"/>
  <c r="H28" i="8"/>
  <c r="H41" i="8"/>
  <c r="C32" i="8"/>
  <c r="C45" i="8" s="1"/>
  <c r="AC46" i="1"/>
  <c r="AO90" i="1" s="1"/>
  <c r="AB90" i="1"/>
  <c r="AN90" i="1"/>
  <c r="K28" i="8"/>
  <c r="BQ38" i="1"/>
  <c r="AZ82" i="1"/>
  <c r="D41" i="8"/>
  <c r="Q41" i="8" s="1"/>
  <c r="H29" i="8"/>
  <c r="B41" i="7"/>
  <c r="Z133" i="1"/>
  <c r="BB48" i="1"/>
  <c r="BA92" i="1"/>
  <c r="G29" i="8"/>
  <c r="G28" i="8"/>
  <c r="G41" i="8"/>
  <c r="R41" i="8" s="1"/>
  <c r="Q41" i="1"/>
  <c r="R41" i="1" s="1"/>
  <c r="S41" i="1" s="1"/>
  <c r="P85" i="1"/>
  <c r="AC47" i="1"/>
  <c r="B41" i="3"/>
  <c r="D29" i="8"/>
  <c r="D42" i="8" s="1"/>
  <c r="Q42" i="8" s="1"/>
  <c r="BM31" i="1"/>
  <c r="F34" i="1"/>
  <c r="AA89" i="1"/>
  <c r="AB45" i="1"/>
  <c r="AC45" i="1" s="1"/>
  <c r="AM89" i="1"/>
  <c r="AQ33" i="1"/>
  <c r="AR33" i="1" s="1"/>
  <c r="AA121" i="1"/>
  <c r="AP38" i="1"/>
  <c r="AO82" i="1"/>
  <c r="BO41" i="1"/>
  <c r="L29" i="8"/>
  <c r="L42" i="8"/>
  <c r="F28" i="8"/>
  <c r="F41" i="8"/>
  <c r="AC33" i="1"/>
  <c r="AN77" i="1"/>
  <c r="AB77" i="1"/>
  <c r="M44" i="8"/>
  <c r="T44" i="8" s="1"/>
  <c r="AI31" i="1"/>
  <c r="BX48" i="1"/>
  <c r="P83" i="1"/>
  <c r="Q39" i="1"/>
  <c r="Q83" i="1" s="1"/>
  <c r="AB83" i="1"/>
  <c r="D32" i="8"/>
  <c r="D45" i="8"/>
  <c r="Q45" i="8" s="1"/>
  <c r="AO48" i="1"/>
  <c r="AO92" i="1" s="1"/>
  <c r="AN92" i="1"/>
  <c r="B28" i="8"/>
  <c r="B41" i="8" s="1"/>
  <c r="AE40" i="1"/>
  <c r="AQ84" i="1" s="1"/>
  <c r="AP84" i="1"/>
  <c r="K32" i="8"/>
  <c r="BT33" i="1"/>
  <c r="BU33" i="1" s="1"/>
  <c r="BV33" i="1" s="1"/>
  <c r="AI38" i="1"/>
  <c r="C44" i="8"/>
  <c r="F44" i="8"/>
  <c r="K40" i="8"/>
  <c r="G34" i="1"/>
  <c r="AP48" i="1"/>
  <c r="AP92" i="1" s="1"/>
  <c r="AD33" i="1"/>
  <c r="S76" i="1"/>
  <c r="T32" i="1"/>
  <c r="B40" i="8"/>
  <c r="AD48" i="1"/>
  <c r="AB96" i="1"/>
  <c r="BO46" i="1"/>
  <c r="H42" i="8"/>
  <c r="K41" i="8"/>
  <c r="AF40" i="1"/>
  <c r="AC83" i="1"/>
  <c r="AR30" i="1"/>
  <c r="AS30" i="1" s="1"/>
  <c r="AB106" i="1"/>
  <c r="S30" i="1"/>
  <c r="T30" i="1" s="1"/>
  <c r="I45" i="8"/>
  <c r="AJ31" i="1"/>
  <c r="AC99" i="1"/>
  <c r="AC121" i="1" s="1"/>
  <c r="AB121" i="1"/>
  <c r="Q85" i="1"/>
  <c r="BR38" i="1"/>
  <c r="Q48" i="1"/>
  <c r="BO45" i="1"/>
  <c r="G42" i="8"/>
  <c r="R42" i="8" s="1"/>
  <c r="AJ38" i="1"/>
  <c r="K45" i="8"/>
  <c r="AD46" i="1"/>
  <c r="AO89" i="1"/>
  <c r="AP45" i="1"/>
  <c r="AS41" i="1"/>
  <c r="BC31" i="1"/>
  <c r="AT34" i="1"/>
  <c r="R85" i="1"/>
  <c r="AD99" i="1"/>
  <c r="W44" i="1"/>
  <c r="AE48" i="1"/>
  <c r="AQ48" i="1"/>
  <c r="AT41" i="1"/>
  <c r="AK31" i="1"/>
  <c r="BP46" i="1"/>
  <c r="U32" i="1"/>
  <c r="T76" i="1"/>
  <c r="BP45" i="1"/>
  <c r="AS33" i="1"/>
  <c r="AQ45" i="1"/>
  <c r="BD31" i="1"/>
  <c r="AD45" i="1"/>
  <c r="AC96" i="1"/>
  <c r="AP77" i="1"/>
  <c r="H34" i="1"/>
  <c r="I34" i="1" s="1"/>
  <c r="BQ46" i="1"/>
  <c r="AT30" i="1"/>
  <c r="AU30" i="1" s="1"/>
  <c r="AL31" i="1"/>
  <c r="V32" i="1"/>
  <c r="U76" i="1"/>
  <c r="AJ39" i="1"/>
  <c r="AF48" i="1"/>
  <c r="AE45" i="1"/>
  <c r="BE31" i="1"/>
  <c r="T41" i="1"/>
  <c r="S85" i="1"/>
  <c r="J34" i="1"/>
  <c r="K34" i="1" s="1"/>
  <c r="V76" i="1"/>
  <c r="W32" i="1"/>
  <c r="W76" i="1" s="1"/>
  <c r="BR46" i="1"/>
  <c r="BS46" i="1" s="1"/>
  <c r="AV30" i="1"/>
  <c r="L34" i="1"/>
  <c r="M34" i="1"/>
  <c r="N34" i="1"/>
  <c r="D33" i="6"/>
  <c r="D10" i="8"/>
  <c r="D33" i="8" s="1"/>
  <c r="X64" i="2"/>
  <c r="W65" i="2"/>
  <c r="X63" i="2"/>
  <c r="T57" i="2"/>
  <c r="O30" i="2"/>
  <c r="P30" i="2" s="1"/>
  <c r="G98" i="2"/>
  <c r="C33" i="2"/>
  <c r="G73" i="2" s="1"/>
  <c r="Z59" i="2"/>
  <c r="I51" i="2"/>
  <c r="I64" i="2"/>
  <c r="R50" i="2"/>
  <c r="H58" i="2"/>
  <c r="Q52" i="2"/>
  <c r="O33" i="2"/>
  <c r="G57" i="2"/>
  <c r="G37" i="2"/>
  <c r="H37" i="2" s="1"/>
  <c r="L77" i="2" s="1"/>
  <c r="K63" i="2"/>
  <c r="G43" i="2"/>
  <c r="P43" i="2"/>
  <c r="Q43" i="2" s="1"/>
  <c r="Q65" i="2"/>
  <c r="Y50" i="2"/>
  <c r="L52" i="2"/>
  <c r="M63" i="2"/>
  <c r="Q63" i="2"/>
  <c r="G46" i="2"/>
  <c r="X43" i="2"/>
  <c r="W32" i="2"/>
  <c r="W72" i="2" s="1"/>
  <c r="X32" i="2"/>
  <c r="Y32" i="2" s="1"/>
  <c r="Y72" i="2" s="1"/>
  <c r="W52" i="2"/>
  <c r="G38" i="2"/>
  <c r="H38" i="2"/>
  <c r="I38" i="2" s="1"/>
  <c r="D46" i="8"/>
  <c r="Q46" i="8" s="1"/>
  <c r="D33" i="4"/>
  <c r="E33" i="5"/>
  <c r="E33" i="6"/>
  <c r="E33" i="4"/>
  <c r="E10" i="8"/>
  <c r="E21" i="8"/>
  <c r="E33" i="8" s="1"/>
  <c r="E33" i="7"/>
  <c r="E46" i="8"/>
  <c r="K71" i="2"/>
  <c r="O46" i="2"/>
  <c r="P46" i="2"/>
  <c r="Q46" i="2" s="1"/>
  <c r="D30" i="2"/>
  <c r="L65" i="2"/>
  <c r="U58" i="2"/>
  <c r="I58" i="2"/>
  <c r="Y57" i="2"/>
  <c r="J62" i="2"/>
  <c r="H44" i="2"/>
  <c r="V59" i="2"/>
  <c r="Z51" i="2"/>
  <c r="S66" i="2"/>
  <c r="G70" i="2"/>
  <c r="U52" i="2"/>
  <c r="P50" i="2"/>
  <c r="M66" i="2"/>
  <c r="H52" i="2"/>
  <c r="X30" i="2"/>
  <c r="G106" i="2"/>
  <c r="H106" i="2"/>
  <c r="I106" i="2" s="1"/>
  <c r="J106" i="2" s="1"/>
  <c r="O53" i="2"/>
  <c r="Q66" i="2"/>
  <c r="G100" i="2"/>
  <c r="H100" i="2" s="1"/>
  <c r="I100" i="2" s="1"/>
  <c r="J100" i="2" s="1"/>
  <c r="D32" i="2"/>
  <c r="E32" i="2"/>
  <c r="Y52" i="2"/>
  <c r="N63" i="2"/>
  <c r="L63" i="2"/>
  <c r="R59" i="2"/>
  <c r="O54" i="2"/>
  <c r="T54" i="2"/>
  <c r="N52" i="2"/>
  <c r="T37" i="2"/>
  <c r="U37" i="2"/>
  <c r="V37" i="2"/>
  <c r="V77" i="2" s="1"/>
  <c r="Q59" i="2"/>
  <c r="Q57" i="2"/>
  <c r="J54" i="2"/>
  <c r="S34" i="2"/>
  <c r="T34" i="2" s="1"/>
  <c r="G34" i="2"/>
  <c r="P53" i="2"/>
  <c r="K51" i="2"/>
  <c r="X50" i="2"/>
  <c r="G90" i="2"/>
  <c r="H90" i="2"/>
  <c r="I90" i="2" s="1"/>
  <c r="J90" i="2" s="1"/>
  <c r="J60" i="2"/>
  <c r="G40" i="2"/>
  <c r="G80" i="2" s="1"/>
  <c r="H40" i="2"/>
  <c r="I40" i="2" s="1"/>
  <c r="T59" i="2"/>
  <c r="D39" i="2"/>
  <c r="E39" i="2" s="1"/>
  <c r="F39" i="2" s="1"/>
  <c r="G58" i="2"/>
  <c r="Y54" i="2"/>
  <c r="S50" i="2"/>
  <c r="G50" i="2"/>
  <c r="H98" i="2"/>
  <c r="J66" i="2"/>
  <c r="AA57" i="2"/>
  <c r="T32" i="2"/>
  <c r="U32" i="2" s="1"/>
  <c r="P31" i="2"/>
  <c r="P71" i="2" s="1"/>
  <c r="O71" i="2"/>
  <c r="L43" i="2"/>
  <c r="M43" i="2" s="1"/>
  <c r="K83" i="2"/>
  <c r="O83" i="2"/>
  <c r="K54" i="2"/>
  <c r="O32" i="2"/>
  <c r="O72" i="2" s="1"/>
  <c r="N65" i="2"/>
  <c r="K84" i="2"/>
  <c r="L31" i="2"/>
  <c r="M31" i="2" s="1"/>
  <c r="W60" i="2"/>
  <c r="K60" i="2"/>
  <c r="H60" i="2"/>
  <c r="K34" i="2"/>
  <c r="L34" i="2"/>
  <c r="M54" i="2"/>
  <c r="AB53" i="2"/>
  <c r="AB52" i="2"/>
  <c r="AB51" i="2"/>
  <c r="L37" i="2"/>
  <c r="M37" i="2"/>
  <c r="N37" i="2" s="1"/>
  <c r="AB50" i="2"/>
  <c r="R66" i="2"/>
  <c r="L58" i="2"/>
  <c r="V57" i="2"/>
  <c r="J57" i="2"/>
  <c r="P51" i="2"/>
  <c r="AA66" i="2"/>
  <c r="U59" i="2"/>
  <c r="T53" i="2"/>
  <c r="O64" i="2"/>
  <c r="X54" i="2"/>
  <c r="AA31" i="2"/>
  <c r="AB31" i="2" s="1"/>
  <c r="AB71" i="2" s="1"/>
  <c r="Z52" i="2"/>
  <c r="H30" i="2"/>
  <c r="AB60" i="2"/>
  <c r="S42" i="2"/>
  <c r="T42" i="2"/>
  <c r="U42" i="2"/>
  <c r="K65" i="2"/>
  <c r="N62" i="2"/>
  <c r="L39" i="2"/>
  <c r="K50" i="2"/>
  <c r="AB59" i="2"/>
  <c r="P83" i="2"/>
  <c r="G63" i="2"/>
  <c r="AB62" i="2"/>
  <c r="W46" i="2"/>
  <c r="J59" i="2"/>
  <c r="T58" i="2"/>
  <c r="R57" i="2"/>
  <c r="V53" i="2"/>
  <c r="I52" i="2"/>
  <c r="H51" i="2"/>
  <c r="AB58" i="2"/>
  <c r="Q58" i="2"/>
  <c r="I59" i="2"/>
  <c r="S51" i="2"/>
  <c r="Z57" i="2"/>
  <c r="AB57" i="2"/>
  <c r="AA40" i="2"/>
  <c r="AB40" i="2" s="1"/>
  <c r="S52" i="2"/>
  <c r="M65" i="2"/>
  <c r="Q64" i="2"/>
  <c r="K46" i="2"/>
  <c r="H46" i="2"/>
  <c r="I46" i="2"/>
  <c r="H59" i="2"/>
  <c r="V51" i="2"/>
  <c r="G64" i="2"/>
  <c r="Z63" i="2"/>
  <c r="AA46" i="2"/>
  <c r="AA86" i="2"/>
  <c r="O50" i="2"/>
  <c r="K64" i="2"/>
  <c r="P65" i="2"/>
  <c r="U63" i="2"/>
  <c r="J65" i="2"/>
  <c r="H42" i="2"/>
  <c r="I42" i="2"/>
  <c r="J42" i="2" s="1"/>
  <c r="J82" i="2" s="1"/>
  <c r="W63" i="2"/>
  <c r="R64" i="2"/>
  <c r="X38" i="2"/>
  <c r="W40" i="2"/>
  <c r="X40" i="2"/>
  <c r="L60" i="2"/>
  <c r="U60" i="2"/>
  <c r="I60" i="2"/>
  <c r="D37" i="2"/>
  <c r="E37" i="2" s="1"/>
  <c r="F37" i="2" s="1"/>
  <c r="S33" i="2"/>
  <c r="T33" i="2"/>
  <c r="U33" i="2"/>
  <c r="R52" i="2"/>
  <c r="AB54" i="2"/>
  <c r="S74" i="2"/>
  <c r="H34" i="2"/>
  <c r="H33" i="2"/>
  <c r="I33" i="2"/>
  <c r="Z60" i="2"/>
  <c r="X58" i="2"/>
  <c r="W57" i="2"/>
  <c r="V52" i="2"/>
  <c r="M59" i="2"/>
  <c r="U54" i="2"/>
  <c r="K66" i="2"/>
  <c r="N58" i="2"/>
  <c r="R62" i="2"/>
  <c r="T63" i="2"/>
  <c r="S46" i="2"/>
  <c r="I57" i="2"/>
  <c r="N66" i="2"/>
  <c r="L51" i="2"/>
  <c r="Y63" i="2"/>
  <c r="M64" i="2"/>
  <c r="T66" i="2"/>
  <c r="H53" i="2"/>
  <c r="O51" i="2"/>
  <c r="T50" i="2"/>
  <c r="P44" i="2"/>
  <c r="P64" i="2"/>
  <c r="S54" i="2"/>
  <c r="Y65" i="2"/>
  <c r="N57" i="2"/>
  <c r="S40" i="2"/>
  <c r="W80" i="2"/>
  <c r="Y60" i="2"/>
  <c r="AA60" i="2"/>
  <c r="H62" i="2"/>
  <c r="H64" i="2"/>
  <c r="V60" i="2"/>
  <c r="M52" i="2"/>
  <c r="Y59" i="2"/>
  <c r="S65" i="2"/>
  <c r="G105" i="2"/>
  <c r="H105" i="2" s="1"/>
  <c r="I105" i="2" s="1"/>
  <c r="J105" i="2" s="1"/>
  <c r="S31" i="2"/>
  <c r="T31" i="2" s="1"/>
  <c r="S63" i="2"/>
  <c r="P57" i="2"/>
  <c r="AA51" i="2"/>
  <c r="E30" i="2"/>
  <c r="F30" i="2"/>
  <c r="L59" i="2"/>
  <c r="O65" i="2"/>
  <c r="T52" i="2"/>
  <c r="H45" i="2"/>
  <c r="I45" i="2"/>
  <c r="J45" i="2" s="1"/>
  <c r="W83" i="2"/>
  <c r="W50" i="2"/>
  <c r="X60" i="2"/>
  <c r="L62" i="2"/>
  <c r="S83" i="2"/>
  <c r="M62" i="2"/>
  <c r="K53" i="2"/>
  <c r="K40" i="2"/>
  <c r="K73" i="2"/>
  <c r="U64" i="2"/>
  <c r="N60" i="2"/>
  <c r="V50" i="2"/>
  <c r="W51" i="2"/>
  <c r="W44" i="2"/>
  <c r="O66" i="2"/>
  <c r="S30" i="2"/>
  <c r="W70" i="2"/>
  <c r="K38" i="2"/>
  <c r="K78" i="2"/>
  <c r="W37" i="2"/>
  <c r="X53" i="2"/>
  <c r="AA30" i="2"/>
  <c r="AB30" i="2" s="1"/>
  <c r="AB70" i="2" s="1"/>
  <c r="AA50" i="2"/>
  <c r="R54" i="2"/>
  <c r="N54" i="2"/>
  <c r="C34" i="2"/>
  <c r="G94" i="2"/>
  <c r="H94" i="2"/>
  <c r="I94" i="2"/>
  <c r="J94" i="2" s="1"/>
  <c r="G54" i="2"/>
  <c r="N53" i="2"/>
  <c r="R53" i="2"/>
  <c r="O37" i="2"/>
  <c r="S57" i="2"/>
  <c r="O57" i="2"/>
  <c r="P33" i="2"/>
  <c r="O73" i="2"/>
  <c r="W79" i="2"/>
  <c r="T39" i="2"/>
  <c r="D38" i="2"/>
  <c r="E38" i="2" s="1"/>
  <c r="F38" i="2" s="1"/>
  <c r="G78" i="2"/>
  <c r="H32" i="2"/>
  <c r="G72" i="2"/>
  <c r="K72" i="2"/>
  <c r="M44" i="2"/>
  <c r="Y30" i="2"/>
  <c r="Z30" i="2" s="1"/>
  <c r="Z70" i="2" s="1"/>
  <c r="R38" i="2"/>
  <c r="X46" i="2"/>
  <c r="T83" i="2"/>
  <c r="U43" i="2"/>
  <c r="V43" i="2" s="1"/>
  <c r="L54" i="2"/>
  <c r="P54" i="2"/>
  <c r="W53" i="2"/>
  <c r="W33" i="2"/>
  <c r="D31" i="2"/>
  <c r="G71" i="2"/>
  <c r="D42" i="2"/>
  <c r="G82" i="2"/>
  <c r="Q60" i="2"/>
  <c r="M60" i="2"/>
  <c r="W34" i="2"/>
  <c r="W74" i="2" s="1"/>
  <c r="W54" i="2"/>
  <c r="G91" i="2"/>
  <c r="H91" i="2" s="1"/>
  <c r="I91" i="2" s="1"/>
  <c r="J91" i="2" s="1"/>
  <c r="G51" i="2"/>
  <c r="I66" i="2"/>
  <c r="G85" i="2"/>
  <c r="G62" i="2"/>
  <c r="G104" i="2"/>
  <c r="H104" i="2"/>
  <c r="I104" i="2" s="1"/>
  <c r="J104" i="2" s="1"/>
  <c r="P45" i="2"/>
  <c r="O85" i="2"/>
  <c r="S85" i="2"/>
  <c r="G83" i="2"/>
  <c r="D43" i="2"/>
  <c r="E43" i="2"/>
  <c r="F43" i="2" s="1"/>
  <c r="M57" i="2"/>
  <c r="V54" i="2"/>
  <c r="Z54" i="2"/>
  <c r="AA64" i="2"/>
  <c r="AA44" i="2"/>
  <c r="Y43" i="2"/>
  <c r="X83" i="2"/>
  <c r="U66" i="2"/>
  <c r="G65" i="2"/>
  <c r="G107" i="2"/>
  <c r="S38" i="2"/>
  <c r="S58" i="2"/>
  <c r="W58" i="2"/>
  <c r="Y51" i="2"/>
  <c r="U51" i="2"/>
  <c r="X59" i="2"/>
  <c r="X39" i="2"/>
  <c r="AA65" i="2"/>
  <c r="AA45" i="2"/>
  <c r="AA38" i="2"/>
  <c r="AB38" i="2" s="1"/>
  <c r="AA58" i="2"/>
  <c r="Q53" i="2"/>
  <c r="I30" i="2"/>
  <c r="I70" i="2" s="1"/>
  <c r="H70" i="2"/>
  <c r="G39" i="2"/>
  <c r="G59" i="2"/>
  <c r="K59" i="2"/>
  <c r="V58" i="2"/>
  <c r="R58" i="2"/>
  <c r="X51" i="2"/>
  <c r="K70" i="2"/>
  <c r="L30" i="2"/>
  <c r="M30" i="2" s="1"/>
  <c r="O70" i="2"/>
  <c r="R60" i="2"/>
  <c r="L45" i="2"/>
  <c r="K85" i="2"/>
  <c r="D44" i="2"/>
  <c r="E44" i="2"/>
  <c r="F44" i="2"/>
  <c r="H54" i="2"/>
  <c r="G52" i="2"/>
  <c r="K52" i="2"/>
  <c r="G92" i="2"/>
  <c r="H92" i="2"/>
  <c r="I92" i="2" s="1"/>
  <c r="J92" i="2" s="1"/>
  <c r="J114" i="2" s="1"/>
  <c r="I50" i="2"/>
  <c r="M50" i="2"/>
  <c r="M33" i="2"/>
  <c r="X45" i="2"/>
  <c r="W85" i="2"/>
  <c r="H43" i="2"/>
  <c r="H63" i="2"/>
  <c r="P60" i="2"/>
  <c r="T60" i="2"/>
  <c r="O39" i="2"/>
  <c r="S59" i="2"/>
  <c r="P58" i="2"/>
  <c r="L57" i="2"/>
  <c r="H57" i="2"/>
  <c r="H50" i="2"/>
  <c r="L50" i="2"/>
  <c r="G99" i="2"/>
  <c r="H99" i="2"/>
  <c r="I99" i="2" s="1"/>
  <c r="J99" i="2" s="1"/>
  <c r="K99" i="2" s="1"/>
  <c r="V42" i="2"/>
  <c r="Z62" i="2"/>
  <c r="V62" i="2"/>
  <c r="O40" i="2"/>
  <c r="S60" i="2"/>
  <c r="O60" i="2"/>
  <c r="G60" i="2"/>
  <c r="C40" i="2"/>
  <c r="G101" i="2"/>
  <c r="H101" i="2" s="1"/>
  <c r="I101" i="2" s="1"/>
  <c r="J101" i="2" s="1"/>
  <c r="Q51" i="2"/>
  <c r="I98" i="2"/>
  <c r="J98" i="2" s="1"/>
  <c r="K98" i="2" s="1"/>
  <c r="K119" i="2" s="1"/>
  <c r="Z65" i="2"/>
  <c r="O84" i="2"/>
  <c r="V66" i="2"/>
  <c r="Z66" i="2"/>
  <c r="G84" i="2"/>
  <c r="Q50" i="2"/>
  <c r="U50" i="2"/>
  <c r="Y38" i="2"/>
  <c r="G53" i="2"/>
  <c r="G93" i="2"/>
  <c r="H93" i="2"/>
  <c r="I93" i="2" s="1"/>
  <c r="J93" i="2" s="1"/>
  <c r="J115" i="2" s="1"/>
  <c r="AA52" i="2"/>
  <c r="AA32" i="2"/>
  <c r="AB32" i="2" s="1"/>
  <c r="AB72" i="2" s="1"/>
  <c r="AA53" i="2"/>
  <c r="Z50" i="2"/>
  <c r="AA54" i="2"/>
  <c r="AA59" i="2"/>
  <c r="O58" i="2"/>
  <c r="AA33" i="2"/>
  <c r="AB33" i="2" s="1"/>
  <c r="AA34" i="2"/>
  <c r="AB34" i="2" s="1"/>
  <c r="AB74" i="2" s="1"/>
  <c r="P34" i="2"/>
  <c r="AA37" i="2"/>
  <c r="AB37" i="2" s="1"/>
  <c r="AA39" i="2"/>
  <c r="AB39" i="2" s="1"/>
  <c r="F21" i="8"/>
  <c r="G33" i="6"/>
  <c r="F33" i="7"/>
  <c r="F10" i="8"/>
  <c r="G21" i="8"/>
  <c r="G33" i="5"/>
  <c r="F33" i="5"/>
  <c r="G33" i="7"/>
  <c r="F33" i="6"/>
  <c r="F33" i="8"/>
  <c r="F46" i="8"/>
  <c r="G33" i="4"/>
  <c r="R33" i="4" s="1"/>
  <c r="W33" i="4" s="1"/>
  <c r="F33" i="4"/>
  <c r="T40" i="2"/>
  <c r="T80" i="2" s="1"/>
  <c r="V32" i="2"/>
  <c r="L71" i="2"/>
  <c r="O74" i="2"/>
  <c r="P32" i="2"/>
  <c r="Q32" i="2" s="1"/>
  <c r="R32" i="2" s="1"/>
  <c r="AA80" i="2"/>
  <c r="K74" i="2"/>
  <c r="L38" i="2"/>
  <c r="L78" i="2" s="1"/>
  <c r="P78" i="2"/>
  <c r="O78" i="2"/>
  <c r="AA71" i="2"/>
  <c r="S73" i="2"/>
  <c r="S72" i="2"/>
  <c r="Q44" i="2"/>
  <c r="Q84" i="2"/>
  <c r="J33" i="2"/>
  <c r="L73" i="2"/>
  <c r="P84" i="2"/>
  <c r="W71" i="2"/>
  <c r="S71" i="2"/>
  <c r="X37" i="2"/>
  <c r="X77" i="2" s="1"/>
  <c r="W77" i="2"/>
  <c r="S70" i="2"/>
  <c r="T30" i="2"/>
  <c r="W73" i="2"/>
  <c r="X33" i="2"/>
  <c r="Y33" i="2" s="1"/>
  <c r="J119" i="2"/>
  <c r="Y40" i="2"/>
  <c r="K90" i="2"/>
  <c r="L90" i="2" s="1"/>
  <c r="L112" i="2" s="1"/>
  <c r="J112" i="2"/>
  <c r="K92" i="2"/>
  <c r="J30" i="2"/>
  <c r="J70" i="2" s="1"/>
  <c r="Y83" i="2"/>
  <c r="Z43" i="2"/>
  <c r="Z83" i="2" s="1"/>
  <c r="H78" i="2"/>
  <c r="E31" i="2"/>
  <c r="I71" i="2" s="1"/>
  <c r="H71" i="2"/>
  <c r="Z38" i="2"/>
  <c r="U83" i="2"/>
  <c r="D34" i="2"/>
  <c r="G74" i="2"/>
  <c r="M45" i="2"/>
  <c r="M85" i="2" s="1"/>
  <c r="L85" i="2"/>
  <c r="R46" i="2"/>
  <c r="P37" i="2"/>
  <c r="S77" i="2"/>
  <c r="O77" i="2"/>
  <c r="K79" i="2"/>
  <c r="G79" i="2"/>
  <c r="H39" i="2"/>
  <c r="I39" i="2" s="1"/>
  <c r="Q45" i="2"/>
  <c r="P85" i="2"/>
  <c r="I32" i="2"/>
  <c r="L72" i="2"/>
  <c r="H72" i="2"/>
  <c r="AA73" i="2"/>
  <c r="H83" i="2"/>
  <c r="I43" i="2"/>
  <c r="L83" i="2"/>
  <c r="S78" i="2"/>
  <c r="AA77" i="2"/>
  <c r="J46" i="2"/>
  <c r="Y45" i="2"/>
  <c r="X71" i="2"/>
  <c r="U31" i="2"/>
  <c r="V31" i="2" s="1"/>
  <c r="E42" i="2"/>
  <c r="H82" i="2"/>
  <c r="N44" i="2"/>
  <c r="T73" i="2"/>
  <c r="X79" i="2"/>
  <c r="Y39" i="2"/>
  <c r="K94" i="2"/>
  <c r="K116" i="2" s="1"/>
  <c r="J116" i="2"/>
  <c r="AA78" i="2"/>
  <c r="H84" i="2"/>
  <c r="AA70" i="2"/>
  <c r="J120" i="2"/>
  <c r="M34" i="2"/>
  <c r="X34" i="2"/>
  <c r="Y34" i="2" s="1"/>
  <c r="AA79" i="2"/>
  <c r="U39" i="2"/>
  <c r="Y79" i="2" s="1"/>
  <c r="D40" i="2"/>
  <c r="E40" i="2" s="1"/>
  <c r="F40" i="2" s="1"/>
  <c r="Q34" i="2"/>
  <c r="P74" i="2"/>
  <c r="K93" i="2"/>
  <c r="L93" i="2" s="1"/>
  <c r="P40" i="2"/>
  <c r="Q40" i="2" s="1"/>
  <c r="M73" i="2"/>
  <c r="N33" i="2"/>
  <c r="G33" i="8"/>
  <c r="G46" i="8" s="1"/>
  <c r="R46" i="8" s="1"/>
  <c r="M38" i="2"/>
  <c r="N38" i="2" s="1"/>
  <c r="N73" i="2"/>
  <c r="T72" i="2"/>
  <c r="R44" i="2"/>
  <c r="U30" i="2"/>
  <c r="X70" i="2"/>
  <c r="Q85" i="2"/>
  <c r="R45" i="2"/>
  <c r="K115" i="2"/>
  <c r="Z40" i="2"/>
  <c r="N45" i="2"/>
  <c r="E34" i="2"/>
  <c r="H74" i="2"/>
  <c r="L98" i="2"/>
  <c r="M98" i="2" s="1"/>
  <c r="M119" i="2" s="1"/>
  <c r="H80" i="2"/>
  <c r="N34" i="2"/>
  <c r="F31" i="2"/>
  <c r="J71" i="2"/>
  <c r="J43" i="2"/>
  <c r="J83" i="2" s="1"/>
  <c r="K114" i="2"/>
  <c r="L92" i="2"/>
  <c r="M92" i="2" s="1"/>
  <c r="J32" i="2"/>
  <c r="N72" i="2" s="1"/>
  <c r="M72" i="2"/>
  <c r="H79" i="2"/>
  <c r="F42" i="2"/>
  <c r="P77" i="2"/>
  <c r="Q37" i="2"/>
  <c r="T77" i="2"/>
  <c r="X73" i="2"/>
  <c r="Z45" i="2"/>
  <c r="M78" i="2"/>
  <c r="R34" i="2"/>
  <c r="Z39" i="2"/>
  <c r="Z79" i="2" s="1"/>
  <c r="V39" i="2"/>
  <c r="Q72" i="2"/>
  <c r="U72" i="2"/>
  <c r="V30" i="2"/>
  <c r="L119" i="2"/>
  <c r="Y73" i="2"/>
  <c r="Z33" i="2"/>
  <c r="F34" i="2"/>
  <c r="Q77" i="2"/>
  <c r="R37" i="2"/>
  <c r="U77" i="2"/>
  <c r="R74" i="2"/>
  <c r="L114" i="2"/>
  <c r="H33" i="4"/>
  <c r="H33" i="5"/>
  <c r="H33" i="6"/>
  <c r="H10" i="8"/>
  <c r="H21" i="8"/>
  <c r="H33" i="8" s="1"/>
  <c r="K101" i="2" l="1"/>
  <c r="J122" i="2"/>
  <c r="R77" i="2"/>
  <c r="K100" i="2"/>
  <c r="J121" i="2"/>
  <c r="M70" i="2"/>
  <c r="N30" i="2"/>
  <c r="N70" i="2" s="1"/>
  <c r="J39" i="2"/>
  <c r="J79" i="2" s="1"/>
  <c r="I79" i="2"/>
  <c r="N85" i="2"/>
  <c r="L99" i="2"/>
  <c r="K120" i="2"/>
  <c r="J126" i="2"/>
  <c r="K106" i="2"/>
  <c r="Y74" i="2"/>
  <c r="Z34" i="2"/>
  <c r="J113" i="2"/>
  <c r="K91" i="2"/>
  <c r="M114" i="2"/>
  <c r="N92" i="2"/>
  <c r="L115" i="2"/>
  <c r="M93" i="2"/>
  <c r="R72" i="2"/>
  <c r="V72" i="2"/>
  <c r="J124" i="2"/>
  <c r="J125" i="2"/>
  <c r="K105" i="2"/>
  <c r="J40" i="2"/>
  <c r="J80" i="2" s="1"/>
  <c r="I80" i="2"/>
  <c r="I78" i="2"/>
  <c r="J38" i="2"/>
  <c r="J78" i="2" s="1"/>
  <c r="AT40" i="1"/>
  <c r="AS84" i="1"/>
  <c r="R84" i="2"/>
  <c r="T71" i="2"/>
  <c r="AA72" i="2"/>
  <c r="S79" i="2"/>
  <c r="O79" i="2"/>
  <c r="Z32" i="2"/>
  <c r="Z72" i="2" s="1"/>
  <c r="K86" i="2"/>
  <c r="O86" i="2"/>
  <c r="I82" i="2"/>
  <c r="T70" i="2"/>
  <c r="Q30" i="2"/>
  <c r="AD47" i="1"/>
  <c r="AA127" i="1"/>
  <c r="AB105" i="1"/>
  <c r="U71" i="2"/>
  <c r="U73" i="2"/>
  <c r="V33" i="2"/>
  <c r="N98" i="2"/>
  <c r="R40" i="2"/>
  <c r="X74" i="2"/>
  <c r="Y71" i="2"/>
  <c r="L70" i="2"/>
  <c r="O80" i="2"/>
  <c r="S80" i="2"/>
  <c r="T74" i="2"/>
  <c r="U34" i="2"/>
  <c r="AD121" i="1"/>
  <c r="AE99" i="1"/>
  <c r="K80" i="2"/>
  <c r="L40" i="2"/>
  <c r="P80" i="2" s="1"/>
  <c r="W86" i="2"/>
  <c r="S86" i="2"/>
  <c r="T46" i="2"/>
  <c r="X44" i="2"/>
  <c r="M39" i="2"/>
  <c r="L79" i="2"/>
  <c r="Z71" i="2"/>
  <c r="I83" i="2"/>
  <c r="K112" i="2"/>
  <c r="P39" i="2"/>
  <c r="Q74" i="2"/>
  <c r="AA85" i="2"/>
  <c r="T38" i="2"/>
  <c r="W78" i="2"/>
  <c r="P73" i="2"/>
  <c r="Q33" i="2"/>
  <c r="D33" i="2"/>
  <c r="N31" i="2"/>
  <c r="N71" i="2" s="1"/>
  <c r="M71" i="2"/>
  <c r="N43" i="2"/>
  <c r="N83" i="2" s="1"/>
  <c r="M83" i="2"/>
  <c r="L84" i="2"/>
  <c r="I44" i="2"/>
  <c r="R43" i="2"/>
  <c r="Q83" i="2"/>
  <c r="U70" i="2"/>
  <c r="I72" i="2"/>
  <c r="F32" i="2"/>
  <c r="J72" i="2" s="1"/>
  <c r="H46" i="8"/>
  <c r="R78" i="2"/>
  <c r="Y37" i="2"/>
  <c r="X80" i="2"/>
  <c r="U40" i="2"/>
  <c r="L74" i="2"/>
  <c r="I34" i="2"/>
  <c r="AR84" i="1"/>
  <c r="I37" i="2"/>
  <c r="H77" i="2"/>
  <c r="G77" i="2"/>
  <c r="M90" i="2"/>
  <c r="L94" i="2"/>
  <c r="AA84" i="2"/>
  <c r="P70" i="2"/>
  <c r="Y70" i="2"/>
  <c r="Q78" i="2"/>
  <c r="R85" i="2"/>
  <c r="P72" i="2"/>
  <c r="AA74" i="2"/>
  <c r="X72" i="2"/>
  <c r="K77" i="2"/>
  <c r="Q31" i="2"/>
  <c r="AB73" i="2"/>
  <c r="AB80" i="2"/>
  <c r="T40" i="4"/>
  <c r="B41" i="4"/>
  <c r="AB79" i="2"/>
  <c r="AB46" i="2"/>
  <c r="AB86" i="2" s="1"/>
  <c r="AW30" i="1"/>
  <c r="AC92" i="1"/>
  <c r="R48" i="1"/>
  <c r="AB77" i="2"/>
  <c r="AU41" i="1"/>
  <c r="U30" i="1"/>
  <c r="BP41" i="1"/>
  <c r="BT46" i="1"/>
  <c r="AF45" i="1"/>
  <c r="AQ92" i="1"/>
  <c r="AR48" i="1"/>
  <c r="AE33" i="1"/>
  <c r="AD77" i="1"/>
  <c r="AB78" i="2"/>
  <c r="BF31" i="1"/>
  <c r="BQ45" i="1"/>
  <c r="AG48" i="1"/>
  <c r="J27" i="8"/>
  <c r="J40" i="8"/>
  <c r="S40" i="8" s="1"/>
  <c r="H40" i="8"/>
  <c r="AP89" i="1"/>
  <c r="AP82" i="1"/>
  <c r="AQ38" i="1"/>
  <c r="BM75" i="1"/>
  <c r="BN31" i="1"/>
  <c r="C41" i="7"/>
  <c r="D41" i="7" s="1"/>
  <c r="E41" i="7" s="1"/>
  <c r="F41" i="7" s="1"/>
  <c r="G41" i="7" s="1"/>
  <c r="AP78" i="1"/>
  <c r="AE34" i="1"/>
  <c r="AU34" i="1"/>
  <c r="AK38" i="1"/>
  <c r="AG40" i="1"/>
  <c r="AK39" i="1"/>
  <c r="AT33" i="1"/>
  <c r="X32" i="1"/>
  <c r="AC77" i="1"/>
  <c r="AO77" i="1"/>
  <c r="C41" i="3"/>
  <c r="D41" i="3" s="1"/>
  <c r="E41" i="3" s="1"/>
  <c r="F41" i="3" s="1"/>
  <c r="G41" i="3" s="1"/>
  <c r="AQ89" i="1"/>
  <c r="X44" i="1"/>
  <c r="BY48" i="1"/>
  <c r="BC48" i="1"/>
  <c r="BB92" i="1"/>
  <c r="AB91" i="1"/>
  <c r="Q47" i="1"/>
  <c r="AA107" i="1"/>
  <c r="Z129" i="1"/>
  <c r="Z120" i="1"/>
  <c r="AA98" i="1"/>
  <c r="B18" i="8"/>
  <c r="B30" i="7"/>
  <c r="L28" i="8"/>
  <c r="L41" i="8" s="1"/>
  <c r="Y23" i="2"/>
  <c r="Y64" i="2" s="1"/>
  <c r="BQ68" i="1"/>
  <c r="BR70" i="1"/>
  <c r="Y25" i="2"/>
  <c r="BS66" i="1"/>
  <c r="Y21" i="2"/>
  <c r="Y62" i="2" s="1"/>
  <c r="AE46" i="1"/>
  <c r="AP90" i="1"/>
  <c r="AC106" i="1"/>
  <c r="AB128" i="1"/>
  <c r="AB118" i="1"/>
  <c r="BA38" i="1"/>
  <c r="BL82" i="1"/>
  <c r="Z134" i="1"/>
  <c r="AA112" i="1"/>
  <c r="AD92" i="1"/>
  <c r="AA133" i="1"/>
  <c r="AB111" i="1"/>
  <c r="U41" i="1"/>
  <c r="T85" i="1"/>
  <c r="AR45" i="1"/>
  <c r="AD96" i="1"/>
  <c r="AC118" i="1"/>
  <c r="BS38" i="1"/>
  <c r="J32" i="8"/>
  <c r="J45" i="8" s="1"/>
  <c r="S45" i="8" s="1"/>
  <c r="R77" i="1"/>
  <c r="S33" i="1"/>
  <c r="AA113" i="1"/>
  <c r="Z135" i="1"/>
  <c r="BY40" i="1"/>
  <c r="BX84" i="1"/>
  <c r="P45" i="1"/>
  <c r="O89" i="1"/>
  <c r="AZ45" i="1"/>
  <c r="AY89" i="1"/>
  <c r="BA83" i="1"/>
  <c r="BB39" i="1"/>
  <c r="AM76" i="1"/>
  <c r="AA76" i="1"/>
  <c r="AB32" i="1"/>
  <c r="Z122" i="1"/>
  <c r="AA100" i="1"/>
  <c r="R39" i="1"/>
  <c r="R31" i="1"/>
  <c r="Q75" i="1"/>
  <c r="AN89" i="1"/>
  <c r="T28" i="4"/>
  <c r="Q46" i="1"/>
  <c r="X110" i="1"/>
  <c r="BY88" i="1"/>
  <c r="BZ44" i="1"/>
  <c r="AA92" i="1"/>
  <c r="AS32" i="1"/>
  <c r="BB44" i="1"/>
  <c r="BB78" i="1"/>
  <c r="BC34" i="1"/>
  <c r="S31" i="4"/>
  <c r="X31" i="4" s="1"/>
  <c r="Y108" i="1"/>
  <c r="Z104" i="1"/>
  <c r="BX38" i="1"/>
  <c r="BW82" i="1"/>
  <c r="V30" i="4"/>
  <c r="BB77" i="1"/>
  <c r="BC33" i="1"/>
  <c r="BM30" i="1"/>
  <c r="Z97" i="1"/>
  <c r="Y101" i="1"/>
  <c r="C26" i="2"/>
  <c r="P70" i="1"/>
  <c r="P114" i="1"/>
  <c r="Q114" i="1" s="1"/>
  <c r="R114" i="1" s="1"/>
  <c r="S114" i="1" s="1"/>
  <c r="T114" i="1" s="1"/>
  <c r="U114" i="1" s="1"/>
  <c r="V114" i="1" s="1"/>
  <c r="W114" i="1" s="1"/>
  <c r="X114" i="1" s="1"/>
  <c r="Y114" i="1" s="1"/>
  <c r="Z114" i="1" s="1"/>
  <c r="AK70" i="1"/>
  <c r="I33" i="8"/>
  <c r="I46" i="8" s="1"/>
  <c r="J10" i="8"/>
  <c r="J33" i="8" s="1"/>
  <c r="AO75" i="1"/>
  <c r="AP31" i="1"/>
  <c r="D30" i="1"/>
  <c r="O74" i="1"/>
  <c r="U62" i="2"/>
  <c r="BZ75" i="1"/>
  <c r="CA31" i="1"/>
  <c r="F32" i="8"/>
  <c r="F45" i="8" s="1"/>
  <c r="R30" i="4"/>
  <c r="D48" i="1"/>
  <c r="Q27" i="4"/>
  <c r="V28" i="4" s="1"/>
  <c r="BC40" i="1"/>
  <c r="BB84" i="1"/>
  <c r="AD30" i="1"/>
  <c r="AO74" i="1"/>
  <c r="AL69" i="1"/>
  <c r="AX69" i="1"/>
  <c r="W21" i="2"/>
  <c r="BM66" i="1"/>
  <c r="BM44" i="1"/>
  <c r="AP66" i="1"/>
  <c r="P21" i="2"/>
  <c r="AH66" i="1"/>
  <c r="AT66" i="1"/>
  <c r="AM66" i="1"/>
  <c r="AA44" i="1"/>
  <c r="K21" i="2"/>
  <c r="BY32" i="1"/>
  <c r="BX76" i="1"/>
  <c r="Q29" i="4"/>
  <c r="V29" i="4" s="1"/>
  <c r="BO34" i="1"/>
  <c r="BN78" i="1"/>
  <c r="W32" i="4"/>
  <c r="BN40" i="1"/>
  <c r="BM84" i="1"/>
  <c r="U65" i="2"/>
  <c r="P88" i="1"/>
  <c r="E44" i="1"/>
  <c r="BK91" i="1"/>
  <c r="BL47" i="1"/>
  <c r="AZ30" i="1"/>
  <c r="BK74" i="1"/>
  <c r="AY74" i="1"/>
  <c r="BO32" i="1"/>
  <c r="AO83" i="1"/>
  <c r="AP39" i="1"/>
  <c r="P82" i="1"/>
  <c r="AB82" i="1"/>
  <c r="Q38" i="1"/>
  <c r="D26" i="2"/>
  <c r="H66" i="2" s="1"/>
  <c r="R70" i="1"/>
  <c r="AE70" i="1"/>
  <c r="L25" i="2"/>
  <c r="AY68" i="1"/>
  <c r="S23" i="2"/>
  <c r="AY46" i="1"/>
  <c r="BJ67" i="1"/>
  <c r="BV67" i="1"/>
  <c r="AZ66" i="1"/>
  <c r="AN44" i="1"/>
  <c r="O21" i="2"/>
  <c r="R40" i="1"/>
  <c r="BV70" i="1"/>
  <c r="BN70" i="1"/>
  <c r="BB70" i="1"/>
  <c r="AB69" i="1"/>
  <c r="P69" i="1"/>
  <c r="BY34" i="1"/>
  <c r="BX78" i="1"/>
  <c r="L64" i="2"/>
  <c r="W66" i="2"/>
  <c r="D46" i="1"/>
  <c r="E46" i="1" s="1"/>
  <c r="F46" i="1" s="1"/>
  <c r="G46" i="1" s="1"/>
  <c r="H46" i="1" s="1"/>
  <c r="I46" i="1" s="1"/>
  <c r="J46" i="1" s="1"/>
  <c r="K46" i="1" s="1"/>
  <c r="L46" i="1" s="1"/>
  <c r="M46" i="1" s="1"/>
  <c r="N46" i="1" s="1"/>
  <c r="AM84" i="1"/>
  <c r="T24" i="2"/>
  <c r="AI69" i="1"/>
  <c r="V69" i="1"/>
  <c r="D24" i="2"/>
  <c r="AT67" i="1"/>
  <c r="AH67" i="1"/>
  <c r="J53" i="2"/>
  <c r="B10" i="8"/>
  <c r="B33" i="8" s="1"/>
  <c r="R27" i="4"/>
  <c r="W28" i="4" s="1"/>
  <c r="AA90" i="1"/>
  <c r="AN83" i="1"/>
  <c r="P34" i="1"/>
  <c r="O78" i="1"/>
  <c r="AZ76" i="1"/>
  <c r="BA32" i="1"/>
  <c r="BB66" i="1"/>
  <c r="Q31" i="4"/>
  <c r="V31" i="4" s="1"/>
  <c r="BX75" i="1"/>
  <c r="D43" i="8"/>
  <c r="Q43" i="8" s="1"/>
  <c r="R29" i="4"/>
  <c r="W29" i="4" s="1"/>
  <c r="CA69" i="1"/>
  <c r="BO69" i="1"/>
  <c r="BI68" i="1"/>
  <c r="T32" i="4"/>
  <c r="Y29" i="4"/>
  <c r="BY75" i="1"/>
  <c r="R31" i="4"/>
  <c r="W31" i="4" s="1"/>
  <c r="AX70" i="1"/>
  <c r="AS70" i="1"/>
  <c r="AG70" i="1"/>
  <c r="Y70" i="1"/>
  <c r="AN47" i="1"/>
  <c r="AM91" i="1"/>
  <c r="C47" i="1"/>
  <c r="O69" i="1"/>
  <c r="AZ67" i="1"/>
  <c r="BL67" i="1"/>
  <c r="CA66" i="1"/>
  <c r="BO66" i="1"/>
  <c r="AC66" i="1"/>
  <c r="AO66" i="1"/>
  <c r="M33" i="8"/>
  <c r="M46" i="8" s="1"/>
  <c r="T46" i="8" s="1"/>
  <c r="BZ70" i="1"/>
  <c r="AB25" i="2"/>
  <c r="AB66" i="2" s="1"/>
  <c r="V32" i="4"/>
  <c r="AZ41" i="1"/>
  <c r="BK85" i="1"/>
  <c r="BX70" i="1"/>
  <c r="BL70" i="1"/>
  <c r="AZ47" i="1"/>
  <c r="AY91" i="1"/>
  <c r="R69" i="1"/>
  <c r="AD69" i="1"/>
  <c r="AN68" i="1"/>
  <c r="AZ68" i="1"/>
  <c r="BL39" i="1"/>
  <c r="BX83" i="1" s="1"/>
  <c r="B20" i="8"/>
  <c r="I31" i="6"/>
  <c r="K28" i="7"/>
  <c r="BY74" i="1"/>
  <c r="BZ30" i="1"/>
  <c r="BY39" i="1"/>
  <c r="B46" i="8"/>
  <c r="BY90" i="1"/>
  <c r="BK48" i="1"/>
  <c r="BM68" i="1"/>
  <c r="M30" i="3"/>
  <c r="M18" i="8"/>
  <c r="E29" i="6"/>
  <c r="BY85" i="1"/>
  <c r="L21" i="8"/>
  <c r="BY67" i="1"/>
  <c r="T31" i="4"/>
  <c r="Y31" i="4" s="1"/>
  <c r="G27" i="5"/>
  <c r="M40" i="5" s="1"/>
  <c r="BX66" i="1"/>
  <c r="K33" i="4"/>
  <c r="T33" i="4" s="1"/>
  <c r="Y33" i="4" s="1"/>
  <c r="K21" i="8"/>
  <c r="C21" i="8"/>
  <c r="C33" i="4"/>
  <c r="Q33" i="4" s="1"/>
  <c r="V33" i="4" s="1"/>
  <c r="J46" i="8"/>
  <c r="S46" i="8" s="1"/>
  <c r="BY66" i="1"/>
  <c r="BZ68" i="1"/>
  <c r="AB23" i="2"/>
  <c r="AB64" i="2" s="1"/>
  <c r="AB41" i="1"/>
  <c r="B28" i="6"/>
  <c r="H8" i="8"/>
  <c r="H31" i="8" s="1"/>
  <c r="H44" i="8" s="1"/>
  <c r="H32" i="7"/>
  <c r="BZ33" i="1"/>
  <c r="BY77" i="1"/>
  <c r="AA21" i="2"/>
  <c r="L10" i="8"/>
  <c r="J33" i="4"/>
  <c r="S33" i="4" s="1"/>
  <c r="X33" i="4" s="1"/>
  <c r="L33" i="4"/>
  <c r="AA22" i="2"/>
  <c r="BZ41" i="1"/>
  <c r="AB22" i="2"/>
  <c r="AB63" i="2" s="1"/>
  <c r="CC68" i="1"/>
  <c r="J50" i="2"/>
  <c r="C30" i="6"/>
  <c r="F27" i="6"/>
  <c r="M40" i="6" s="1"/>
  <c r="BZ45" i="1"/>
  <c r="BY89" i="1"/>
  <c r="I33" i="4"/>
  <c r="T27" i="4"/>
  <c r="E4" i="8"/>
  <c r="E27" i="8" s="1"/>
  <c r="E40" i="8" s="1"/>
  <c r="CA46" i="1"/>
  <c r="BZ90" i="1"/>
  <c r="BX69" i="1"/>
  <c r="BZ69" i="1"/>
  <c r="AB24" i="2"/>
  <c r="AB65" i="2" s="1"/>
  <c r="CB70" i="1"/>
  <c r="S29" i="4"/>
  <c r="X29" i="4" s="1"/>
  <c r="M33" i="4"/>
  <c r="CB66" i="1"/>
  <c r="BW47" i="1"/>
  <c r="CB68" i="1"/>
  <c r="CC70" i="1"/>
  <c r="CC66" i="1"/>
  <c r="T40" i="5" l="1"/>
  <c r="B41" i="5"/>
  <c r="AN85" i="1"/>
  <c r="AC41" i="1"/>
  <c r="AB85" i="1"/>
  <c r="CA30" i="1"/>
  <c r="BZ74" i="1"/>
  <c r="BA76" i="1"/>
  <c r="BB32" i="1"/>
  <c r="BM76" i="1"/>
  <c r="AZ46" i="1"/>
  <c r="AY90" i="1"/>
  <c r="BK90" i="1"/>
  <c r="W42" i="2"/>
  <c r="W62" i="2"/>
  <c r="Y44" i="1"/>
  <c r="BM82" i="1"/>
  <c r="BB38" i="1"/>
  <c r="BA82" i="1"/>
  <c r="S62" i="2"/>
  <c r="O62" i="2"/>
  <c r="O42" i="2"/>
  <c r="AA43" i="2"/>
  <c r="AA63" i="2"/>
  <c r="AO47" i="1"/>
  <c r="AN91" i="1"/>
  <c r="Y32" i="4"/>
  <c r="T45" i="2"/>
  <c r="T65" i="2"/>
  <c r="X65" i="2"/>
  <c r="BY76" i="1"/>
  <c r="BZ32" i="1"/>
  <c r="BN44" i="1"/>
  <c r="BM88" i="1"/>
  <c r="BN30" i="1"/>
  <c r="AA104" i="1"/>
  <c r="Z126" i="1"/>
  <c r="Z108" i="1"/>
  <c r="AT32" i="1"/>
  <c r="Y28" i="4"/>
  <c r="AC32" i="1"/>
  <c r="AN76" i="1"/>
  <c r="AB76" i="1"/>
  <c r="Q45" i="1"/>
  <c r="P89" i="1"/>
  <c r="AB89" i="1"/>
  <c r="AB112" i="1"/>
  <c r="AA134" i="1"/>
  <c r="AD106" i="1"/>
  <c r="AC128" i="1"/>
  <c r="BZ48" i="1"/>
  <c r="AL39" i="1"/>
  <c r="AF34" i="1"/>
  <c r="AQ78" i="1"/>
  <c r="BR45" i="1"/>
  <c r="AR92" i="1"/>
  <c r="AS48" i="1"/>
  <c r="V30" i="1"/>
  <c r="Q71" i="2"/>
  <c r="R31" i="2"/>
  <c r="Y77" i="2"/>
  <c r="Z37" i="2"/>
  <c r="Z77" i="2" s="1"/>
  <c r="J44" i="2"/>
  <c r="M84" i="2"/>
  <c r="I84" i="2"/>
  <c r="Q39" i="2"/>
  <c r="T79" i="2"/>
  <c r="P79" i="2"/>
  <c r="T86" i="2"/>
  <c r="X86" i="2"/>
  <c r="U46" i="2"/>
  <c r="Z73" i="2"/>
  <c r="K113" i="2"/>
  <c r="L91" i="2"/>
  <c r="L120" i="2"/>
  <c r="M99" i="2"/>
  <c r="BA30" i="1"/>
  <c r="AZ74" i="1"/>
  <c r="AG45" i="1"/>
  <c r="AA114" i="1"/>
  <c r="Z136" i="1"/>
  <c r="H65" i="2"/>
  <c r="H107" i="2"/>
  <c r="I107" i="2" s="1"/>
  <c r="J107" i="2" s="1"/>
  <c r="D45" i="2"/>
  <c r="C33" i="8"/>
  <c r="C46" i="8" s="1"/>
  <c r="BZ39" i="1"/>
  <c r="BZ89" i="1"/>
  <c r="CA45" i="1"/>
  <c r="K33" i="8"/>
  <c r="K46" i="8" s="1"/>
  <c r="BA41" i="1"/>
  <c r="BL85" i="1"/>
  <c r="AZ85" i="1"/>
  <c r="AC82" i="1"/>
  <c r="Q82" i="1"/>
  <c r="R38" i="1"/>
  <c r="BO40" i="1"/>
  <c r="BN84" i="1"/>
  <c r="K42" i="2"/>
  <c r="K62" i="2"/>
  <c r="BD40" i="1"/>
  <c r="BC84" i="1"/>
  <c r="BL74" i="1"/>
  <c r="AC111" i="1"/>
  <c r="AB133" i="1"/>
  <c r="AB107" i="1"/>
  <c r="AA129" i="1"/>
  <c r="AH40" i="1"/>
  <c r="AX30" i="1"/>
  <c r="J37" i="2"/>
  <c r="I77" i="2"/>
  <c r="M77" i="2"/>
  <c r="AB44" i="2"/>
  <c r="AB84" i="2" s="1"/>
  <c r="K125" i="2"/>
  <c r="L105" i="2"/>
  <c r="M30" i="8"/>
  <c r="M43" i="8"/>
  <c r="T43" i="8" s="1"/>
  <c r="AM88" i="1"/>
  <c r="AA88" i="1"/>
  <c r="AB44" i="1"/>
  <c r="CA44" i="1"/>
  <c r="BZ88" i="1"/>
  <c r="BZ40" i="1"/>
  <c r="BY84" i="1"/>
  <c r="BT38" i="1"/>
  <c r="R47" i="1"/>
  <c r="Q41" i="7"/>
  <c r="BG31" i="1"/>
  <c r="X78" i="2"/>
  <c r="T78" i="2"/>
  <c r="U38" i="2"/>
  <c r="L80" i="2"/>
  <c r="M40" i="2"/>
  <c r="AB127" i="1"/>
  <c r="AC105" i="1"/>
  <c r="BD33" i="1"/>
  <c r="BC77" i="1"/>
  <c r="AV41" i="1"/>
  <c r="L100" i="2"/>
  <c r="K121" i="2"/>
  <c r="BX47" i="1"/>
  <c r="BW91" i="1"/>
  <c r="BL91" i="1"/>
  <c r="BM47" i="1"/>
  <c r="R84" i="1"/>
  <c r="S40" i="1"/>
  <c r="AD84" i="1"/>
  <c r="AQ39" i="1"/>
  <c r="AP83" i="1"/>
  <c r="BP34" i="1"/>
  <c r="BO78" i="1"/>
  <c r="W30" i="4"/>
  <c r="AP75" i="1"/>
  <c r="AQ31" i="1"/>
  <c r="BB75" i="1"/>
  <c r="W115" i="1"/>
  <c r="AD75" i="1"/>
  <c r="S31" i="1"/>
  <c r="R75" i="1"/>
  <c r="AA135" i="1"/>
  <c r="AB113" i="1"/>
  <c r="AE96" i="1"/>
  <c r="AD118" i="1"/>
  <c r="B30" i="8"/>
  <c r="B43" i="8" s="1"/>
  <c r="X76" i="1"/>
  <c r="Y32" i="1"/>
  <c r="BN75" i="1"/>
  <c r="BO31" i="1"/>
  <c r="Q41" i="4"/>
  <c r="C41" i="4"/>
  <c r="D41" i="4" s="1"/>
  <c r="E41" i="4" s="1"/>
  <c r="F41" i="4" s="1"/>
  <c r="G41" i="4" s="1"/>
  <c r="L116" i="2"/>
  <c r="M94" i="2"/>
  <c r="M74" i="2"/>
  <c r="I74" i="2"/>
  <c r="J34" i="2"/>
  <c r="AU40" i="1"/>
  <c r="AT84" i="1"/>
  <c r="K104" i="2"/>
  <c r="R41" i="7"/>
  <c r="H41" i="7"/>
  <c r="I41" i="7" s="1"/>
  <c r="J41" i="7" s="1"/>
  <c r="BC39" i="1"/>
  <c r="BB83" i="1"/>
  <c r="CA90" i="1"/>
  <c r="CB46" i="1"/>
  <c r="Q88" i="1"/>
  <c r="F44" i="1"/>
  <c r="G66" i="2"/>
  <c r="C46" i="2"/>
  <c r="G108" i="2"/>
  <c r="H108" i="2" s="1"/>
  <c r="I108" i="2" s="1"/>
  <c r="J108" i="2" s="1"/>
  <c r="BC44" i="1"/>
  <c r="Y110" i="1"/>
  <c r="X115" i="1"/>
  <c r="R83" i="1"/>
  <c r="AD83" i="1"/>
  <c r="S39" i="1"/>
  <c r="T33" i="1"/>
  <c r="S77" i="1"/>
  <c r="AR89" i="1"/>
  <c r="AS45" i="1"/>
  <c r="Y66" i="2"/>
  <c r="Y46" i="2"/>
  <c r="X30" i="4"/>
  <c r="R41" i="3"/>
  <c r="H41" i="3"/>
  <c r="I41" i="3" s="1"/>
  <c r="J41" i="3" s="1"/>
  <c r="AU33" i="1"/>
  <c r="AV34" i="1"/>
  <c r="BU46" i="1"/>
  <c r="S48" i="1"/>
  <c r="M112" i="2"/>
  <c r="N90" i="2"/>
  <c r="AB45" i="2"/>
  <c r="AB85" i="2" s="1"/>
  <c r="M79" i="2"/>
  <c r="N39" i="2"/>
  <c r="N79" i="2" s="1"/>
  <c r="AF99" i="1"/>
  <c r="AE121" i="1"/>
  <c r="AC91" i="1"/>
  <c r="L106" i="2"/>
  <c r="K126" i="2"/>
  <c r="S44" i="2"/>
  <c r="S64" i="2"/>
  <c r="W64" i="2"/>
  <c r="E48" i="1"/>
  <c r="P92" i="1"/>
  <c r="BC78" i="1"/>
  <c r="BD34" i="1"/>
  <c r="BL48" i="1"/>
  <c r="BK92" i="1"/>
  <c r="BW92" i="1"/>
  <c r="BA47" i="1"/>
  <c r="AZ91" i="1"/>
  <c r="Q34" i="1"/>
  <c r="AB78" i="1"/>
  <c r="P78" i="1"/>
  <c r="P66" i="2"/>
  <c r="L66" i="2"/>
  <c r="L46" i="2"/>
  <c r="BZ77" i="1"/>
  <c r="CA33" i="1"/>
  <c r="B32" i="8"/>
  <c r="B45" i="8" s="1"/>
  <c r="O91" i="1"/>
  <c r="D47" i="1"/>
  <c r="BY78" i="1"/>
  <c r="BZ34" i="1"/>
  <c r="AZ88" i="1"/>
  <c r="AN88" i="1"/>
  <c r="AO44" i="1"/>
  <c r="BP32" i="1"/>
  <c r="P62" i="2"/>
  <c r="T62" i="2"/>
  <c r="AE30" i="1"/>
  <c r="AD74" i="1"/>
  <c r="AP74" i="1"/>
  <c r="X32" i="4"/>
  <c r="BO77" i="1"/>
  <c r="P90" i="1"/>
  <c r="AA122" i="1"/>
  <c r="AB100" i="1"/>
  <c r="BA45" i="1"/>
  <c r="BL89" i="1"/>
  <c r="AZ89" i="1"/>
  <c r="AB98" i="1"/>
  <c r="AA120" i="1"/>
  <c r="BD48" i="1"/>
  <c r="BC92" i="1"/>
  <c r="Q41" i="3"/>
  <c r="AQ82" i="1"/>
  <c r="AR38" i="1"/>
  <c r="AH48" i="1"/>
  <c r="V40" i="2"/>
  <c r="U80" i="2"/>
  <c r="E33" i="2"/>
  <c r="H73" i="2"/>
  <c r="Y44" i="2"/>
  <c r="AE47" i="1"/>
  <c r="O92" i="2"/>
  <c r="N114" i="2"/>
  <c r="N78" i="2"/>
  <c r="T40" i="6"/>
  <c r="B41" i="6"/>
  <c r="AF46" i="1"/>
  <c r="AQ90" i="1"/>
  <c r="E30" i="1"/>
  <c r="P74" i="1"/>
  <c r="AL38" i="1"/>
  <c r="AA62" i="2"/>
  <c r="AA42" i="2"/>
  <c r="CA41" i="1"/>
  <c r="BZ85" i="1"/>
  <c r="L33" i="8"/>
  <c r="L46" i="8" s="1"/>
  <c r="BL83" i="1"/>
  <c r="BM39" i="1"/>
  <c r="CA75" i="1"/>
  <c r="CB31" i="1"/>
  <c r="Z119" i="1"/>
  <c r="AA97" i="1"/>
  <c r="Z101" i="1"/>
  <c r="BY38" i="1"/>
  <c r="BX82" i="1"/>
  <c r="R46" i="1"/>
  <c r="Q90" i="1"/>
  <c r="AC90" i="1"/>
  <c r="U85" i="1"/>
  <c r="V41" i="1"/>
  <c r="AE77" i="1"/>
  <c r="AF33" i="1"/>
  <c r="AQ77" i="1"/>
  <c r="BQ41" i="1"/>
  <c r="R83" i="2"/>
  <c r="V83" i="2"/>
  <c r="Q73" i="2"/>
  <c r="R33" i="2"/>
  <c r="R73" i="2" s="1"/>
  <c r="V34" i="2"/>
  <c r="V74" i="2" s="1"/>
  <c r="U74" i="2"/>
  <c r="N119" i="2"/>
  <c r="O98" i="2"/>
  <c r="R30" i="2"/>
  <c r="Q70" i="2"/>
  <c r="Y80" i="2"/>
  <c r="N93" i="2"/>
  <c r="M115" i="2"/>
  <c r="K122" i="2"/>
  <c r="L101" i="2"/>
  <c r="T44" i="2" l="1"/>
  <c r="S84" i="2"/>
  <c r="W84" i="2"/>
  <c r="O119" i="2"/>
  <c r="P98" i="2"/>
  <c r="Q41" i="6"/>
  <c r="C41" i="6"/>
  <c r="D41" i="6" s="1"/>
  <c r="E41" i="6" s="1"/>
  <c r="F41" i="6" s="1"/>
  <c r="G41" i="6" s="1"/>
  <c r="Z44" i="2"/>
  <c r="AS38" i="1"/>
  <c r="AR82" i="1"/>
  <c r="BB47" i="1"/>
  <c r="BA91" i="1"/>
  <c r="Y86" i="2"/>
  <c r="Z46" i="2"/>
  <c r="Z86" i="2" s="1"/>
  <c r="G44" i="1"/>
  <c r="R88" i="1"/>
  <c r="BY47" i="1"/>
  <c r="BX91" i="1"/>
  <c r="CB44" i="1"/>
  <c r="AT48" i="1"/>
  <c r="AS92" i="1"/>
  <c r="AB43" i="2"/>
  <c r="AB83" i="2" s="1"/>
  <c r="AA83" i="2"/>
  <c r="BB45" i="1"/>
  <c r="BM89" i="1"/>
  <c r="BA89" i="1"/>
  <c r="AE74" i="1"/>
  <c r="AF30" i="1"/>
  <c r="AQ74" i="1"/>
  <c r="CA34" i="1"/>
  <c r="BZ78" i="1"/>
  <c r="M46" i="2"/>
  <c r="P86" i="2"/>
  <c r="L86" i="2"/>
  <c r="L104" i="2"/>
  <c r="K124" i="2"/>
  <c r="R41" i="4"/>
  <c r="H41" i="4"/>
  <c r="I41" i="4" s="1"/>
  <c r="J41" i="4" s="1"/>
  <c r="AR39" i="1"/>
  <c r="AQ83" i="1"/>
  <c r="N40" i="2"/>
  <c r="M80" i="2"/>
  <c r="Q80" i="2"/>
  <c r="AB88" i="1"/>
  <c r="AC44" i="1"/>
  <c r="AC107" i="1"/>
  <c r="AB129" i="1"/>
  <c r="K82" i="2"/>
  <c r="L42" i="2"/>
  <c r="BB41" i="1"/>
  <c r="BM85" i="1"/>
  <c r="BA85" i="1"/>
  <c r="U86" i="2"/>
  <c r="V46" i="2"/>
  <c r="V86" i="2" s="1"/>
  <c r="J84" i="2"/>
  <c r="N84" i="2"/>
  <c r="CA48" i="1"/>
  <c r="R45" i="1"/>
  <c r="Q89" i="1"/>
  <c r="AC89" i="1"/>
  <c r="O82" i="2"/>
  <c r="P42" i="2"/>
  <c r="S82" i="2"/>
  <c r="BM83" i="1"/>
  <c r="BN39" i="1"/>
  <c r="Y115" i="1"/>
  <c r="Y109" i="1" s="1"/>
  <c r="Z110" i="1"/>
  <c r="CB90" i="1"/>
  <c r="CC46" i="1"/>
  <c r="CC90" i="1" s="1"/>
  <c r="S47" i="1"/>
  <c r="E45" i="2"/>
  <c r="H85" i="2"/>
  <c r="BA74" i="1"/>
  <c r="BB30" i="1"/>
  <c r="BM48" i="1"/>
  <c r="BL92" i="1"/>
  <c r="BX92" i="1"/>
  <c r="N112" i="2"/>
  <c r="O90" i="2"/>
  <c r="BO75" i="1"/>
  <c r="BP31" i="1"/>
  <c r="AF96" i="1"/>
  <c r="AE118" i="1"/>
  <c r="AQ75" i="1"/>
  <c r="AR31" i="1"/>
  <c r="BC75" i="1"/>
  <c r="S84" i="1"/>
  <c r="T40" i="1"/>
  <c r="AE84" i="1"/>
  <c r="AW41" i="1"/>
  <c r="Y78" i="2"/>
  <c r="U78" i="2"/>
  <c r="V38" i="2"/>
  <c r="J77" i="2"/>
  <c r="N77" i="2"/>
  <c r="AD111" i="1"/>
  <c r="AC133" i="1"/>
  <c r="BO84" i="1"/>
  <c r="BP40" i="1"/>
  <c r="K107" i="2"/>
  <c r="J127" i="2"/>
  <c r="N99" i="2"/>
  <c r="M120" i="2"/>
  <c r="BS45" i="1"/>
  <c r="BM74" i="1"/>
  <c r="U45" i="2"/>
  <c r="T85" i="2"/>
  <c r="X85" i="2"/>
  <c r="R90" i="1"/>
  <c r="S46" i="1"/>
  <c r="AD90" i="1"/>
  <c r="W82" i="2"/>
  <c r="X42" i="2"/>
  <c r="AG33" i="1"/>
  <c r="AF77" i="1"/>
  <c r="AR77" i="1"/>
  <c r="BE48" i="1"/>
  <c r="BD92" i="1"/>
  <c r="BQ32" i="1"/>
  <c r="BE34" i="1"/>
  <c r="BD78" i="1"/>
  <c r="M106" i="2"/>
  <c r="L126" i="2"/>
  <c r="AV33" i="1"/>
  <c r="BD44" i="1"/>
  <c r="J74" i="2"/>
  <c r="N74" i="2"/>
  <c r="AC113" i="1"/>
  <c r="AB135" i="1"/>
  <c r="R82" i="1"/>
  <c r="AD82" i="1"/>
  <c r="S38" i="1"/>
  <c r="CA89" i="1"/>
  <c r="CB45" i="1"/>
  <c r="R71" i="2"/>
  <c r="V71" i="2"/>
  <c r="AD128" i="1"/>
  <c r="AE106" i="1"/>
  <c r="AO76" i="1"/>
  <c r="AD32" i="1"/>
  <c r="AC76" i="1"/>
  <c r="BO30" i="1"/>
  <c r="BN74" i="1"/>
  <c r="AC85" i="1"/>
  <c r="AD41" i="1"/>
  <c r="AO85" i="1"/>
  <c r="Z80" i="2"/>
  <c r="V80" i="2"/>
  <c r="T48" i="1"/>
  <c r="AE92" i="1"/>
  <c r="S41" i="3"/>
  <c r="K41" i="3"/>
  <c r="T77" i="1"/>
  <c r="U33" i="1"/>
  <c r="J128" i="2"/>
  <c r="K108" i="2"/>
  <c r="BC83" i="1"/>
  <c r="BD39" i="1"/>
  <c r="Y76" i="1"/>
  <c r="Z32" i="1"/>
  <c r="Z76" i="1" s="1"/>
  <c r="BN47" i="1"/>
  <c r="BM91" i="1"/>
  <c r="L113" i="2"/>
  <c r="M91" i="2"/>
  <c r="BC38" i="1"/>
  <c r="BB82" i="1"/>
  <c r="BN82" i="1"/>
  <c r="BA46" i="1"/>
  <c r="AZ90" i="1"/>
  <c r="BL90" i="1"/>
  <c r="L122" i="2"/>
  <c r="M101" i="2"/>
  <c r="BR41" i="1"/>
  <c r="AB122" i="1"/>
  <c r="AC100" i="1"/>
  <c r="AT45" i="1"/>
  <c r="AS89" i="1"/>
  <c r="L121" i="2"/>
  <c r="M100" i="2"/>
  <c r="AB104" i="1"/>
  <c r="AA126" i="1"/>
  <c r="AA108" i="1"/>
  <c r="CA74" i="1"/>
  <c r="CB30" i="1"/>
  <c r="AV40" i="1"/>
  <c r="BU38" i="1"/>
  <c r="N115" i="2"/>
  <c r="O93" i="2"/>
  <c r="F30" i="1"/>
  <c r="Q74" i="1"/>
  <c r="P92" i="2"/>
  <c r="O114" i="2"/>
  <c r="V85" i="1"/>
  <c r="W41" i="1"/>
  <c r="AB97" i="1"/>
  <c r="AA119" i="1"/>
  <c r="AA101" i="1"/>
  <c r="AD91" i="1"/>
  <c r="CB41" i="1"/>
  <c r="CA85" i="1"/>
  <c r="AF47" i="1"/>
  <c r="AE91" i="1"/>
  <c r="AI48" i="1"/>
  <c r="AB120" i="1"/>
  <c r="AC98" i="1"/>
  <c r="AP44" i="1"/>
  <c r="BA88" i="1"/>
  <c r="R34" i="1"/>
  <c r="AC78" i="1"/>
  <c r="Q78" i="1"/>
  <c r="T39" i="1"/>
  <c r="AE83" i="1"/>
  <c r="S83" i="1"/>
  <c r="D46" i="2"/>
  <c r="G86" i="2"/>
  <c r="Z74" i="2"/>
  <c r="BE33" i="1"/>
  <c r="BD77" i="1"/>
  <c r="BP77" i="1"/>
  <c r="CA40" i="1"/>
  <c r="BZ84" i="1"/>
  <c r="L125" i="2"/>
  <c r="M105" i="2"/>
  <c r="BY83" i="1"/>
  <c r="AB114" i="1"/>
  <c r="AA136" i="1"/>
  <c r="R39" i="2"/>
  <c r="Q79" i="2"/>
  <c r="U79" i="2"/>
  <c r="AR78" i="1"/>
  <c r="AG34" i="1"/>
  <c r="AC112" i="1"/>
  <c r="AB134" i="1"/>
  <c r="AU32" i="1"/>
  <c r="BO44" i="1"/>
  <c r="BN88" i="1"/>
  <c r="AP47" i="1"/>
  <c r="AO91" i="1"/>
  <c r="C41" i="5"/>
  <c r="D41" i="5" s="1"/>
  <c r="E41" i="5" s="1"/>
  <c r="F41" i="5" s="1"/>
  <c r="G41" i="5" s="1"/>
  <c r="AW34" i="1"/>
  <c r="BZ38" i="1"/>
  <c r="BY82" i="1"/>
  <c r="F33" i="2"/>
  <c r="J73" i="2" s="1"/>
  <c r="I73" i="2"/>
  <c r="E47" i="1"/>
  <c r="P91" i="1"/>
  <c r="R70" i="2"/>
  <c r="V70" i="2"/>
  <c r="CB75" i="1"/>
  <c r="CC31" i="1"/>
  <c r="AB42" i="2"/>
  <c r="AB82" i="2" s="1"/>
  <c r="AA82" i="2"/>
  <c r="AG46" i="1"/>
  <c r="AR90" i="1"/>
  <c r="CB33" i="1"/>
  <c r="CA77" i="1"/>
  <c r="F48" i="1"/>
  <c r="Q92" i="1"/>
  <c r="AG99" i="1"/>
  <c r="AF121" i="1"/>
  <c r="BV46" i="1"/>
  <c r="S41" i="7"/>
  <c r="K41" i="7"/>
  <c r="N94" i="2"/>
  <c r="M116" i="2"/>
  <c r="T31" i="1"/>
  <c r="AE75" i="1"/>
  <c r="S75" i="1"/>
  <c r="BP78" i="1"/>
  <c r="BQ34" i="1"/>
  <c r="AD105" i="1"/>
  <c r="AC127" i="1"/>
  <c r="BH31" i="1"/>
  <c r="AI40" i="1"/>
  <c r="BD84" i="1"/>
  <c r="BE40" i="1"/>
  <c r="CA39" i="1"/>
  <c r="AH45" i="1"/>
  <c r="V73" i="2"/>
  <c r="W30" i="1"/>
  <c r="BZ76" i="1"/>
  <c r="CA32" i="1"/>
  <c r="Z44" i="1"/>
  <c r="BC32" i="1"/>
  <c r="BB76" i="1"/>
  <c r="BN76" i="1"/>
  <c r="CB32" i="1" l="1"/>
  <c r="CA76" i="1"/>
  <c r="CB39" i="1"/>
  <c r="AE105" i="1"/>
  <c r="AD127" i="1"/>
  <c r="L41" i="7"/>
  <c r="M41" i="7" s="1"/>
  <c r="BZ82" i="1"/>
  <c r="CA38" i="1"/>
  <c r="BO88" i="1"/>
  <c r="BP44" i="1"/>
  <c r="AQ44" i="1"/>
  <c r="AP88" i="1"/>
  <c r="BB88" i="1"/>
  <c r="CC41" i="1"/>
  <c r="CC85" i="1" s="1"/>
  <c r="CB85" i="1"/>
  <c r="P114" i="2"/>
  <c r="Q92" i="2"/>
  <c r="AW40" i="1"/>
  <c r="AP76" i="1"/>
  <c r="AE32" i="1"/>
  <c r="AD76" i="1"/>
  <c r="S82" i="1"/>
  <c r="T38" i="1"/>
  <c r="AE82" i="1"/>
  <c r="AX41" i="1"/>
  <c r="BN48" i="1"/>
  <c r="BM92" i="1"/>
  <c r="BY92" i="1"/>
  <c r="AD44" i="1"/>
  <c r="AC88" i="1"/>
  <c r="H44" i="1"/>
  <c r="S88" i="1"/>
  <c r="BF40" i="1"/>
  <c r="BE84" i="1"/>
  <c r="BR34" i="1"/>
  <c r="BQ78" i="1"/>
  <c r="CB77" i="1"/>
  <c r="CC33" i="1"/>
  <c r="CC77" i="1" s="1"/>
  <c r="AV32" i="1"/>
  <c r="CA84" i="1"/>
  <c r="CB40" i="1"/>
  <c r="AC120" i="1"/>
  <c r="AD98" i="1"/>
  <c r="CC30" i="1"/>
  <c r="AT89" i="1"/>
  <c r="AU45" i="1"/>
  <c r="U77" i="1"/>
  <c r="V33" i="1"/>
  <c r="BE44" i="1"/>
  <c r="BR32" i="1"/>
  <c r="BT45" i="1"/>
  <c r="AE111" i="1"/>
  <c r="AD133" i="1"/>
  <c r="AF118" i="1"/>
  <c r="AG96" i="1"/>
  <c r="BC30" i="1"/>
  <c r="BB74" i="1"/>
  <c r="Z132" i="1"/>
  <c r="AA110" i="1"/>
  <c r="Z115" i="1"/>
  <c r="AG30" i="1"/>
  <c r="AR74" i="1"/>
  <c r="AF74" i="1"/>
  <c r="R41" i="6"/>
  <c r="H41" i="6"/>
  <c r="I41" i="6" s="1"/>
  <c r="J41" i="6" s="1"/>
  <c r="AF83" i="1"/>
  <c r="T83" i="1"/>
  <c r="U39" i="1"/>
  <c r="G30" i="1"/>
  <c r="R74" i="1"/>
  <c r="BO47" i="1"/>
  <c r="BN91" i="1"/>
  <c r="R89" i="1"/>
  <c r="S45" i="1"/>
  <c r="AD89" i="1"/>
  <c r="L41" i="3"/>
  <c r="M41" i="3" s="1"/>
  <c r="AW33" i="1"/>
  <c r="BF48" i="1"/>
  <c r="BE92" i="1"/>
  <c r="Q98" i="2"/>
  <c r="P119" i="2"/>
  <c r="AJ40" i="1"/>
  <c r="AH46" i="1"/>
  <c r="AS90" i="1"/>
  <c r="F47" i="1"/>
  <c r="Q91" i="1"/>
  <c r="AD112" i="1"/>
  <c r="AC134" i="1"/>
  <c r="BF33" i="1"/>
  <c r="BE77" i="1"/>
  <c r="BQ77" i="1"/>
  <c r="AC97" i="1"/>
  <c r="AB119" i="1"/>
  <c r="AB101" i="1"/>
  <c r="V78" i="2"/>
  <c r="Z78" i="2"/>
  <c r="O112" i="2"/>
  <c r="P90" i="2"/>
  <c r="F45" i="2"/>
  <c r="J85" i="2" s="1"/>
  <c r="I85" i="2"/>
  <c r="CB48" i="1"/>
  <c r="L82" i="2"/>
  <c r="M42" i="2"/>
  <c r="N80" i="2"/>
  <c r="R80" i="2"/>
  <c r="CA88" i="1"/>
  <c r="BB91" i="1"/>
  <c r="BC47" i="1"/>
  <c r="X30" i="1"/>
  <c r="R79" i="2"/>
  <c r="V79" i="2"/>
  <c r="T84" i="1"/>
  <c r="U40" i="1"/>
  <c r="AF84" i="1"/>
  <c r="R41" i="5"/>
  <c r="H41" i="5"/>
  <c r="I41" i="5" s="1"/>
  <c r="J41" i="5" s="1"/>
  <c r="O115" i="2"/>
  <c r="P93" i="2"/>
  <c r="AE41" i="1"/>
  <c r="AP85" i="1"/>
  <c r="AD85" i="1"/>
  <c r="BC41" i="1"/>
  <c r="BB85" i="1"/>
  <c r="BN85" i="1"/>
  <c r="Q41" i="5"/>
  <c r="AB136" i="1"/>
  <c r="AC114" i="1"/>
  <c r="BC76" i="1"/>
  <c r="BD32" i="1"/>
  <c r="BO76" i="1"/>
  <c r="AF75" i="1"/>
  <c r="U31" i="1"/>
  <c r="T75" i="1"/>
  <c r="AH99" i="1"/>
  <c r="AG121" i="1"/>
  <c r="AH34" i="1"/>
  <c r="AS78" i="1"/>
  <c r="S34" i="1"/>
  <c r="R78" i="1"/>
  <c r="AD78" i="1"/>
  <c r="X41" i="1"/>
  <c r="W85" i="1"/>
  <c r="AB126" i="1"/>
  <c r="AC104" i="1"/>
  <c r="AB108" i="1"/>
  <c r="BS41" i="1"/>
  <c r="BD83" i="1"/>
  <c r="BE39" i="1"/>
  <c r="AD113" i="1"/>
  <c r="AC135" i="1"/>
  <c r="N106" i="2"/>
  <c r="M126" i="2"/>
  <c r="K127" i="2"/>
  <c r="L107" i="2"/>
  <c r="AS31" i="1"/>
  <c r="AR75" i="1"/>
  <c r="BD75" i="1"/>
  <c r="T47" i="1"/>
  <c r="Q86" i="2"/>
  <c r="M86" i="2"/>
  <c r="N46" i="2"/>
  <c r="BN89" i="1"/>
  <c r="BC45" i="1"/>
  <c r="BB89" i="1"/>
  <c r="AX34" i="1"/>
  <c r="AE128" i="1"/>
  <c r="AF106" i="1"/>
  <c r="S90" i="1"/>
  <c r="T46" i="1"/>
  <c r="AE90" i="1"/>
  <c r="BQ31" i="1"/>
  <c r="BP75" i="1"/>
  <c r="L124" i="2"/>
  <c r="M104" i="2"/>
  <c r="AT92" i="1"/>
  <c r="AU48" i="1"/>
  <c r="N120" i="2"/>
  <c r="O99" i="2"/>
  <c r="BN83" i="1"/>
  <c r="BO39" i="1"/>
  <c r="CA83" i="1" s="1"/>
  <c r="CC44" i="1"/>
  <c r="CB88" i="1"/>
  <c r="AI45" i="1"/>
  <c r="BI31" i="1"/>
  <c r="AQ47" i="1"/>
  <c r="AP91" i="1"/>
  <c r="N105" i="2"/>
  <c r="M125" i="2"/>
  <c r="AG47" i="1"/>
  <c r="AF91" i="1"/>
  <c r="BV38" i="1"/>
  <c r="N100" i="2"/>
  <c r="M121" i="2"/>
  <c r="BO82" i="1"/>
  <c r="BC82" i="1"/>
  <c r="BD38" i="1"/>
  <c r="BP30" i="1"/>
  <c r="CB74" i="1" s="1"/>
  <c r="BO74" i="1"/>
  <c r="CB89" i="1"/>
  <c r="CC45" i="1"/>
  <c r="CC89" i="1" s="1"/>
  <c r="AH33" i="1"/>
  <c r="AG77" i="1"/>
  <c r="AS77" i="1"/>
  <c r="U85" i="2"/>
  <c r="V45" i="2"/>
  <c r="Y85" i="2"/>
  <c r="BQ40" i="1"/>
  <c r="BP84" i="1"/>
  <c r="T82" i="2"/>
  <c r="P82" i="2"/>
  <c r="Q42" i="2"/>
  <c r="AS39" i="1"/>
  <c r="AR83" i="1"/>
  <c r="BZ47" i="1"/>
  <c r="BY91" i="1"/>
  <c r="AS82" i="1"/>
  <c r="AT38" i="1"/>
  <c r="AC122" i="1"/>
  <c r="AD100" i="1"/>
  <c r="AJ48" i="1"/>
  <c r="BB46" i="1"/>
  <c r="BA90" i="1"/>
  <c r="BM90" i="1"/>
  <c r="BZ83" i="1"/>
  <c r="O94" i="2"/>
  <c r="N116" i="2"/>
  <c r="G48" i="1"/>
  <c r="R92" i="1"/>
  <c r="CC75" i="1"/>
  <c r="E46" i="2"/>
  <c r="H86" i="2"/>
  <c r="AO88" i="1"/>
  <c r="AU84" i="1"/>
  <c r="M122" i="2"/>
  <c r="N101" i="2"/>
  <c r="M113" i="2"/>
  <c r="N91" i="2"/>
  <c r="L108" i="2"/>
  <c r="K128" i="2"/>
  <c r="U48" i="1"/>
  <c r="AF92" i="1"/>
  <c r="BF34" i="1"/>
  <c r="BE78" i="1"/>
  <c r="Y42" i="2"/>
  <c r="X82" i="2"/>
  <c r="AD107" i="1"/>
  <c r="AC129" i="1"/>
  <c r="S41" i="4"/>
  <c r="K41" i="4"/>
  <c r="CA78" i="1"/>
  <c r="CB34" i="1"/>
  <c r="U44" i="2"/>
  <c r="T84" i="2"/>
  <c r="X84" i="2"/>
  <c r="V44" i="2" l="1"/>
  <c r="U84" i="2"/>
  <c r="Y84" i="2"/>
  <c r="AE113" i="1"/>
  <c r="AD135" i="1"/>
  <c r="AK40" i="1"/>
  <c r="AG74" i="1"/>
  <c r="AH30" i="1"/>
  <c r="AS74" i="1"/>
  <c r="M53" i="7"/>
  <c r="B42" i="7"/>
  <c r="CC34" i="1"/>
  <c r="CC78" i="1" s="1"/>
  <c r="CB78" i="1"/>
  <c r="BB90" i="1"/>
  <c r="BC46" i="1"/>
  <c r="BN90" i="1"/>
  <c r="BR40" i="1"/>
  <c r="BQ84" i="1"/>
  <c r="BJ31" i="1"/>
  <c r="O120" i="2"/>
  <c r="P99" i="2"/>
  <c r="BD45" i="1"/>
  <c r="BC89" i="1"/>
  <c r="BO89" i="1"/>
  <c r="BF39" i="1"/>
  <c r="BE83" i="1"/>
  <c r="X85" i="1"/>
  <c r="Y41" i="1"/>
  <c r="AH121" i="1"/>
  <c r="AI99" i="1"/>
  <c r="P115" i="2"/>
  <c r="Q93" i="2"/>
  <c r="N42" i="2"/>
  <c r="N82" i="2" s="1"/>
  <c r="M82" i="2"/>
  <c r="T41" i="3"/>
  <c r="U83" i="1"/>
  <c r="AG83" i="1"/>
  <c r="V39" i="1"/>
  <c r="W33" i="1"/>
  <c r="V77" i="1"/>
  <c r="CC40" i="1"/>
  <c r="CC84" i="1" s="1"/>
  <c r="CB84" i="1"/>
  <c r="AF32" i="1"/>
  <c r="AQ76" i="1"/>
  <c r="AE76" i="1"/>
  <c r="T41" i="7"/>
  <c r="N113" i="2"/>
  <c r="O91" i="2"/>
  <c r="BQ75" i="1"/>
  <c r="BR31" i="1"/>
  <c r="AK48" i="1"/>
  <c r="U46" i="1"/>
  <c r="T90" i="1"/>
  <c r="AF90" i="1"/>
  <c r="AA115" i="1"/>
  <c r="AB110" i="1"/>
  <c r="AA132" i="1"/>
  <c r="BG40" i="1"/>
  <c r="BF84" i="1"/>
  <c r="S41" i="5"/>
  <c r="K41" i="5"/>
  <c r="T45" i="1"/>
  <c r="S89" i="1"/>
  <c r="AE89" i="1"/>
  <c r="AW32" i="1"/>
  <c r="AR44" i="1"/>
  <c r="BC88" i="1"/>
  <c r="T34" i="1"/>
  <c r="S78" i="1"/>
  <c r="AE78" i="1"/>
  <c r="BD47" i="1"/>
  <c r="BC91" i="1"/>
  <c r="CC48" i="1"/>
  <c r="G47" i="1"/>
  <c r="R91" i="1"/>
  <c r="S41" i="6"/>
  <c r="K41" i="6"/>
  <c r="BU45" i="1"/>
  <c r="AV84" i="1"/>
  <c r="BQ44" i="1"/>
  <c r="BP88" i="1"/>
  <c r="M53" i="3"/>
  <c r="B42" i="3"/>
  <c r="N122" i="2"/>
  <c r="O101" i="2"/>
  <c r="BZ91" i="1"/>
  <c r="CA47" i="1"/>
  <c r="AT31" i="1"/>
  <c r="AS75" i="1"/>
  <c r="BE75" i="1"/>
  <c r="AE112" i="1"/>
  <c r="AD134" i="1"/>
  <c r="BO48" i="1"/>
  <c r="BN92" i="1"/>
  <c r="BZ92" i="1"/>
  <c r="L127" i="2"/>
  <c r="M107" i="2"/>
  <c r="AV45" i="1"/>
  <c r="AU89" i="1"/>
  <c r="AX40" i="1"/>
  <c r="AH47" i="1"/>
  <c r="V48" i="1"/>
  <c r="AG92" i="1"/>
  <c r="AD122" i="1"/>
  <c r="AE100" i="1"/>
  <c r="Q82" i="2"/>
  <c r="R42" i="2"/>
  <c r="U82" i="2"/>
  <c r="N104" i="2"/>
  <c r="M124" i="2"/>
  <c r="BD41" i="1"/>
  <c r="BC85" i="1"/>
  <c r="BO85" i="1"/>
  <c r="AD97" i="1"/>
  <c r="AC101" i="1"/>
  <c r="AC119" i="1"/>
  <c r="BG48" i="1"/>
  <c r="BF92" i="1"/>
  <c r="BD30" i="1"/>
  <c r="BC74" i="1"/>
  <c r="I44" i="1"/>
  <c r="T88" i="1"/>
  <c r="Q114" i="2"/>
  <c r="R92" i="2"/>
  <c r="CC39" i="1"/>
  <c r="Z42" i="2"/>
  <c r="Z82" i="2" s="1"/>
  <c r="Y82" i="2"/>
  <c r="AR47" i="1"/>
  <c r="AQ91" i="1"/>
  <c r="H30" i="1"/>
  <c r="S74" i="1"/>
  <c r="H48" i="1"/>
  <c r="S92" i="1"/>
  <c r="T41" i="4"/>
  <c r="L41" i="4"/>
  <c r="M41" i="4" s="1"/>
  <c r="V85" i="2"/>
  <c r="Z85" i="2"/>
  <c r="N86" i="2"/>
  <c r="R86" i="2"/>
  <c r="Y30" i="1"/>
  <c r="R98" i="2"/>
  <c r="Q119" i="2"/>
  <c r="AE127" i="1"/>
  <c r="AF105" i="1"/>
  <c r="AT39" i="1"/>
  <c r="AS83" i="1"/>
  <c r="AF128" i="1"/>
  <c r="AG106" i="1"/>
  <c r="O105" i="2"/>
  <c r="N125" i="2"/>
  <c r="CC88" i="1"/>
  <c r="N126" i="2"/>
  <c r="O106" i="2"/>
  <c r="AD104" i="1"/>
  <c r="AC126" i="1"/>
  <c r="AC108" i="1"/>
  <c r="BE32" i="1"/>
  <c r="BD76" i="1"/>
  <c r="BP76" i="1"/>
  <c r="V40" i="1"/>
  <c r="U84" i="1"/>
  <c r="AG84" i="1"/>
  <c r="AX33" i="1"/>
  <c r="BP47" i="1"/>
  <c r="BO91" i="1"/>
  <c r="AH96" i="1"/>
  <c r="AG118" i="1"/>
  <c r="BS32" i="1"/>
  <c r="CC74" i="1"/>
  <c r="U38" i="1"/>
  <c r="AF82" i="1"/>
  <c r="T82" i="1"/>
  <c r="CA82" i="1"/>
  <c r="CB38" i="1"/>
  <c r="O100" i="2"/>
  <c r="N121" i="2"/>
  <c r="AC136" i="1"/>
  <c r="AD114" i="1"/>
  <c r="AE85" i="1"/>
  <c r="AQ85" i="1"/>
  <c r="AF41" i="1"/>
  <c r="BR77" i="1"/>
  <c r="BG33" i="1"/>
  <c r="BF77" i="1"/>
  <c r="BS34" i="1"/>
  <c r="BR78" i="1"/>
  <c r="BG34" i="1"/>
  <c r="BF78" i="1"/>
  <c r="AE133" i="1"/>
  <c r="AF111" i="1"/>
  <c r="BQ30" i="1"/>
  <c r="BP74" i="1"/>
  <c r="AJ45" i="1"/>
  <c r="AU92" i="1"/>
  <c r="AV48" i="1"/>
  <c r="BT41" i="1"/>
  <c r="V31" i="1"/>
  <c r="AG75" i="1"/>
  <c r="U75" i="1"/>
  <c r="P94" i="2"/>
  <c r="O116" i="2"/>
  <c r="BD82" i="1"/>
  <c r="BP82" i="1"/>
  <c r="BE38" i="1"/>
  <c r="AE107" i="1"/>
  <c r="AD129" i="1"/>
  <c r="M108" i="2"/>
  <c r="L128" i="2"/>
  <c r="F46" i="2"/>
  <c r="J86" i="2" s="1"/>
  <c r="I86" i="2"/>
  <c r="AU38" i="1"/>
  <c r="AT82" i="1"/>
  <c r="AH77" i="1"/>
  <c r="AI33" i="1"/>
  <c r="AT77" i="1"/>
  <c r="BP39" i="1"/>
  <c r="BO83" i="1"/>
  <c r="U47" i="1"/>
  <c r="AG91" i="1" s="1"/>
  <c r="AI34" i="1"/>
  <c r="AT78" i="1"/>
  <c r="Q90" i="2"/>
  <c r="P112" i="2"/>
  <c r="AI46" i="1"/>
  <c r="AT90" i="1"/>
  <c r="BF44" i="1"/>
  <c r="AE98" i="1"/>
  <c r="AD120" i="1"/>
  <c r="AE44" i="1"/>
  <c r="AQ88" i="1" s="1"/>
  <c r="AD88" i="1"/>
  <c r="CC32" i="1"/>
  <c r="CC76" i="1" s="1"/>
  <c r="CB76" i="1"/>
  <c r="O126" i="2" l="1"/>
  <c r="P106" i="2"/>
  <c r="I48" i="1"/>
  <c r="T92" i="1"/>
  <c r="BG92" i="1"/>
  <c r="BH48" i="1"/>
  <c r="N124" i="2"/>
  <c r="O104" i="2"/>
  <c r="W48" i="1"/>
  <c r="AH92" i="1"/>
  <c r="M127" i="2"/>
  <c r="N107" i="2"/>
  <c r="H47" i="1"/>
  <c r="S91" i="1"/>
  <c r="L41" i="5"/>
  <c r="M41" i="5" s="1"/>
  <c r="AH83" i="1"/>
  <c r="V83" i="1"/>
  <c r="W39" i="1"/>
  <c r="AJ99" i="1"/>
  <c r="AI121" i="1"/>
  <c r="BD89" i="1"/>
  <c r="BE45" i="1"/>
  <c r="BP89" i="1"/>
  <c r="BC90" i="1"/>
  <c r="BO90" i="1"/>
  <c r="BD46" i="1"/>
  <c r="AU82" i="1"/>
  <c r="AV38" i="1"/>
  <c r="BU41" i="1"/>
  <c r="AG41" i="1"/>
  <c r="AR85" i="1"/>
  <c r="AF85" i="1"/>
  <c r="W40" i="1"/>
  <c r="V84" i="1"/>
  <c r="AH84" i="1"/>
  <c r="AU39" i="1"/>
  <c r="AT83" i="1"/>
  <c r="R114" i="2"/>
  <c r="S92" i="2"/>
  <c r="AT75" i="1"/>
  <c r="AU31" i="1"/>
  <c r="BF75" i="1"/>
  <c r="BQ88" i="1"/>
  <c r="BR44" i="1"/>
  <c r="V46" i="1"/>
  <c r="U90" i="1"/>
  <c r="AG90" i="1"/>
  <c r="P120" i="2"/>
  <c r="Q99" i="2"/>
  <c r="BG44" i="1"/>
  <c r="AG111" i="1"/>
  <c r="AF133" i="1"/>
  <c r="CC38" i="1"/>
  <c r="CC82" i="1" s="1"/>
  <c r="CB82" i="1"/>
  <c r="V47" i="1"/>
  <c r="AH91" i="1" s="1"/>
  <c r="AW48" i="1"/>
  <c r="AV92" i="1"/>
  <c r="AH118" i="1"/>
  <c r="AI96" i="1"/>
  <c r="AG105" i="1"/>
  <c r="AF127" i="1"/>
  <c r="BV45" i="1"/>
  <c r="BH40" i="1"/>
  <c r="BG84" i="1"/>
  <c r="AL48" i="1"/>
  <c r="AG32" i="1"/>
  <c r="AF76" i="1"/>
  <c r="AR76" i="1"/>
  <c r="P116" i="2"/>
  <c r="Q94" i="2"/>
  <c r="AD136" i="1"/>
  <c r="AE114" i="1"/>
  <c r="AG82" i="1"/>
  <c r="V38" i="1"/>
  <c r="U82" i="1"/>
  <c r="BP91" i="1"/>
  <c r="BQ47" i="1"/>
  <c r="BE76" i="1"/>
  <c r="BF32" i="1"/>
  <c r="BQ76" i="1"/>
  <c r="B42" i="4"/>
  <c r="M53" i="4"/>
  <c r="AS47" i="1"/>
  <c r="AR91" i="1"/>
  <c r="J44" i="1"/>
  <c r="U88" i="1"/>
  <c r="AE122" i="1"/>
  <c r="AF100" i="1"/>
  <c r="BP48" i="1"/>
  <c r="BO92" i="1"/>
  <c r="CA92" i="1"/>
  <c r="P101" i="2"/>
  <c r="O122" i="2"/>
  <c r="BD91" i="1"/>
  <c r="BE47" i="1"/>
  <c r="AX32" i="1"/>
  <c r="BR75" i="1"/>
  <c r="BS31" i="1"/>
  <c r="C42" i="7"/>
  <c r="B54" i="7"/>
  <c r="AE135" i="1"/>
  <c r="AF113" i="1"/>
  <c r="I30" i="1"/>
  <c r="T74" i="1"/>
  <c r="R82" i="2"/>
  <c r="V82" i="2"/>
  <c r="CA91" i="1"/>
  <c r="CB47" i="1"/>
  <c r="Y85" i="1"/>
  <c r="Z41" i="1"/>
  <c r="Z85" i="1" s="1"/>
  <c r="AD119" i="1"/>
  <c r="AE97" i="1"/>
  <c r="AD101" i="1"/>
  <c r="BP83" i="1"/>
  <c r="BQ39" i="1"/>
  <c r="CC83" i="1" s="1"/>
  <c r="O125" i="2"/>
  <c r="P105" i="2"/>
  <c r="L41" i="6"/>
  <c r="M41" i="6" s="1"/>
  <c r="AB115" i="1"/>
  <c r="AB132" i="1"/>
  <c r="AC110" i="1"/>
  <c r="BF83" i="1"/>
  <c r="BG39" i="1"/>
  <c r="BF38" i="1"/>
  <c r="BE82" i="1"/>
  <c r="BQ82" i="1"/>
  <c r="AI47" i="1"/>
  <c r="AS44" i="1"/>
  <c r="BD88" i="1"/>
  <c r="AL40" i="1"/>
  <c r="AJ46" i="1"/>
  <c r="AU90" i="1"/>
  <c r="AF44" i="1"/>
  <c r="AE88" i="1"/>
  <c r="M128" i="2"/>
  <c r="N108" i="2"/>
  <c r="AK45" i="1"/>
  <c r="BS78" i="1"/>
  <c r="BT34" i="1"/>
  <c r="AF98" i="1"/>
  <c r="AE120" i="1"/>
  <c r="AJ33" i="1"/>
  <c r="AI77" i="1"/>
  <c r="AU77" i="1"/>
  <c r="BT32" i="1"/>
  <c r="AH106" i="1"/>
  <c r="AG128" i="1"/>
  <c r="Z30" i="1"/>
  <c r="BE30" i="1"/>
  <c r="BD74" i="1"/>
  <c r="BE41" i="1"/>
  <c r="BD85" i="1"/>
  <c r="BP85" i="1"/>
  <c r="AE134" i="1"/>
  <c r="AF112" i="1"/>
  <c r="C42" i="3"/>
  <c r="B54" i="3"/>
  <c r="P91" i="2"/>
  <c r="O113" i="2"/>
  <c r="R93" i="2"/>
  <c r="Q115" i="2"/>
  <c r="BR84" i="1"/>
  <c r="BS40" i="1"/>
  <c r="BH34" i="1"/>
  <c r="BG78" i="1"/>
  <c r="AW84" i="1"/>
  <c r="R90" i="2"/>
  <c r="Q112" i="2"/>
  <c r="R119" i="2"/>
  <c r="S98" i="2"/>
  <c r="AJ34" i="1"/>
  <c r="AU78" i="1"/>
  <c r="AE129" i="1"/>
  <c r="AF107" i="1"/>
  <c r="AH75" i="1"/>
  <c r="V75" i="1"/>
  <c r="W31" i="1"/>
  <c r="BR30" i="1"/>
  <c r="BQ74" i="1"/>
  <c r="BG77" i="1"/>
  <c r="BS77" i="1"/>
  <c r="BH33" i="1"/>
  <c r="P100" i="2"/>
  <c r="O121" i="2"/>
  <c r="AE104" i="1"/>
  <c r="AD126" i="1"/>
  <c r="AD108" i="1"/>
  <c r="CB83" i="1"/>
  <c r="AW45" i="1"/>
  <c r="AV89" i="1"/>
  <c r="U34" i="1"/>
  <c r="T78" i="1"/>
  <c r="AF78" i="1"/>
  <c r="T89" i="1"/>
  <c r="U45" i="1"/>
  <c r="AF89" i="1"/>
  <c r="X33" i="1"/>
  <c r="W77" i="1"/>
  <c r="AI30" i="1"/>
  <c r="AH74" i="1"/>
  <c r="AT74" i="1"/>
  <c r="V84" i="2"/>
  <c r="Z84" i="2"/>
  <c r="AG44" i="1" l="1"/>
  <c r="AF88" i="1"/>
  <c r="AR88" i="1"/>
  <c r="AC115" i="1"/>
  <c r="AD110" i="1"/>
  <c r="AC132" i="1"/>
  <c r="Q101" i="2"/>
  <c r="P122" i="2"/>
  <c r="K44" i="1"/>
  <c r="V88" i="1"/>
  <c r="BR47" i="1"/>
  <c r="BQ91" i="1"/>
  <c r="BH84" i="1"/>
  <c r="BI40" i="1"/>
  <c r="BR88" i="1"/>
  <c r="BS44" i="1"/>
  <c r="AU83" i="1"/>
  <c r="AV39" i="1"/>
  <c r="BV41" i="1"/>
  <c r="BI33" i="1"/>
  <c r="BT77" i="1"/>
  <c r="BH77" i="1"/>
  <c r="AG107" i="1"/>
  <c r="AF129" i="1"/>
  <c r="S90" i="2"/>
  <c r="R112" i="2"/>
  <c r="BU32" i="1"/>
  <c r="BU34" i="1"/>
  <c r="BT78" i="1"/>
  <c r="BT31" i="1"/>
  <c r="BS75" i="1"/>
  <c r="AW92" i="1"/>
  <c r="AX48" i="1"/>
  <c r="AX92" i="1" s="1"/>
  <c r="BH44" i="1"/>
  <c r="AW38" i="1"/>
  <c r="AV82" i="1"/>
  <c r="I47" i="1"/>
  <c r="T91" i="1"/>
  <c r="BI48" i="1"/>
  <c r="BH92" i="1"/>
  <c r="S93" i="2"/>
  <c r="R115" i="2"/>
  <c r="AX45" i="1"/>
  <c r="AX89" i="1" s="1"/>
  <c r="AW89" i="1"/>
  <c r="AJ47" i="1"/>
  <c r="M53" i="6"/>
  <c r="B42" i="6"/>
  <c r="J30" i="1"/>
  <c r="U74" i="1"/>
  <c r="BQ48" i="1"/>
  <c r="BP92" i="1"/>
  <c r="CB92" i="1"/>
  <c r="AH82" i="1"/>
  <c r="V82" i="1"/>
  <c r="W38" i="1"/>
  <c r="AU75" i="1"/>
  <c r="AV31" i="1"/>
  <c r="BG75" i="1"/>
  <c r="X40" i="1"/>
  <c r="W84" i="1"/>
  <c r="AI84" i="1"/>
  <c r="BE46" i="1"/>
  <c r="BD90" i="1"/>
  <c r="BP90" i="1"/>
  <c r="W83" i="1"/>
  <c r="X39" i="1"/>
  <c r="AI83" i="1"/>
  <c r="V34" i="1"/>
  <c r="U78" i="1"/>
  <c r="AG78" i="1"/>
  <c r="AI106" i="1"/>
  <c r="AH128" i="1"/>
  <c r="BF41" i="1"/>
  <c r="BE85" i="1"/>
  <c r="BQ85" i="1"/>
  <c r="AE119" i="1"/>
  <c r="AF97" i="1"/>
  <c r="AE101" i="1"/>
  <c r="AT47" i="1"/>
  <c r="AS91" i="1"/>
  <c r="W47" i="1"/>
  <c r="AV90" i="1"/>
  <c r="AK46" i="1"/>
  <c r="U89" i="1"/>
  <c r="V45" i="1"/>
  <c r="AG89" i="1"/>
  <c r="AK34" i="1"/>
  <c r="AV78" i="1"/>
  <c r="BI34" i="1"/>
  <c r="BH78" i="1"/>
  <c r="C54" i="3"/>
  <c r="D42" i="3"/>
  <c r="BF30" i="1"/>
  <c r="BE74" i="1"/>
  <c r="AL45" i="1"/>
  <c r="T41" i="6"/>
  <c r="AG113" i="1"/>
  <c r="AF135" i="1"/>
  <c r="AX84" i="1"/>
  <c r="B54" i="4"/>
  <c r="C42" i="4"/>
  <c r="AH32" i="1"/>
  <c r="AG76" i="1"/>
  <c r="AS76" i="1"/>
  <c r="AH105" i="1"/>
  <c r="AG127" i="1"/>
  <c r="AJ30" i="1"/>
  <c r="AI74" i="1"/>
  <c r="AU74" i="1"/>
  <c r="N127" i="2"/>
  <c r="O107" i="2"/>
  <c r="BS30" i="1"/>
  <c r="BR74" i="1"/>
  <c r="BT40" i="1"/>
  <c r="BS84" i="1"/>
  <c r="AJ77" i="1"/>
  <c r="AK33" i="1"/>
  <c r="AV77" i="1"/>
  <c r="N128" i="2"/>
  <c r="O108" i="2"/>
  <c r="BF82" i="1"/>
  <c r="BG38" i="1"/>
  <c r="BR82" i="1"/>
  <c r="P125" i="2"/>
  <c r="Q105" i="2"/>
  <c r="BF47" i="1"/>
  <c r="BE91" i="1"/>
  <c r="AG100" i="1"/>
  <c r="AF122" i="1"/>
  <c r="AE136" i="1"/>
  <c r="AF114" i="1"/>
  <c r="AJ96" i="1"/>
  <c r="AI118" i="1"/>
  <c r="T92" i="2"/>
  <c r="S114" i="2"/>
  <c r="J48" i="1"/>
  <c r="U92" i="1"/>
  <c r="P113" i="2"/>
  <c r="Q91" i="2"/>
  <c r="Q120" i="2"/>
  <c r="R99" i="2"/>
  <c r="AE126" i="1"/>
  <c r="AF104" i="1"/>
  <c r="AE108" i="1"/>
  <c r="X31" i="1"/>
  <c r="AI75" i="1"/>
  <c r="W75" i="1"/>
  <c r="BG83" i="1"/>
  <c r="BH39" i="1"/>
  <c r="CC47" i="1"/>
  <c r="CC91" i="1" s="1"/>
  <c r="CB91" i="1"/>
  <c r="BG32" i="1"/>
  <c r="BF76" i="1"/>
  <c r="BR76" i="1"/>
  <c r="V90" i="1"/>
  <c r="W46" i="1"/>
  <c r="AH90" i="1"/>
  <c r="AH41" i="1"/>
  <c r="AG85" i="1"/>
  <c r="AS85" i="1"/>
  <c r="M53" i="5"/>
  <c r="B42" i="5"/>
  <c r="X48" i="1"/>
  <c r="AI92" i="1"/>
  <c r="Q106" i="2"/>
  <c r="P126" i="2"/>
  <c r="Q100" i="2"/>
  <c r="P121" i="2"/>
  <c r="Y33" i="1"/>
  <c r="X77" i="1"/>
  <c r="AK99" i="1"/>
  <c r="AJ121" i="1"/>
  <c r="T98" i="2"/>
  <c r="S119" i="2"/>
  <c r="AF134" i="1"/>
  <c r="AG112" i="1"/>
  <c r="AG98" i="1"/>
  <c r="AF120" i="1"/>
  <c r="AT44" i="1"/>
  <c r="AS88" i="1"/>
  <c r="BE88" i="1"/>
  <c r="BR39" i="1"/>
  <c r="BQ83" i="1"/>
  <c r="D42" i="7"/>
  <c r="C54" i="7"/>
  <c r="Q116" i="2"/>
  <c r="R94" i="2"/>
  <c r="AG133" i="1"/>
  <c r="AH111" i="1"/>
  <c r="BE89" i="1"/>
  <c r="BF45" i="1"/>
  <c r="BQ89" i="1"/>
  <c r="T41" i="5"/>
  <c r="P104" i="2"/>
  <c r="O124" i="2"/>
  <c r="Y48" i="1" l="1"/>
  <c r="AJ92" i="1"/>
  <c r="AG97" i="1"/>
  <c r="AF119" i="1"/>
  <c r="AF101" i="1"/>
  <c r="E42" i="7"/>
  <c r="D54" i="7"/>
  <c r="Q42" i="7"/>
  <c r="Q54" i="7" s="1"/>
  <c r="AG134" i="1"/>
  <c r="AH112" i="1"/>
  <c r="AF136" i="1"/>
  <c r="AG114" i="1"/>
  <c r="AL34" i="1"/>
  <c r="AW78" i="1"/>
  <c r="X47" i="1"/>
  <c r="X84" i="1"/>
  <c r="Y40" i="1"/>
  <c r="AJ84" i="1"/>
  <c r="AK47" i="1"/>
  <c r="AJ91" i="1"/>
  <c r="J47" i="1"/>
  <c r="U91" i="1"/>
  <c r="BU31" i="1"/>
  <c r="BT75" i="1"/>
  <c r="AH107" i="1"/>
  <c r="AG129" i="1"/>
  <c r="BT44" i="1"/>
  <c r="BS88" i="1"/>
  <c r="Q122" i="2"/>
  <c r="R101" i="2"/>
  <c r="P124" i="2"/>
  <c r="Q104" i="2"/>
  <c r="R105" i="2"/>
  <c r="Q125" i="2"/>
  <c r="AL33" i="1"/>
  <c r="AK77" i="1"/>
  <c r="AW77" i="1"/>
  <c r="AI32" i="1"/>
  <c r="AH76" i="1"/>
  <c r="AT76" i="1"/>
  <c r="AL46" i="1"/>
  <c r="AW90" i="1"/>
  <c r="Z33" i="1"/>
  <c r="Z77" i="1" s="1"/>
  <c r="Y77" i="1"/>
  <c r="R100" i="2"/>
  <c r="Q121" i="2"/>
  <c r="BS39" i="1"/>
  <c r="BR83" i="1"/>
  <c r="BH32" i="1"/>
  <c r="BG76" i="1"/>
  <c r="BS76" i="1"/>
  <c r="K48" i="1"/>
  <c r="V92" i="1"/>
  <c r="BT84" i="1"/>
  <c r="BU40" i="1"/>
  <c r="BG30" i="1"/>
  <c r="BF74" i="1"/>
  <c r="BG41" i="1"/>
  <c r="BF85" i="1"/>
  <c r="BR85" i="1"/>
  <c r="AV75" i="1"/>
  <c r="AW31" i="1"/>
  <c r="BH75" i="1"/>
  <c r="AX38" i="1"/>
  <c r="AX82" i="1" s="1"/>
  <c r="AW82" i="1"/>
  <c r="BU78" i="1"/>
  <c r="BV34" i="1"/>
  <c r="BV78" i="1" s="1"/>
  <c r="BJ40" i="1"/>
  <c r="BJ84" i="1" s="1"/>
  <c r="BI84" i="1"/>
  <c r="R91" i="2"/>
  <c r="Q113" i="2"/>
  <c r="BF89" i="1"/>
  <c r="BG45" i="1"/>
  <c r="BR89" i="1"/>
  <c r="BG82" i="1"/>
  <c r="BH38" i="1"/>
  <c r="BS82" i="1"/>
  <c r="AJ74" i="1"/>
  <c r="AK30" i="1"/>
  <c r="AV74" i="1"/>
  <c r="BQ92" i="1"/>
  <c r="BR48" i="1"/>
  <c r="CC92" i="1"/>
  <c r="U98" i="2"/>
  <c r="T119" i="2"/>
  <c r="AH100" i="1"/>
  <c r="AG122" i="1"/>
  <c r="D54" i="3"/>
  <c r="E42" i="3"/>
  <c r="Q42" i="3"/>
  <c r="Q54" i="3" s="1"/>
  <c r="W45" i="1"/>
  <c r="V89" i="1"/>
  <c r="AH89" i="1"/>
  <c r="BI44" i="1"/>
  <c r="BI77" i="1"/>
  <c r="BJ33" i="1"/>
  <c r="BU77" i="1"/>
  <c r="AD132" i="1"/>
  <c r="AD115" i="1"/>
  <c r="AE110" i="1"/>
  <c r="BJ34" i="1"/>
  <c r="BJ78" i="1" s="1"/>
  <c r="BI78" i="1"/>
  <c r="AG120" i="1"/>
  <c r="AH98" i="1"/>
  <c r="X75" i="1"/>
  <c r="Y31" i="1"/>
  <c r="AJ75" i="1"/>
  <c r="X83" i="1"/>
  <c r="Y39" i="1"/>
  <c r="AJ83" i="1"/>
  <c r="AI111" i="1"/>
  <c r="AH133" i="1"/>
  <c r="Q126" i="2"/>
  <c r="R106" i="2"/>
  <c r="AH85" i="1"/>
  <c r="AI41" i="1"/>
  <c r="AT85" i="1"/>
  <c r="AG104" i="1"/>
  <c r="AF126" i="1"/>
  <c r="AF108" i="1"/>
  <c r="O128" i="2"/>
  <c r="P108" i="2"/>
  <c r="AI105" i="1"/>
  <c r="AH127" i="1"/>
  <c r="T114" i="2"/>
  <c r="U92" i="2"/>
  <c r="BT30" i="1"/>
  <c r="BS74" i="1"/>
  <c r="AH113" i="1"/>
  <c r="AG135" i="1"/>
  <c r="AT91" i="1"/>
  <c r="AU47" i="1"/>
  <c r="AI128" i="1"/>
  <c r="AJ106" i="1"/>
  <c r="W82" i="1"/>
  <c r="AI82" i="1"/>
  <c r="X38" i="1"/>
  <c r="K30" i="1"/>
  <c r="V74" i="1"/>
  <c r="T93" i="2"/>
  <c r="S115" i="2"/>
  <c r="BV32" i="1"/>
  <c r="R116" i="2"/>
  <c r="S94" i="2"/>
  <c r="AU44" i="1"/>
  <c r="AT88" i="1"/>
  <c r="BF88" i="1"/>
  <c r="AL99" i="1"/>
  <c r="AK121" i="1"/>
  <c r="X46" i="1"/>
  <c r="W90" i="1"/>
  <c r="AI90" i="1"/>
  <c r="BI39" i="1"/>
  <c r="BH83" i="1"/>
  <c r="S99" i="2"/>
  <c r="R120" i="2"/>
  <c r="BF91" i="1"/>
  <c r="BG47" i="1"/>
  <c r="O127" i="2"/>
  <c r="P107" i="2"/>
  <c r="BE90" i="1"/>
  <c r="BF46" i="1"/>
  <c r="BQ90" i="1"/>
  <c r="B54" i="6"/>
  <c r="C42" i="6"/>
  <c r="BR91" i="1"/>
  <c r="BS47" i="1"/>
  <c r="BJ48" i="1"/>
  <c r="BJ92" i="1" s="1"/>
  <c r="BI92" i="1"/>
  <c r="S112" i="2"/>
  <c r="T90" i="2"/>
  <c r="AW39" i="1"/>
  <c r="AV83" i="1"/>
  <c r="C42" i="5"/>
  <c r="B54" i="5"/>
  <c r="AJ118" i="1"/>
  <c r="AK96" i="1"/>
  <c r="D42" i="4"/>
  <c r="C54" i="4"/>
  <c r="W34" i="1"/>
  <c r="V78" i="1"/>
  <c r="AH78" i="1"/>
  <c r="AI91" i="1"/>
  <c r="L44" i="1"/>
  <c r="W88" i="1"/>
  <c r="AH44" i="1"/>
  <c r="AG88" i="1"/>
  <c r="U119" i="2" l="1"/>
  <c r="V98" i="2"/>
  <c r="L48" i="1"/>
  <c r="W92" i="1"/>
  <c r="K47" i="1"/>
  <c r="V91" i="1"/>
  <c r="X34" i="1"/>
  <c r="W78" i="1"/>
  <c r="AI78" i="1"/>
  <c r="C54" i="5"/>
  <c r="D42" i="5"/>
  <c r="BT47" i="1"/>
  <c r="BS91" i="1"/>
  <c r="BI83" i="1"/>
  <c r="BJ39" i="1"/>
  <c r="AU88" i="1"/>
  <c r="AV44" i="1"/>
  <c r="BG88" i="1"/>
  <c r="L30" i="1"/>
  <c r="W74" i="1"/>
  <c r="Q108" i="2"/>
  <c r="P128" i="2"/>
  <c r="S106" i="2"/>
  <c r="R126" i="2"/>
  <c r="AK75" i="1"/>
  <c r="Z31" i="1"/>
  <c r="Y75" i="1"/>
  <c r="X45" i="1"/>
  <c r="W89" i="1"/>
  <c r="AI89" i="1"/>
  <c r="AX78" i="1"/>
  <c r="F42" i="7"/>
  <c r="E54" i="7"/>
  <c r="S116" i="2"/>
  <c r="T94" i="2"/>
  <c r="X82" i="1"/>
  <c r="Y38" i="1"/>
  <c r="AJ82" i="1"/>
  <c r="AI113" i="1"/>
  <c r="AH135" i="1"/>
  <c r="BS48" i="1"/>
  <c r="BR92" i="1"/>
  <c r="BH41" i="1"/>
  <c r="BG85" i="1"/>
  <c r="BS85" i="1"/>
  <c r="AI44" i="1"/>
  <c r="AH88" i="1"/>
  <c r="AI98" i="1"/>
  <c r="AH120" i="1"/>
  <c r="BV77" i="1"/>
  <c r="BJ77" i="1"/>
  <c r="E54" i="3"/>
  <c r="F42" i="3"/>
  <c r="BH45" i="1"/>
  <c r="BG89" i="1"/>
  <c r="BS89" i="1"/>
  <c r="BH76" i="1"/>
  <c r="BI32" i="1"/>
  <c r="BT76" i="1"/>
  <c r="AG136" i="1"/>
  <c r="AH114" i="1"/>
  <c r="Q107" i="2"/>
  <c r="P127" i="2"/>
  <c r="AL77" i="1"/>
  <c r="AX77" i="1"/>
  <c r="BU44" i="1"/>
  <c r="BT88" i="1"/>
  <c r="AL47" i="1"/>
  <c r="E42" i="4"/>
  <c r="D54" i="4"/>
  <c r="Q42" i="4"/>
  <c r="Q54" i="4" s="1"/>
  <c r="AX39" i="1"/>
  <c r="AX83" i="1" s="1"/>
  <c r="AW83" i="1"/>
  <c r="C54" i="6"/>
  <c r="D42" i="6"/>
  <c r="BH47" i="1"/>
  <c r="BG91" i="1"/>
  <c r="X90" i="1"/>
  <c r="Y46" i="1"/>
  <c r="AJ90" i="1"/>
  <c r="BU30" i="1"/>
  <c r="BT74" i="1"/>
  <c r="AJ111" i="1"/>
  <c r="AI133" i="1"/>
  <c r="BG74" i="1"/>
  <c r="BH30" i="1"/>
  <c r="AX90" i="1"/>
  <c r="S105" i="2"/>
  <c r="R125" i="2"/>
  <c r="AH129" i="1"/>
  <c r="AI107" i="1"/>
  <c r="Z40" i="1"/>
  <c r="Y84" i="1"/>
  <c r="AK84" i="1"/>
  <c r="AG119" i="1"/>
  <c r="AH97" i="1"/>
  <c r="AG101" i="1"/>
  <c r="T112" i="2"/>
  <c r="U90" i="2"/>
  <c r="AK106" i="1"/>
  <c r="AJ128" i="1"/>
  <c r="U114" i="2"/>
  <c r="V92" i="2"/>
  <c r="AH104" i="1"/>
  <c r="AG126" i="1"/>
  <c r="AG108" i="1"/>
  <c r="BJ44" i="1"/>
  <c r="AL30" i="1"/>
  <c r="AK74" i="1"/>
  <c r="AW74" i="1"/>
  <c r="BU84" i="1"/>
  <c r="BV40" i="1"/>
  <c r="BV84" i="1" s="1"/>
  <c r="BT39" i="1"/>
  <c r="BS83" i="1"/>
  <c r="R104" i="2"/>
  <c r="Q124" i="2"/>
  <c r="AI112" i="1"/>
  <c r="AH134" i="1"/>
  <c r="BG46" i="1"/>
  <c r="BF90" i="1"/>
  <c r="BR90" i="1"/>
  <c r="AI127" i="1"/>
  <c r="AJ105" i="1"/>
  <c r="BH82" i="1"/>
  <c r="BI38" i="1"/>
  <c r="BT82" i="1"/>
  <c r="M44" i="1"/>
  <c r="X88" i="1"/>
  <c r="AK118" i="1"/>
  <c r="AL96" i="1"/>
  <c r="AM99" i="1"/>
  <c r="AL121" i="1"/>
  <c r="Z39" i="1"/>
  <c r="Y83" i="1"/>
  <c r="AK83" i="1"/>
  <c r="AH122" i="1"/>
  <c r="AI100" i="1"/>
  <c r="S91" i="2"/>
  <c r="R113" i="2"/>
  <c r="AW75" i="1"/>
  <c r="AX31" i="1"/>
  <c r="BI75" i="1"/>
  <c r="BU75" i="1"/>
  <c r="BV31" i="1"/>
  <c r="BV75" i="1" s="1"/>
  <c r="Y47" i="1"/>
  <c r="AK91" i="1" s="1"/>
  <c r="Z48" i="1"/>
  <c r="AK92" i="1"/>
  <c r="T99" i="2"/>
  <c r="S120" i="2"/>
  <c r="T115" i="2"/>
  <c r="U93" i="2"/>
  <c r="AU91" i="1"/>
  <c r="AV47" i="1"/>
  <c r="AI85" i="1"/>
  <c r="AJ41" i="1"/>
  <c r="AU85" i="1"/>
  <c r="AF110" i="1"/>
  <c r="AE132" i="1"/>
  <c r="AE115" i="1"/>
  <c r="R121" i="2"/>
  <c r="S100" i="2"/>
  <c r="AJ32" i="1"/>
  <c r="AI76" i="1"/>
  <c r="AU76" i="1"/>
  <c r="S101" i="2"/>
  <c r="R122" i="2"/>
  <c r="S113" i="2" l="1"/>
  <c r="T91" i="2"/>
  <c r="V93" i="2"/>
  <c r="U115" i="2"/>
  <c r="AI122" i="1"/>
  <c r="AJ100" i="1"/>
  <c r="AM96" i="1"/>
  <c r="AL118" i="1"/>
  <c r="U112" i="2"/>
  <c r="V90" i="2"/>
  <c r="AJ107" i="1"/>
  <c r="AI129" i="1"/>
  <c r="E54" i="4"/>
  <c r="F42" i="4"/>
  <c r="Q127" i="2"/>
  <c r="R107" i="2"/>
  <c r="BH89" i="1"/>
  <c r="BI45" i="1"/>
  <c r="BT89" i="1"/>
  <c r="AJ44" i="1"/>
  <c r="AI88" i="1"/>
  <c r="S126" i="2"/>
  <c r="T106" i="2"/>
  <c r="BJ83" i="1"/>
  <c r="Y34" i="1"/>
  <c r="X78" i="1"/>
  <c r="AJ78" i="1"/>
  <c r="S104" i="2"/>
  <c r="R124" i="2"/>
  <c r="Z84" i="1"/>
  <c r="AL84" i="1"/>
  <c r="BT83" i="1"/>
  <c r="BU39" i="1"/>
  <c r="AK111" i="1"/>
  <c r="AJ133" i="1"/>
  <c r="AH136" i="1"/>
  <c r="AI114" i="1"/>
  <c r="D54" i="6"/>
  <c r="E42" i="6"/>
  <c r="Q42" i="6"/>
  <c r="Q54" i="6" s="1"/>
  <c r="R108" i="2"/>
  <c r="Q128" i="2"/>
  <c r="L47" i="1"/>
  <c r="W91" i="1"/>
  <c r="AL106" i="1"/>
  <c r="AK128" i="1"/>
  <c r="AJ113" i="1"/>
  <c r="AI135" i="1"/>
  <c r="BI47" i="1"/>
  <c r="BH91" i="1"/>
  <c r="AG110" i="1"/>
  <c r="AF115" i="1"/>
  <c r="AF132" i="1"/>
  <c r="T120" i="2"/>
  <c r="U99" i="2"/>
  <c r="N44" i="1"/>
  <c r="Z88" i="1" s="1"/>
  <c r="Y88" i="1"/>
  <c r="BG90" i="1"/>
  <c r="BH46" i="1"/>
  <c r="BS90" i="1"/>
  <c r="AI104" i="1"/>
  <c r="AH126" i="1"/>
  <c r="AH108" i="1"/>
  <c r="AI97" i="1"/>
  <c r="AH119" i="1"/>
  <c r="AH101" i="1"/>
  <c r="S125" i="2"/>
  <c r="T105" i="2"/>
  <c r="BV30" i="1"/>
  <c r="BI41" i="1"/>
  <c r="BH85" i="1"/>
  <c r="BT85" i="1"/>
  <c r="T116" i="2"/>
  <c r="U94" i="2"/>
  <c r="Y45" i="1"/>
  <c r="X89" i="1"/>
  <c r="AJ89" i="1"/>
  <c r="BT91" i="1"/>
  <c r="BU47" i="1"/>
  <c r="G42" i="3"/>
  <c r="F54" i="3"/>
  <c r="V114" i="2"/>
  <c r="W92" i="2"/>
  <c r="BV44" i="1"/>
  <c r="BV88" i="1" s="1"/>
  <c r="BU88" i="1"/>
  <c r="BI76" i="1"/>
  <c r="BJ32" i="1"/>
  <c r="BU76" i="1"/>
  <c r="M30" i="1"/>
  <c r="X74" i="1"/>
  <c r="E42" i="5"/>
  <c r="D54" i="5"/>
  <c r="Q42" i="5"/>
  <c r="Q54" i="5" s="1"/>
  <c r="M48" i="1"/>
  <c r="X92" i="1"/>
  <c r="Z47" i="1"/>
  <c r="AL91" i="1" s="1"/>
  <c r="Y82" i="1"/>
  <c r="Z38" i="1"/>
  <c r="AK82" i="1"/>
  <c r="AJ85" i="1"/>
  <c r="AK41" i="1"/>
  <c r="AV85" i="1"/>
  <c r="AX75" i="1"/>
  <c r="BJ75" i="1"/>
  <c r="Z83" i="1"/>
  <c r="AL83" i="1"/>
  <c r="AK32" i="1"/>
  <c r="AJ76" i="1"/>
  <c r="AV76" i="1"/>
  <c r="AL92" i="1"/>
  <c r="BJ38" i="1"/>
  <c r="BI82" i="1"/>
  <c r="BU82" i="1"/>
  <c r="AJ112" i="1"/>
  <c r="AI134" i="1"/>
  <c r="BS92" i="1"/>
  <c r="BT48" i="1"/>
  <c r="Z75" i="1"/>
  <c r="AL75" i="1"/>
  <c r="W98" i="2"/>
  <c r="V119" i="2"/>
  <c r="AK105" i="1"/>
  <c r="AJ127" i="1"/>
  <c r="S122" i="2"/>
  <c r="T101" i="2"/>
  <c r="S121" i="2"/>
  <c r="T100" i="2"/>
  <c r="AV91" i="1"/>
  <c r="AW47" i="1"/>
  <c r="AM121" i="1"/>
  <c r="AN99" i="1"/>
  <c r="AL74" i="1"/>
  <c r="AX74" i="1"/>
  <c r="BI30" i="1"/>
  <c r="BU74" i="1" s="1"/>
  <c r="BH74" i="1"/>
  <c r="Y90" i="1"/>
  <c r="Z46" i="1"/>
  <c r="AK90" i="1"/>
  <c r="AI120" i="1"/>
  <c r="AJ98" i="1"/>
  <c r="G42" i="7"/>
  <c r="F54" i="7"/>
  <c r="AW44" i="1"/>
  <c r="BH88" i="1"/>
  <c r="AL105" i="1" l="1"/>
  <c r="AK127" i="1"/>
  <c r="Z82" i="1"/>
  <c r="AL82" i="1"/>
  <c r="AJ104" i="1"/>
  <c r="AI108" i="1"/>
  <c r="AI126" i="1"/>
  <c r="AL128" i="1"/>
  <c r="AM106" i="1"/>
  <c r="AI136" i="1"/>
  <c r="AJ114" i="1"/>
  <c r="AM118" i="1"/>
  <c r="AN96" i="1"/>
  <c r="G42" i="4"/>
  <c r="F54" i="4"/>
  <c r="Z90" i="1"/>
  <c r="AL90" i="1"/>
  <c r="W119" i="2"/>
  <c r="X98" i="2"/>
  <c r="S124" i="2"/>
  <c r="T104" i="2"/>
  <c r="T121" i="2"/>
  <c r="U100" i="2"/>
  <c r="BJ82" i="1"/>
  <c r="BV82" i="1"/>
  <c r="V94" i="2"/>
  <c r="U116" i="2"/>
  <c r="BH90" i="1"/>
  <c r="BI46" i="1"/>
  <c r="BT90" i="1"/>
  <c r="AH110" i="1"/>
  <c r="AG132" i="1"/>
  <c r="AG115" i="1"/>
  <c r="M47" i="1"/>
  <c r="X91" i="1"/>
  <c r="AK107" i="1"/>
  <c r="AJ129" i="1"/>
  <c r="AX47" i="1"/>
  <c r="AX91" i="1" s="1"/>
  <c r="AW91" i="1"/>
  <c r="AX44" i="1"/>
  <c r="BI88" i="1"/>
  <c r="T125" i="2"/>
  <c r="U105" i="2"/>
  <c r="AJ122" i="1"/>
  <c r="AK100" i="1"/>
  <c r="BJ30" i="1"/>
  <c r="BJ74" i="1" s="1"/>
  <c r="BI74" i="1"/>
  <c r="N30" i="1"/>
  <c r="Z74" i="1" s="1"/>
  <c r="Y74" i="1"/>
  <c r="AK133" i="1"/>
  <c r="AL111" i="1"/>
  <c r="BJ45" i="1"/>
  <c r="BI89" i="1"/>
  <c r="BU89" i="1"/>
  <c r="V112" i="2"/>
  <c r="W90" i="2"/>
  <c r="R42" i="3"/>
  <c r="R54" i="3" s="1"/>
  <c r="H42" i="3"/>
  <c r="G54" i="3"/>
  <c r="BJ47" i="1"/>
  <c r="BJ91" i="1" s="1"/>
  <c r="BI91" i="1"/>
  <c r="R128" i="2"/>
  <c r="S108" i="2"/>
  <c r="BU83" i="1"/>
  <c r="BV39" i="1"/>
  <c r="BV83" i="1" s="1"/>
  <c r="Y78" i="1"/>
  <c r="Z34" i="1"/>
  <c r="AK78" i="1"/>
  <c r="V115" i="2"/>
  <c r="W93" i="2"/>
  <c r="F42" i="5"/>
  <c r="E54" i="5"/>
  <c r="Y89" i="1"/>
  <c r="Z45" i="1"/>
  <c r="AK89" i="1"/>
  <c r="AJ88" i="1"/>
  <c r="AK44" i="1"/>
  <c r="AV88" i="1"/>
  <c r="R42" i="7"/>
  <c r="R54" i="7" s="1"/>
  <c r="H42" i="7"/>
  <c r="G54" i="7"/>
  <c r="BU48" i="1"/>
  <c r="BT92" i="1"/>
  <c r="AK85" i="1"/>
  <c r="AL41" i="1"/>
  <c r="AW85" i="1"/>
  <c r="BV47" i="1"/>
  <c r="BU91" i="1"/>
  <c r="AJ97" i="1"/>
  <c r="AI119" i="1"/>
  <c r="AI101" i="1"/>
  <c r="R127" i="2"/>
  <c r="S107" i="2"/>
  <c r="U91" i="2"/>
  <c r="T113" i="2"/>
  <c r="AK112" i="1"/>
  <c r="AJ134" i="1"/>
  <c r="AL32" i="1"/>
  <c r="AK76" i="1"/>
  <c r="AW76" i="1"/>
  <c r="BV74" i="1"/>
  <c r="W114" i="2"/>
  <c r="X92" i="2"/>
  <c r="T122" i="2"/>
  <c r="U101" i="2"/>
  <c r="AJ120" i="1"/>
  <c r="AK98" i="1"/>
  <c r="BJ76" i="1"/>
  <c r="BV76" i="1"/>
  <c r="AN121" i="1"/>
  <c r="AO99" i="1"/>
  <c r="N48" i="1"/>
  <c r="Z92" i="1" s="1"/>
  <c r="Y92" i="1"/>
  <c r="BJ41" i="1"/>
  <c r="BI85" i="1"/>
  <c r="BU85" i="1"/>
  <c r="U120" i="2"/>
  <c r="V99" i="2"/>
  <c r="AK113" i="1"/>
  <c r="AJ135" i="1"/>
  <c r="F42" i="6"/>
  <c r="E54" i="6"/>
  <c r="U106" i="2"/>
  <c r="T126" i="2"/>
  <c r="AH132" i="1" l="1"/>
  <c r="AH115" i="1"/>
  <c r="AI110" i="1"/>
  <c r="V100" i="2"/>
  <c r="U121" i="2"/>
  <c r="BJ89" i="1"/>
  <c r="BV89" i="1"/>
  <c r="AK122" i="1"/>
  <c r="AL100" i="1"/>
  <c r="R42" i="4"/>
  <c r="R54" i="4" s="1"/>
  <c r="H42" i="4"/>
  <c r="G54" i="4"/>
  <c r="AK104" i="1"/>
  <c r="AJ126" i="1"/>
  <c r="AJ108" i="1"/>
  <c r="U126" i="2"/>
  <c r="V106" i="2"/>
  <c r="AN118" i="1"/>
  <c r="AO96" i="1"/>
  <c r="I42" i="3"/>
  <c r="H54" i="3"/>
  <c r="F54" i="6"/>
  <c r="G42" i="6"/>
  <c r="AK97" i="1"/>
  <c r="AJ119" i="1"/>
  <c r="AJ101" i="1"/>
  <c r="Y98" i="2"/>
  <c r="X119" i="2"/>
  <c r="AK88" i="1"/>
  <c r="AL44" i="1"/>
  <c r="AL88" i="1" s="1"/>
  <c r="V105" i="2"/>
  <c r="U125" i="2"/>
  <c r="AL112" i="1"/>
  <c r="AK134" i="1"/>
  <c r="I42" i="7"/>
  <c r="H54" i="7"/>
  <c r="W112" i="2"/>
  <c r="X90" i="2"/>
  <c r="N47" i="1"/>
  <c r="Z91" i="1" s="1"/>
  <c r="Y91" i="1"/>
  <c r="W94" i="2"/>
  <c r="V116" i="2"/>
  <c r="AJ136" i="1"/>
  <c r="AK114" i="1"/>
  <c r="T107" i="2"/>
  <c r="S127" i="2"/>
  <c r="AK120" i="1"/>
  <c r="AL98" i="1"/>
  <c r="Z78" i="1"/>
  <c r="AL78" i="1"/>
  <c r="AL133" i="1"/>
  <c r="AM111" i="1"/>
  <c r="BI90" i="1"/>
  <c r="BJ46" i="1"/>
  <c r="BU90" i="1"/>
  <c r="AL107" i="1"/>
  <c r="AK129" i="1"/>
  <c r="AO121" i="1"/>
  <c r="AP99" i="1"/>
  <c r="Y92" i="2"/>
  <c r="X114" i="2"/>
  <c r="BV91" i="1"/>
  <c r="F54" i="5"/>
  <c r="G42" i="5"/>
  <c r="S128" i="2"/>
  <c r="T108" i="2"/>
  <c r="AW88" i="1"/>
  <c r="AL85" i="1"/>
  <c r="AX85" i="1"/>
  <c r="T124" i="2"/>
  <c r="U104" i="2"/>
  <c r="BJ85" i="1"/>
  <c r="BV85" i="1"/>
  <c r="AL76" i="1"/>
  <c r="AX76" i="1"/>
  <c r="BV48" i="1"/>
  <c r="BV92" i="1" s="1"/>
  <c r="BU92" i="1"/>
  <c r="Z89" i="1"/>
  <c r="AL89" i="1"/>
  <c r="U122" i="2"/>
  <c r="V101" i="2"/>
  <c r="AL113" i="1"/>
  <c r="AK135" i="1"/>
  <c r="V120" i="2"/>
  <c r="W99" i="2"/>
  <c r="V91" i="2"/>
  <c r="U113" i="2"/>
  <c r="W115" i="2"/>
  <c r="X93" i="2"/>
  <c r="AX88" i="1"/>
  <c r="BJ88" i="1"/>
  <c r="AN106" i="1"/>
  <c r="AM128" i="1"/>
  <c r="AL127" i="1"/>
  <c r="AM105" i="1"/>
  <c r="W91" i="2" l="1"/>
  <c r="V113" i="2"/>
  <c r="BJ90" i="1"/>
  <c r="BV90" i="1"/>
  <c r="Y90" i="2"/>
  <c r="X112" i="2"/>
  <c r="U124" i="2"/>
  <c r="V104" i="2"/>
  <c r="R42" i="6"/>
  <c r="R54" i="6" s="1"/>
  <c r="H42" i="6"/>
  <c r="G54" i="6"/>
  <c r="AK136" i="1"/>
  <c r="AL114" i="1"/>
  <c r="J42" i="3"/>
  <c r="I54" i="3"/>
  <c r="AL104" i="1"/>
  <c r="AK108" i="1"/>
  <c r="AK130" i="1" s="1"/>
  <c r="AK126" i="1"/>
  <c r="X99" i="2"/>
  <c r="W120" i="2"/>
  <c r="T127" i="2"/>
  <c r="U107" i="2"/>
  <c r="AN128" i="1"/>
  <c r="AO106" i="1"/>
  <c r="Y114" i="2"/>
  <c r="Z92" i="2"/>
  <c r="AM133" i="1"/>
  <c r="AN111" i="1"/>
  <c r="AQ99" i="1"/>
  <c r="AP121" i="1"/>
  <c r="I54" i="7"/>
  <c r="J42" i="7"/>
  <c r="Y119" i="2"/>
  <c r="Z98" i="2"/>
  <c r="AP96" i="1"/>
  <c r="AO118" i="1"/>
  <c r="W100" i="2"/>
  <c r="V121" i="2"/>
  <c r="AM113" i="1"/>
  <c r="AL135" i="1"/>
  <c r="U108" i="2"/>
  <c r="T128" i="2"/>
  <c r="I42" i="4"/>
  <c r="H54" i="4"/>
  <c r="AI132" i="1"/>
  <c r="AI115" i="1"/>
  <c r="AI137" i="1" s="1"/>
  <c r="AJ110" i="1"/>
  <c r="AM127" i="1"/>
  <c r="AN105" i="1"/>
  <c r="V122" i="2"/>
  <c r="W101" i="2"/>
  <c r="X94" i="2"/>
  <c r="W116" i="2"/>
  <c r="AL134" i="1"/>
  <c r="AM112" i="1"/>
  <c r="V125" i="2"/>
  <c r="W105" i="2"/>
  <c r="Y93" i="2"/>
  <c r="X115" i="2"/>
  <c r="R42" i="5"/>
  <c r="R54" i="5" s="1"/>
  <c r="H42" i="5"/>
  <c r="G54" i="5"/>
  <c r="AM107" i="1"/>
  <c r="AL129" i="1"/>
  <c r="AM98" i="1"/>
  <c r="AL120" i="1"/>
  <c r="AL97" i="1"/>
  <c r="AK119" i="1"/>
  <c r="AK101" i="1"/>
  <c r="AK123" i="1" s="1"/>
  <c r="V126" i="2"/>
  <c r="W106" i="2"/>
  <c r="AL122" i="1"/>
  <c r="AM100" i="1"/>
  <c r="X106" i="2" l="1"/>
  <c r="W126" i="2"/>
  <c r="AN112" i="1"/>
  <c r="AM134" i="1"/>
  <c r="AK110" i="1"/>
  <c r="AJ132" i="1"/>
  <c r="AJ115" i="1"/>
  <c r="AJ137" i="1" s="1"/>
  <c r="AN113" i="1"/>
  <c r="AM135" i="1"/>
  <c r="I42" i="5"/>
  <c r="H54" i="5"/>
  <c r="W121" i="2"/>
  <c r="X100" i="2"/>
  <c r="X116" i="2"/>
  <c r="Y94" i="2"/>
  <c r="AR99" i="1"/>
  <c r="AQ121" i="1"/>
  <c r="AL136" i="1"/>
  <c r="AM114" i="1"/>
  <c r="Y112" i="2"/>
  <c r="Z90" i="2"/>
  <c r="S42" i="7"/>
  <c r="S54" i="7" s="1"/>
  <c r="J54" i="7"/>
  <c r="K42" i="7"/>
  <c r="AL119" i="1"/>
  <c r="AM97" i="1"/>
  <c r="AL101" i="1"/>
  <c r="AL123" i="1" s="1"/>
  <c r="W122" i="2"/>
  <c r="X101" i="2"/>
  <c r="J42" i="4"/>
  <c r="I54" i="4"/>
  <c r="AN133" i="1"/>
  <c r="AO111" i="1"/>
  <c r="AN107" i="1"/>
  <c r="AM129" i="1"/>
  <c r="AP106" i="1"/>
  <c r="AO128" i="1"/>
  <c r="Z93" i="2"/>
  <c r="Y115" i="2"/>
  <c r="AQ96" i="1"/>
  <c r="AP118" i="1"/>
  <c r="X120" i="2"/>
  <c r="Y99" i="2"/>
  <c r="V124" i="2"/>
  <c r="W104" i="2"/>
  <c r="U127" i="2"/>
  <c r="V107" i="2"/>
  <c r="AM122" i="1"/>
  <c r="AN100" i="1"/>
  <c r="AN98" i="1"/>
  <c r="AM120" i="1"/>
  <c r="X105" i="2"/>
  <c r="W125" i="2"/>
  <c r="AN127" i="1"/>
  <c r="AO105" i="1"/>
  <c r="V108" i="2"/>
  <c r="U128" i="2"/>
  <c r="AA98" i="2"/>
  <c r="Z119" i="2"/>
  <c r="Z114" i="2"/>
  <c r="AA92" i="2"/>
  <c r="H54" i="6"/>
  <c r="I42" i="6"/>
  <c r="AM104" i="1"/>
  <c r="AL126" i="1"/>
  <c r="AL108" i="1"/>
  <c r="AL130" i="1" s="1"/>
  <c r="S42" i="3"/>
  <c r="S54" i="3" s="1"/>
  <c r="J54" i="3"/>
  <c r="K42" i="3"/>
  <c r="X91" i="2"/>
  <c r="W113" i="2"/>
  <c r="J42" i="6" l="1"/>
  <c r="I54" i="6"/>
  <c r="L42" i="7"/>
  <c r="K54" i="7"/>
  <c r="AS99" i="1"/>
  <c r="AR121" i="1"/>
  <c r="Z94" i="2"/>
  <c r="Y116" i="2"/>
  <c r="AO113" i="1"/>
  <c r="AN135" i="1"/>
  <c r="Y105" i="2"/>
  <c r="X125" i="2"/>
  <c r="Y101" i="2"/>
  <c r="X122" i="2"/>
  <c r="AA90" i="2"/>
  <c r="Z112" i="2"/>
  <c r="X121" i="2"/>
  <c r="Y100" i="2"/>
  <c r="AL110" i="1"/>
  <c r="AK132" i="1"/>
  <c r="AK115" i="1"/>
  <c r="AK137" i="1" s="1"/>
  <c r="AO127" i="1"/>
  <c r="AP105" i="1"/>
  <c r="AR96" i="1"/>
  <c r="AQ118" i="1"/>
  <c r="AA93" i="2"/>
  <c r="Z115" i="2"/>
  <c r="Z99" i="2"/>
  <c r="Y120" i="2"/>
  <c r="AQ106" i="1"/>
  <c r="AP128" i="1"/>
  <c r="V127" i="2"/>
  <c r="W107" i="2"/>
  <c r="AM136" i="1"/>
  <c r="AN114" i="1"/>
  <c r="AO112" i="1"/>
  <c r="AN134" i="1"/>
  <c r="AB92" i="2"/>
  <c r="AB114" i="2" s="1"/>
  <c r="AA114" i="2"/>
  <c r="S42" i="4"/>
  <c r="S54" i="4" s="1"/>
  <c r="J54" i="4"/>
  <c r="K42" i="4"/>
  <c r="AN122" i="1"/>
  <c r="AO100" i="1"/>
  <c r="AO107" i="1"/>
  <c r="AN129" i="1"/>
  <c r="AN97" i="1"/>
  <c r="AM119" i="1"/>
  <c r="AM101" i="1"/>
  <c r="AM123" i="1" s="1"/>
  <c r="J42" i="5"/>
  <c r="I54" i="5"/>
  <c r="Y91" i="2"/>
  <c r="X113" i="2"/>
  <c r="L42" i="3"/>
  <c r="K54" i="3"/>
  <c r="W124" i="2"/>
  <c r="X104" i="2"/>
  <c r="AB98" i="2"/>
  <c r="AB119" i="2" s="1"/>
  <c r="AA119" i="2"/>
  <c r="AN120" i="1"/>
  <c r="AO98" i="1"/>
  <c r="AM126" i="1"/>
  <c r="AN104" i="1"/>
  <c r="AM108" i="1"/>
  <c r="AM130" i="1" s="1"/>
  <c r="V128" i="2"/>
  <c r="W108" i="2"/>
  <c r="AO133" i="1"/>
  <c r="AP111" i="1"/>
  <c r="X126" i="2"/>
  <c r="Y106" i="2"/>
  <c r="Y126" i="2" l="1"/>
  <c r="Z106" i="2"/>
  <c r="AQ128" i="1"/>
  <c r="AR106" i="1"/>
  <c r="AQ105" i="1"/>
  <c r="AP127" i="1"/>
  <c r="AB90" i="2"/>
  <c r="AB112" i="2" s="1"/>
  <c r="AA112" i="2"/>
  <c r="Z116" i="2"/>
  <c r="AA94" i="2"/>
  <c r="AQ111" i="1"/>
  <c r="AP133" i="1"/>
  <c r="AP107" i="1"/>
  <c r="AO129" i="1"/>
  <c r="AP98" i="1"/>
  <c r="AO120" i="1"/>
  <c r="AO134" i="1"/>
  <c r="AP112" i="1"/>
  <c r="AA99" i="2"/>
  <c r="Z120" i="2"/>
  <c r="AT99" i="1"/>
  <c r="AS121" i="1"/>
  <c r="W128" i="2"/>
  <c r="X108" i="2"/>
  <c r="AN136" i="1"/>
  <c r="AO114" i="1"/>
  <c r="Y113" i="2"/>
  <c r="Z91" i="2"/>
  <c r="AP100" i="1"/>
  <c r="AO122" i="1"/>
  <c r="Y122" i="2"/>
  <c r="Z101" i="2"/>
  <c r="X124" i="2"/>
  <c r="Y104" i="2"/>
  <c r="S42" i="5"/>
  <c r="S54" i="5" s="1"/>
  <c r="J54" i="5"/>
  <c r="K42" i="5"/>
  <c r="K54" i="4"/>
  <c r="L42" i="4"/>
  <c r="AB93" i="2"/>
  <c r="AB115" i="2" s="1"/>
  <c r="AA115" i="2"/>
  <c r="AL115" i="1"/>
  <c r="AL137" i="1" s="1"/>
  <c r="AM110" i="1"/>
  <c r="AL132" i="1"/>
  <c r="Z105" i="2"/>
  <c r="Y125" i="2"/>
  <c r="L54" i="7"/>
  <c r="M42" i="7"/>
  <c r="Z100" i="2"/>
  <c r="Y121" i="2"/>
  <c r="T42" i="7"/>
  <c r="T54" i="7" s="1"/>
  <c r="X107" i="2"/>
  <c r="W127" i="2"/>
  <c r="AO104" i="1"/>
  <c r="AN126" i="1"/>
  <c r="AN108" i="1"/>
  <c r="AN130" i="1" s="1"/>
  <c r="AO135" i="1"/>
  <c r="AP113" i="1"/>
  <c r="L54" i="3"/>
  <c r="M42" i="3"/>
  <c r="AO97" i="1"/>
  <c r="AN119" i="1"/>
  <c r="AN101" i="1"/>
  <c r="AN123" i="1" s="1"/>
  <c r="AS96" i="1"/>
  <c r="AR118" i="1"/>
  <c r="S42" i="6"/>
  <c r="S54" i="6" s="1"/>
  <c r="K42" i="6"/>
  <c r="J54" i="6"/>
  <c r="AQ98" i="1" l="1"/>
  <c r="AP120" i="1"/>
  <c r="Z122" i="2"/>
  <c r="AA101" i="2"/>
  <c r="AP97" i="1"/>
  <c r="AO119" i="1"/>
  <c r="AO101" i="1"/>
  <c r="AO123" i="1" s="1"/>
  <c r="K54" i="5"/>
  <c r="L42" i="5"/>
  <c r="AQ100" i="1"/>
  <c r="AP122" i="1"/>
  <c r="AU99" i="1"/>
  <c r="AT121" i="1"/>
  <c r="AQ107" i="1"/>
  <c r="AP129" i="1"/>
  <c r="AR105" i="1"/>
  <c r="AQ127" i="1"/>
  <c r="M42" i="4"/>
  <c r="L54" i="4"/>
  <c r="X127" i="2"/>
  <c r="Y107" i="2"/>
  <c r="AM115" i="1"/>
  <c r="AM137" i="1" s="1"/>
  <c r="AM132" i="1"/>
  <c r="AN110" i="1"/>
  <c r="AA91" i="2"/>
  <c r="Z113" i="2"/>
  <c r="AR128" i="1"/>
  <c r="AS106" i="1"/>
  <c r="AP104" i="1"/>
  <c r="AO108" i="1"/>
  <c r="AO130" i="1" s="1"/>
  <c r="AO126" i="1"/>
  <c r="AB99" i="2"/>
  <c r="AB120" i="2" s="1"/>
  <c r="AA120" i="2"/>
  <c r="AR111" i="1"/>
  <c r="AQ133" i="1"/>
  <c r="B43" i="3"/>
  <c r="M54" i="3"/>
  <c r="T42" i="3"/>
  <c r="T54" i="3" s="1"/>
  <c r="AQ113" i="1"/>
  <c r="AP135" i="1"/>
  <c r="AA100" i="2"/>
  <c r="Z121" i="2"/>
  <c r="Z104" i="2"/>
  <c r="Y124" i="2"/>
  <c r="AO136" i="1"/>
  <c r="AP114" i="1"/>
  <c r="AP134" i="1"/>
  <c r="AQ112" i="1"/>
  <c r="AB94" i="2"/>
  <c r="AB116" i="2" s="1"/>
  <c r="AA116" i="2"/>
  <c r="AA106" i="2"/>
  <c r="Z126" i="2"/>
  <c r="Y108" i="2"/>
  <c r="X128" i="2"/>
  <c r="Z125" i="2"/>
  <c r="AA105" i="2"/>
  <c r="K54" i="6"/>
  <c r="L42" i="6"/>
  <c r="AS118" i="1"/>
  <c r="AT96" i="1"/>
  <c r="M54" i="7"/>
  <c r="B43" i="7"/>
  <c r="AQ122" i="1" l="1"/>
  <c r="AR100" i="1"/>
  <c r="AP136" i="1"/>
  <c r="AQ114" i="1"/>
  <c r="AR107" i="1"/>
  <c r="AQ129" i="1"/>
  <c r="AB100" i="2"/>
  <c r="AB121" i="2" s="1"/>
  <c r="AA121" i="2"/>
  <c r="AQ134" i="1"/>
  <c r="AR112" i="1"/>
  <c r="AO110" i="1"/>
  <c r="AN132" i="1"/>
  <c r="AN115" i="1"/>
  <c r="AN137" i="1" s="1"/>
  <c r="AU96" i="1"/>
  <c r="AT118" i="1"/>
  <c r="AP126" i="1"/>
  <c r="AQ104" i="1"/>
  <c r="AP108" i="1"/>
  <c r="AP130" i="1" s="1"/>
  <c r="Z107" i="2"/>
  <c r="Y127" i="2"/>
  <c r="B43" i="4"/>
  <c r="M54" i="4"/>
  <c r="Z108" i="2"/>
  <c r="Y128" i="2"/>
  <c r="C43" i="3"/>
  <c r="B55" i="3"/>
  <c r="AT106" i="1"/>
  <c r="AS128" i="1"/>
  <c r="AV99" i="1"/>
  <c r="AU121" i="1"/>
  <c r="AP119" i="1"/>
  <c r="AQ97" i="1"/>
  <c r="AP101" i="1"/>
  <c r="AP123" i="1" s="1"/>
  <c r="AB105" i="2"/>
  <c r="AB125" i="2" s="1"/>
  <c r="AA125" i="2"/>
  <c r="M42" i="6"/>
  <c r="L54" i="6"/>
  <c r="AB106" i="2"/>
  <c r="AB126" i="2" s="1"/>
  <c r="AA126" i="2"/>
  <c r="AA104" i="2"/>
  <c r="Z124" i="2"/>
  <c r="AB101" i="2"/>
  <c r="AB122" i="2" s="1"/>
  <c r="AA122" i="2"/>
  <c r="L54" i="5"/>
  <c r="M42" i="5"/>
  <c r="AS105" i="1"/>
  <c r="AR127" i="1"/>
  <c r="AQ120" i="1"/>
  <c r="AR98" i="1"/>
  <c r="AS111" i="1"/>
  <c r="AR133" i="1"/>
  <c r="AB91" i="2"/>
  <c r="AB113" i="2" s="1"/>
  <c r="AA113" i="2"/>
  <c r="B55" i="7"/>
  <c r="C43" i="7"/>
  <c r="AQ135" i="1"/>
  <c r="AR113" i="1"/>
  <c r="T42" i="4"/>
  <c r="T54" i="4" s="1"/>
  <c r="AW99" i="1" l="1"/>
  <c r="AV121" i="1"/>
  <c r="AU118" i="1"/>
  <c r="AV96" i="1"/>
  <c r="AT128" i="1"/>
  <c r="AU106" i="1"/>
  <c r="AR129" i="1"/>
  <c r="AS107" i="1"/>
  <c r="AS113" i="1"/>
  <c r="AR135" i="1"/>
  <c r="AT111" i="1"/>
  <c r="AS133" i="1"/>
  <c r="Z127" i="2"/>
  <c r="AA107" i="2"/>
  <c r="AQ136" i="1"/>
  <c r="AR114" i="1"/>
  <c r="AT105" i="1"/>
  <c r="AS127" i="1"/>
  <c r="B43" i="5"/>
  <c r="M54" i="5"/>
  <c r="T42" i="5"/>
  <c r="T54" i="5" s="1"/>
  <c r="C43" i="4"/>
  <c r="B55" i="4"/>
  <c r="AR120" i="1"/>
  <c r="AS98" i="1"/>
  <c r="C55" i="3"/>
  <c r="D43" i="3"/>
  <c r="Q43" i="3" s="1"/>
  <c r="Q55" i="3" s="1"/>
  <c r="AP110" i="1"/>
  <c r="AO132" i="1"/>
  <c r="AO115" i="1"/>
  <c r="AO137" i="1" s="1"/>
  <c r="AB104" i="2"/>
  <c r="AB124" i="2" s="1"/>
  <c r="AA124" i="2"/>
  <c r="AR97" i="1"/>
  <c r="AQ119" i="1"/>
  <c r="AQ101" i="1"/>
  <c r="AQ123" i="1" s="1"/>
  <c r="AR104" i="1"/>
  <c r="AQ126" i="1"/>
  <c r="AQ108" i="1"/>
  <c r="AQ130" i="1" s="1"/>
  <c r="AR134" i="1"/>
  <c r="AS112" i="1"/>
  <c r="AS100" i="1"/>
  <c r="AR122" i="1"/>
  <c r="AA108" i="2"/>
  <c r="Z128" i="2"/>
  <c r="B43" i="6"/>
  <c r="M54" i="6"/>
  <c r="T42" i="6"/>
  <c r="T54" i="6" s="1"/>
  <c r="D43" i="7"/>
  <c r="C55" i="7"/>
  <c r="AQ110" i="1" l="1"/>
  <c r="AP132" i="1"/>
  <c r="AP115" i="1"/>
  <c r="AP137" i="1" s="1"/>
  <c r="B55" i="6"/>
  <c r="C43" i="6"/>
  <c r="C55" i="4"/>
  <c r="D43" i="4"/>
  <c r="Q43" i="4" s="1"/>
  <c r="Q55" i="4" s="1"/>
  <c r="AR126" i="1"/>
  <c r="AS104" i="1"/>
  <c r="AR108" i="1"/>
  <c r="AR130" i="1" s="1"/>
  <c r="AB107" i="2"/>
  <c r="AB127" i="2" s="1"/>
  <c r="AA127" i="2"/>
  <c r="AV106" i="1"/>
  <c r="AU128" i="1"/>
  <c r="AB108" i="2"/>
  <c r="AB128" i="2" s="1"/>
  <c r="AA128" i="2"/>
  <c r="D55" i="3"/>
  <c r="E43" i="3"/>
  <c r="C43" i="5"/>
  <c r="B55" i="5"/>
  <c r="AT133" i="1"/>
  <c r="AU111" i="1"/>
  <c r="AW96" i="1"/>
  <c r="AV118" i="1"/>
  <c r="AT100" i="1"/>
  <c r="AS122" i="1"/>
  <c r="D55" i="7"/>
  <c r="E43" i="7"/>
  <c r="Q43" i="7"/>
  <c r="Q55" i="7" s="1"/>
  <c r="AT112" i="1"/>
  <c r="AS134" i="1"/>
  <c r="AR119" i="1"/>
  <c r="AS97" i="1"/>
  <c r="AR101" i="1"/>
  <c r="AR123" i="1" s="1"/>
  <c r="AT98" i="1"/>
  <c r="AS120" i="1"/>
  <c r="AU105" i="1"/>
  <c r="AT127" i="1"/>
  <c r="AS135" i="1"/>
  <c r="AT113" i="1"/>
  <c r="AS114" i="1"/>
  <c r="AR136" i="1"/>
  <c r="AT107" i="1"/>
  <c r="AS129" i="1"/>
  <c r="AW121" i="1"/>
  <c r="AX99" i="1"/>
  <c r="AU107" i="1" l="1"/>
  <c r="AT129" i="1"/>
  <c r="AW106" i="1"/>
  <c r="AV128" i="1"/>
  <c r="AU98" i="1"/>
  <c r="AT120" i="1"/>
  <c r="AU100" i="1"/>
  <c r="AT122" i="1"/>
  <c r="F43" i="3"/>
  <c r="E55" i="3"/>
  <c r="C55" i="6"/>
  <c r="D43" i="6"/>
  <c r="AT114" i="1"/>
  <c r="AS136" i="1"/>
  <c r="AT97" i="1"/>
  <c r="AS119" i="1"/>
  <c r="AS101" i="1"/>
  <c r="AS123" i="1" s="1"/>
  <c r="AU113" i="1"/>
  <c r="AT135" i="1"/>
  <c r="F43" i="7"/>
  <c r="E55" i="7"/>
  <c r="D43" i="5"/>
  <c r="C55" i="5"/>
  <c r="AX121" i="1"/>
  <c r="AY99" i="1"/>
  <c r="AU112" i="1"/>
  <c r="AT134" i="1"/>
  <c r="AX96" i="1"/>
  <c r="AW118" i="1"/>
  <c r="AS108" i="1"/>
  <c r="AS130" i="1" s="1"/>
  <c r="AT104" i="1"/>
  <c r="AS126" i="1"/>
  <c r="D55" i="4"/>
  <c r="E43" i="4"/>
  <c r="AU127" i="1"/>
  <c r="AV105" i="1"/>
  <c r="AU133" i="1"/>
  <c r="AV111" i="1"/>
  <c r="AQ132" i="1"/>
  <c r="AR110" i="1"/>
  <c r="AQ115" i="1"/>
  <c r="AQ137" i="1" s="1"/>
  <c r="AT136" i="1" l="1"/>
  <c r="AU114" i="1"/>
  <c r="AU120" i="1"/>
  <c r="AV98" i="1"/>
  <c r="D55" i="5"/>
  <c r="E43" i="5"/>
  <c r="E43" i="6"/>
  <c r="D55" i="6"/>
  <c r="F43" i="4"/>
  <c r="E55" i="4"/>
  <c r="AW128" i="1"/>
  <c r="AX106" i="1"/>
  <c r="G43" i="7"/>
  <c r="F55" i="7"/>
  <c r="AV112" i="1"/>
  <c r="AU134" i="1"/>
  <c r="AU135" i="1"/>
  <c r="AV113" i="1"/>
  <c r="AV127" i="1"/>
  <c r="AW105" i="1"/>
  <c r="G43" i="3"/>
  <c r="F55" i="3"/>
  <c r="AU129" i="1"/>
  <c r="AV107" i="1"/>
  <c r="AW111" i="1"/>
  <c r="AV133" i="1"/>
  <c r="AY96" i="1"/>
  <c r="AX118" i="1"/>
  <c r="AR132" i="1"/>
  <c r="AR115" i="1"/>
  <c r="AR137" i="1" s="1"/>
  <c r="AS110" i="1"/>
  <c r="AY121" i="1"/>
  <c r="AZ99" i="1"/>
  <c r="AU104" i="1"/>
  <c r="AT126" i="1"/>
  <c r="AT108" i="1"/>
  <c r="AT130" i="1" s="1"/>
  <c r="Q43" i="5"/>
  <c r="Q55" i="5" s="1"/>
  <c r="AU97" i="1"/>
  <c r="AT119" i="1"/>
  <c r="AT101" i="1"/>
  <c r="AT123" i="1" s="1"/>
  <c r="AV100" i="1"/>
  <c r="AU122" i="1"/>
  <c r="Q43" i="6"/>
  <c r="Q55" i="6" s="1"/>
  <c r="AV129" i="1" l="1"/>
  <c r="AW107" i="1"/>
  <c r="R43" i="7"/>
  <c r="R55" i="7" s="1"/>
  <c r="H43" i="7"/>
  <c r="G55" i="7"/>
  <c r="AS132" i="1"/>
  <c r="AS115" i="1"/>
  <c r="AS137" i="1" s="1"/>
  <c r="AT110" i="1"/>
  <c r="AV97" i="1"/>
  <c r="AU119" i="1"/>
  <c r="AU101" i="1"/>
  <c r="AU123" i="1" s="1"/>
  <c r="AW112" i="1"/>
  <c r="AV134" i="1"/>
  <c r="AY106" i="1"/>
  <c r="AX128" i="1"/>
  <c r="F43" i="5"/>
  <c r="E55" i="5"/>
  <c r="AX105" i="1"/>
  <c r="AW127" i="1"/>
  <c r="AW98" i="1"/>
  <c r="AV120" i="1"/>
  <c r="AV104" i="1"/>
  <c r="AU126" i="1"/>
  <c r="AU108" i="1"/>
  <c r="AU130" i="1" s="1"/>
  <c r="AZ96" i="1"/>
  <c r="AY118" i="1"/>
  <c r="E55" i="6"/>
  <c r="F43" i="6"/>
  <c r="AW100" i="1"/>
  <c r="AV122" i="1"/>
  <c r="BA99" i="1"/>
  <c r="AZ121" i="1"/>
  <c r="AW113" i="1"/>
  <c r="AV135" i="1"/>
  <c r="AU136" i="1"/>
  <c r="AV114" i="1"/>
  <c r="R43" i="3"/>
  <c r="R55" i="3" s="1"/>
  <c r="H43" i="3"/>
  <c r="G55" i="3"/>
  <c r="AW133" i="1"/>
  <c r="AX111" i="1"/>
  <c r="G43" i="4"/>
  <c r="F55" i="4"/>
  <c r="F55" i="5" l="1"/>
  <c r="G43" i="5"/>
  <c r="H55" i="3"/>
  <c r="I43" i="3"/>
  <c r="AW114" i="1"/>
  <c r="AV136" i="1"/>
  <c r="G43" i="6"/>
  <c r="F55" i="6"/>
  <c r="BB99" i="1"/>
  <c r="BA121" i="1"/>
  <c r="AW122" i="1"/>
  <c r="AX100" i="1"/>
  <c r="I43" i="7"/>
  <c r="H55" i="7"/>
  <c r="AT115" i="1"/>
  <c r="AT137" i="1" s="1"/>
  <c r="AT132" i="1"/>
  <c r="AU110" i="1"/>
  <c r="AW104" i="1"/>
  <c r="AV126" i="1"/>
  <c r="AV108" i="1"/>
  <c r="AV130" i="1" s="1"/>
  <c r="R43" i="4"/>
  <c r="R55" i="4" s="1"/>
  <c r="G55" i="4"/>
  <c r="H43" i="4"/>
  <c r="AX133" i="1"/>
  <c r="AY111" i="1"/>
  <c r="BA96" i="1"/>
  <c r="AZ118" i="1"/>
  <c r="AY105" i="1"/>
  <c r="AX127" i="1"/>
  <c r="AX107" i="1"/>
  <c r="AW129" i="1"/>
  <c r="AY128" i="1"/>
  <c r="AZ106" i="1"/>
  <c r="AW120" i="1"/>
  <c r="AX98" i="1"/>
  <c r="AW134" i="1"/>
  <c r="AX112" i="1"/>
  <c r="AW135" i="1"/>
  <c r="AX113" i="1"/>
  <c r="AV119" i="1"/>
  <c r="AW97" i="1"/>
  <c r="AV101" i="1"/>
  <c r="AV123" i="1" s="1"/>
  <c r="AY107" i="1" l="1"/>
  <c r="AX129" i="1"/>
  <c r="AX134" i="1"/>
  <c r="AY112" i="1"/>
  <c r="J43" i="7"/>
  <c r="I55" i="7"/>
  <c r="AX114" i="1"/>
  <c r="AW136" i="1"/>
  <c r="AY100" i="1"/>
  <c r="AX122" i="1"/>
  <c r="I55" i="3"/>
  <c r="J43" i="3"/>
  <c r="H55" i="4"/>
  <c r="I43" i="4"/>
  <c r="R43" i="6"/>
  <c r="R55" i="6" s="1"/>
  <c r="G55" i="6"/>
  <c r="H43" i="6"/>
  <c r="AZ105" i="1"/>
  <c r="AY127" i="1"/>
  <c r="AY98" i="1"/>
  <c r="AX120" i="1"/>
  <c r="AX135" i="1"/>
  <c r="AY113" i="1"/>
  <c r="AX97" i="1"/>
  <c r="AW119" i="1"/>
  <c r="AW101" i="1"/>
  <c r="AW123" i="1" s="1"/>
  <c r="AZ128" i="1"/>
  <c r="BA106" i="1"/>
  <c r="BB96" i="1"/>
  <c r="BA118" i="1"/>
  <c r="AW126" i="1"/>
  <c r="AW108" i="1"/>
  <c r="AW130" i="1" s="1"/>
  <c r="AX104" i="1"/>
  <c r="R43" i="5"/>
  <c r="R55" i="5" s="1"/>
  <c r="H43" i="5"/>
  <c r="G55" i="5"/>
  <c r="AY133" i="1"/>
  <c r="AZ111" i="1"/>
  <c r="AU132" i="1"/>
  <c r="AU115" i="1"/>
  <c r="AU137" i="1" s="1"/>
  <c r="AV110" i="1"/>
  <c r="BC99" i="1"/>
  <c r="BB121" i="1"/>
  <c r="AX119" i="1" l="1"/>
  <c r="AY97" i="1"/>
  <c r="AX101" i="1"/>
  <c r="AX123" i="1" s="1"/>
  <c r="AZ133" i="1"/>
  <c r="BA111" i="1"/>
  <c r="AY135" i="1"/>
  <c r="AZ113" i="1"/>
  <c r="AY114" i="1"/>
  <c r="AX136" i="1"/>
  <c r="S43" i="7"/>
  <c r="S55" i="7" s="1"/>
  <c r="J55" i="7"/>
  <c r="K43" i="7"/>
  <c r="AY120" i="1"/>
  <c r="AZ98" i="1"/>
  <c r="S43" i="3"/>
  <c r="S55" i="3" s="1"/>
  <c r="K43" i="3"/>
  <c r="J55" i="3"/>
  <c r="AZ112" i="1"/>
  <c r="AY134" i="1"/>
  <c r="J43" i="4"/>
  <c r="I55" i="4"/>
  <c r="I43" i="5"/>
  <c r="H55" i="5"/>
  <c r="BC121" i="1"/>
  <c r="BD99" i="1"/>
  <c r="BB106" i="1"/>
  <c r="BA128" i="1"/>
  <c r="AV132" i="1"/>
  <c r="AV115" i="1"/>
  <c r="AV137" i="1" s="1"/>
  <c r="AW110" i="1"/>
  <c r="AX108" i="1"/>
  <c r="AX130" i="1" s="1"/>
  <c r="AX126" i="1"/>
  <c r="AY104" i="1"/>
  <c r="AZ127" i="1"/>
  <c r="BA105" i="1"/>
  <c r="BC96" i="1"/>
  <c r="BB118" i="1"/>
  <c r="I43" i="6"/>
  <c r="H55" i="6"/>
  <c r="AY122" i="1"/>
  <c r="AZ100" i="1"/>
  <c r="AZ107" i="1"/>
  <c r="AY129" i="1"/>
  <c r="AZ135" i="1" l="1"/>
  <c r="BA113" i="1"/>
  <c r="AW115" i="1"/>
  <c r="AW137" i="1" s="1"/>
  <c r="AW132" i="1"/>
  <c r="AX110" i="1"/>
  <c r="AZ120" i="1"/>
  <c r="BA98" i="1"/>
  <c r="BA133" i="1"/>
  <c r="BB111" i="1"/>
  <c r="I55" i="6"/>
  <c r="J43" i="6"/>
  <c r="K55" i="7"/>
  <c r="L43" i="7"/>
  <c r="AY136" i="1"/>
  <c r="AZ114" i="1"/>
  <c r="I55" i="5"/>
  <c r="J43" i="5"/>
  <c r="BC118" i="1"/>
  <c r="BD96" i="1"/>
  <c r="BA107" i="1"/>
  <c r="AZ129" i="1"/>
  <c r="AZ122" i="1"/>
  <c r="BA100" i="1"/>
  <c r="BC106" i="1"/>
  <c r="BB128" i="1"/>
  <c r="BA112" i="1"/>
  <c r="AZ134" i="1"/>
  <c r="AY119" i="1"/>
  <c r="AZ97" i="1"/>
  <c r="AY101" i="1"/>
  <c r="AY123" i="1" s="1"/>
  <c r="L43" i="3"/>
  <c r="K55" i="3"/>
  <c r="S43" i="4"/>
  <c r="S55" i="4" s="1"/>
  <c r="J55" i="4"/>
  <c r="K43" i="4"/>
  <c r="BB105" i="1"/>
  <c r="BA127" i="1"/>
  <c r="AY126" i="1"/>
  <c r="AZ104" i="1"/>
  <c r="AY108" i="1"/>
  <c r="AY130" i="1" s="1"/>
  <c r="BE99" i="1"/>
  <c r="BD121" i="1"/>
  <c r="BA97" i="1" l="1"/>
  <c r="AZ119" i="1"/>
  <c r="AZ101" i="1"/>
  <c r="AZ123" i="1" s="1"/>
  <c r="BA129" i="1"/>
  <c r="BB107" i="1"/>
  <c r="BD118" i="1"/>
  <c r="BE96" i="1"/>
  <c r="AY110" i="1"/>
  <c r="AX132" i="1"/>
  <c r="AX115" i="1"/>
  <c r="AX137" i="1" s="1"/>
  <c r="BB127" i="1"/>
  <c r="BC105" i="1"/>
  <c r="K55" i="4"/>
  <c r="L43" i="4"/>
  <c r="BF99" i="1"/>
  <c r="BE121" i="1"/>
  <c r="BB112" i="1"/>
  <c r="BA134" i="1"/>
  <c r="S43" i="6"/>
  <c r="S55" i="6" s="1"/>
  <c r="J55" i="6"/>
  <c r="K43" i="6"/>
  <c r="AZ126" i="1"/>
  <c r="AZ108" i="1"/>
  <c r="AZ130" i="1" s="1"/>
  <c r="BA104" i="1"/>
  <c r="M43" i="3"/>
  <c r="L55" i="3"/>
  <c r="BD106" i="1"/>
  <c r="BC128" i="1"/>
  <c r="S43" i="5"/>
  <c r="S55" i="5" s="1"/>
  <c r="K43" i="5"/>
  <c r="J55" i="5"/>
  <c r="BB113" i="1"/>
  <c r="BA135" i="1"/>
  <c r="BA114" i="1"/>
  <c r="AZ136" i="1"/>
  <c r="BA120" i="1"/>
  <c r="BB98" i="1"/>
  <c r="M43" i="7"/>
  <c r="L55" i="7"/>
  <c r="BB100" i="1"/>
  <c r="BA122" i="1"/>
  <c r="BC111" i="1"/>
  <c r="BB133" i="1"/>
  <c r="BB129" i="1" l="1"/>
  <c r="BC107" i="1"/>
  <c r="BA136" i="1"/>
  <c r="BB114" i="1"/>
  <c r="K55" i="6"/>
  <c r="L43" i="6"/>
  <c r="BD128" i="1"/>
  <c r="BE106" i="1"/>
  <c r="B44" i="3"/>
  <c r="M55" i="3"/>
  <c r="T43" i="3"/>
  <c r="T55" i="3" s="1"/>
  <c r="BB134" i="1"/>
  <c r="BC112" i="1"/>
  <c r="BC100" i="1"/>
  <c r="BB122" i="1"/>
  <c r="BB135" i="1"/>
  <c r="BC113" i="1"/>
  <c r="BA126" i="1"/>
  <c r="BA108" i="1"/>
  <c r="BA130" i="1" s="1"/>
  <c r="BB104" i="1"/>
  <c r="BD105" i="1"/>
  <c r="BC127" i="1"/>
  <c r="BD111" i="1"/>
  <c r="BC133" i="1"/>
  <c r="BF121" i="1"/>
  <c r="BG99" i="1"/>
  <c r="AY132" i="1"/>
  <c r="AY115" i="1"/>
  <c r="AY137" i="1" s="1"/>
  <c r="AZ110" i="1"/>
  <c r="BA119" i="1"/>
  <c r="BB97" i="1"/>
  <c r="BA101" i="1"/>
  <c r="BA123" i="1" s="1"/>
  <c r="BB120" i="1"/>
  <c r="BC98" i="1"/>
  <c r="M55" i="7"/>
  <c r="B44" i="7"/>
  <c r="L43" i="5"/>
  <c r="K55" i="5"/>
  <c r="M43" i="4"/>
  <c r="L55" i="4"/>
  <c r="BE118" i="1"/>
  <c r="BF96" i="1"/>
  <c r="T43" i="7"/>
  <c r="T55" i="7" s="1"/>
  <c r="BD133" i="1" l="1"/>
  <c r="BE111" i="1"/>
  <c r="BF118" i="1"/>
  <c r="BG96" i="1"/>
  <c r="C44" i="7"/>
  <c r="B56" i="7"/>
  <c r="BB108" i="1"/>
  <c r="BB130" i="1" s="1"/>
  <c r="BC104" i="1"/>
  <c r="BB126" i="1"/>
  <c r="M43" i="5"/>
  <c r="L55" i="5"/>
  <c r="AZ115" i="1"/>
  <c r="AZ137" i="1" s="1"/>
  <c r="AZ132" i="1"/>
  <c r="BA110" i="1"/>
  <c r="BD127" i="1"/>
  <c r="BE105" i="1"/>
  <c r="BB119" i="1"/>
  <c r="BC97" i="1"/>
  <c r="BB101" i="1"/>
  <c r="BB123" i="1" s="1"/>
  <c r="L55" i="6"/>
  <c r="M43" i="6"/>
  <c r="BD112" i="1"/>
  <c r="BC134" i="1"/>
  <c r="BC114" i="1"/>
  <c r="BB136" i="1"/>
  <c r="BD98" i="1"/>
  <c r="BC120" i="1"/>
  <c r="BH99" i="1"/>
  <c r="BG121" i="1"/>
  <c r="BC135" i="1"/>
  <c r="BD113" i="1"/>
  <c r="B56" i="3"/>
  <c r="C44" i="3"/>
  <c r="BD107" i="1"/>
  <c r="BC129" i="1"/>
  <c r="BD100" i="1"/>
  <c r="BC122" i="1"/>
  <c r="M55" i="4"/>
  <c r="B44" i="4"/>
  <c r="T43" i="4"/>
  <c r="T55" i="4" s="1"/>
  <c r="BE128" i="1"/>
  <c r="BF106" i="1"/>
  <c r="D44" i="7" l="1"/>
  <c r="C56" i="7"/>
  <c r="BG118" i="1"/>
  <c r="BH96" i="1"/>
  <c r="BC119" i="1"/>
  <c r="BD97" i="1"/>
  <c r="BC101" i="1"/>
  <c r="BC123" i="1" s="1"/>
  <c r="B44" i="5"/>
  <c r="M55" i="5"/>
  <c r="BG106" i="1"/>
  <c r="BF128" i="1"/>
  <c r="BD129" i="1"/>
  <c r="BE107" i="1"/>
  <c r="D44" i="3"/>
  <c r="C56" i="3"/>
  <c r="BD114" i="1"/>
  <c r="BC136" i="1"/>
  <c r="BF111" i="1"/>
  <c r="BE133" i="1"/>
  <c r="BD120" i="1"/>
  <c r="BE98" i="1"/>
  <c r="BE113" i="1"/>
  <c r="BD135" i="1"/>
  <c r="BE127" i="1"/>
  <c r="BF105" i="1"/>
  <c r="BD134" i="1"/>
  <c r="BE112" i="1"/>
  <c r="BH121" i="1"/>
  <c r="BI99" i="1"/>
  <c r="B44" i="6"/>
  <c r="M55" i="6"/>
  <c r="Q44" i="7"/>
  <c r="Q56" i="7" s="1"/>
  <c r="C44" i="4"/>
  <c r="B56" i="4"/>
  <c r="BD104" i="1"/>
  <c r="BC126" i="1"/>
  <c r="BC108" i="1"/>
  <c r="BC130" i="1" s="1"/>
  <c r="BD122" i="1"/>
  <c r="BE100" i="1"/>
  <c r="T43" i="5"/>
  <c r="T55" i="5" s="1"/>
  <c r="BB110" i="1"/>
  <c r="BA115" i="1"/>
  <c r="BA137" i="1" s="1"/>
  <c r="BA132" i="1"/>
  <c r="T43" i="6"/>
  <c r="T55" i="6" s="1"/>
  <c r="B56" i="6" l="1"/>
  <c r="C44" i="6"/>
  <c r="E44" i="3"/>
  <c r="D56" i="3"/>
  <c r="BF98" i="1"/>
  <c r="BE120" i="1"/>
  <c r="BE129" i="1"/>
  <c r="BF107" i="1"/>
  <c r="BF112" i="1"/>
  <c r="BE134" i="1"/>
  <c r="BF113" i="1"/>
  <c r="BE135" i="1"/>
  <c r="BE97" i="1"/>
  <c r="BD119" i="1"/>
  <c r="BD101" i="1"/>
  <c r="BD123" i="1" s="1"/>
  <c r="BG105" i="1"/>
  <c r="BF127" i="1"/>
  <c r="BF133" i="1"/>
  <c r="BG111" i="1"/>
  <c r="BH106" i="1"/>
  <c r="BG128" i="1"/>
  <c r="BJ99" i="1"/>
  <c r="BI121" i="1"/>
  <c r="C56" i="4"/>
  <c r="D44" i="4"/>
  <c r="BI96" i="1"/>
  <c r="BH118" i="1"/>
  <c r="BF100" i="1"/>
  <c r="BE122" i="1"/>
  <c r="Q44" i="3"/>
  <c r="Q56" i="3" s="1"/>
  <c r="BE104" i="1"/>
  <c r="BD126" i="1"/>
  <c r="BD108" i="1"/>
  <c r="BD130" i="1" s="1"/>
  <c r="BC110" i="1"/>
  <c r="BB132" i="1"/>
  <c r="BB115" i="1"/>
  <c r="BB137" i="1" s="1"/>
  <c r="BD136" i="1"/>
  <c r="BE114" i="1"/>
  <c r="C44" i="5"/>
  <c r="B56" i="5"/>
  <c r="D56" i="7"/>
  <c r="E44" i="7"/>
  <c r="BJ121" i="1" l="1"/>
  <c r="BK99" i="1"/>
  <c r="BE119" i="1"/>
  <c r="BF97" i="1"/>
  <c r="BE101" i="1"/>
  <c r="BE123" i="1" s="1"/>
  <c r="BD110" i="1"/>
  <c r="BC132" i="1"/>
  <c r="BC115" i="1"/>
  <c r="BC137" i="1" s="1"/>
  <c r="BG133" i="1"/>
  <c r="BH111" i="1"/>
  <c r="BG113" i="1"/>
  <c r="BF135" i="1"/>
  <c r="E56" i="3"/>
  <c r="F44" i="3"/>
  <c r="C56" i="6"/>
  <c r="D44" i="6"/>
  <c r="E44" i="4"/>
  <c r="D56" i="4"/>
  <c r="BF134" i="1"/>
  <c r="BG112" i="1"/>
  <c r="BG100" i="1"/>
  <c r="BF122" i="1"/>
  <c r="BG98" i="1"/>
  <c r="BF120" i="1"/>
  <c r="D44" i="5"/>
  <c r="Q44" i="5" s="1"/>
  <c r="Q56" i="5" s="1"/>
  <c r="C56" i="5"/>
  <c r="BE126" i="1"/>
  <c r="BF104" i="1"/>
  <c r="BE108" i="1"/>
  <c r="BE130" i="1" s="1"/>
  <c r="BH105" i="1"/>
  <c r="BG127" i="1"/>
  <c r="BF129" i="1"/>
  <c r="BG107" i="1"/>
  <c r="E56" i="7"/>
  <c r="F44" i="7"/>
  <c r="BH128" i="1"/>
  <c r="BI106" i="1"/>
  <c r="BJ96" i="1"/>
  <c r="BI118" i="1"/>
  <c r="BE136" i="1"/>
  <c r="BF114" i="1"/>
  <c r="Q44" i="4"/>
  <c r="Q56" i="4" s="1"/>
  <c r="BJ118" i="1" l="1"/>
  <c r="BK96" i="1"/>
  <c r="D56" i="6"/>
  <c r="E44" i="6"/>
  <c r="BI128" i="1"/>
  <c r="BJ106" i="1"/>
  <c r="BH127" i="1"/>
  <c r="BI105" i="1"/>
  <c r="BH98" i="1"/>
  <c r="BG120" i="1"/>
  <c r="G44" i="3"/>
  <c r="F56" i="3"/>
  <c r="BD132" i="1"/>
  <c r="BD115" i="1"/>
  <c r="BD137" i="1" s="1"/>
  <c r="BE110" i="1"/>
  <c r="BH100" i="1"/>
  <c r="BG122" i="1"/>
  <c r="BF119" i="1"/>
  <c r="BG97" i="1"/>
  <c r="BF101" i="1"/>
  <c r="BF123" i="1" s="1"/>
  <c r="G44" i="7"/>
  <c r="F56" i="7"/>
  <c r="BG104" i="1"/>
  <c r="BF126" i="1"/>
  <c r="BF108" i="1"/>
  <c r="BF130" i="1" s="1"/>
  <c r="BG114" i="1"/>
  <c r="BF136" i="1"/>
  <c r="BG135" i="1"/>
  <c r="BH113" i="1"/>
  <c r="BH112" i="1"/>
  <c r="BG134" i="1"/>
  <c r="Q44" i="6"/>
  <c r="Q56" i="6" s="1"/>
  <c r="BG129" i="1"/>
  <c r="BH107" i="1"/>
  <c r="BH133" i="1"/>
  <c r="BI111" i="1"/>
  <c r="BL99" i="1"/>
  <c r="BK121" i="1"/>
  <c r="E44" i="5"/>
  <c r="D56" i="5"/>
  <c r="F44" i="4"/>
  <c r="E56" i="4"/>
  <c r="BF110" i="1" l="1"/>
  <c r="BE132" i="1"/>
  <c r="BE115" i="1"/>
  <c r="BE137" i="1" s="1"/>
  <c r="BM99" i="1"/>
  <c r="BL121" i="1"/>
  <c r="E56" i="6"/>
  <c r="F44" i="6"/>
  <c r="BH135" i="1"/>
  <c r="BI113" i="1"/>
  <c r="F44" i="5"/>
  <c r="E56" i="5"/>
  <c r="BH134" i="1"/>
  <c r="BI112" i="1"/>
  <c r="BK106" i="1"/>
  <c r="BJ128" i="1"/>
  <c r="BJ111" i="1"/>
  <c r="BI133" i="1"/>
  <c r="BH97" i="1"/>
  <c r="BG119" i="1"/>
  <c r="BG101" i="1"/>
  <c r="BG123" i="1" s="1"/>
  <c r="BH129" i="1"/>
  <c r="BI107" i="1"/>
  <c r="BH114" i="1"/>
  <c r="BG136" i="1"/>
  <c r="BL96" i="1"/>
  <c r="BK118" i="1"/>
  <c r="BH120" i="1"/>
  <c r="BI98" i="1"/>
  <c r="BG108" i="1"/>
  <c r="BG130" i="1" s="1"/>
  <c r="BG126" i="1"/>
  <c r="BH104" i="1"/>
  <c r="R44" i="7"/>
  <c r="R56" i="7" s="1"/>
  <c r="G56" i="7"/>
  <c r="H44" i="7"/>
  <c r="R44" i="3"/>
  <c r="R56" i="3" s="1"/>
  <c r="H44" i="3"/>
  <c r="G56" i="3"/>
  <c r="G44" i="4"/>
  <c r="F56" i="4"/>
  <c r="BI100" i="1"/>
  <c r="BH122" i="1"/>
  <c r="BJ105" i="1"/>
  <c r="BI127" i="1"/>
  <c r="H56" i="3" l="1"/>
  <c r="I44" i="3"/>
  <c r="BI120" i="1"/>
  <c r="BJ98" i="1"/>
  <c r="BJ112" i="1"/>
  <c r="BI134" i="1"/>
  <c r="G44" i="6"/>
  <c r="F56" i="6"/>
  <c r="BK128" i="1"/>
  <c r="BL106" i="1"/>
  <c r="BM121" i="1"/>
  <c r="BN99" i="1"/>
  <c r="BH126" i="1"/>
  <c r="BI104" i="1"/>
  <c r="BH108" i="1"/>
  <c r="BH130" i="1" s="1"/>
  <c r="BK105" i="1"/>
  <c r="BJ127" i="1"/>
  <c r="BH119" i="1"/>
  <c r="BI97" i="1"/>
  <c r="BH101" i="1"/>
  <c r="BH123" i="1" s="1"/>
  <c r="F56" i="5"/>
  <c r="G44" i="5"/>
  <c r="BJ133" i="1"/>
  <c r="BK111" i="1"/>
  <c r="R44" i="4"/>
  <c r="R56" i="4" s="1"/>
  <c r="G56" i="4"/>
  <c r="H44" i="4"/>
  <c r="BI114" i="1"/>
  <c r="BH136" i="1"/>
  <c r="BI129" i="1"/>
  <c r="BJ107" i="1"/>
  <c r="H56" i="7"/>
  <c r="I44" i="7"/>
  <c r="BJ100" i="1"/>
  <c r="BI122" i="1"/>
  <c r="BM96" i="1"/>
  <c r="BL118" i="1"/>
  <c r="BJ113" i="1"/>
  <c r="BI135" i="1"/>
  <c r="BF132" i="1"/>
  <c r="BG110" i="1"/>
  <c r="BF115" i="1"/>
  <c r="BF137" i="1" s="1"/>
  <c r="BL111" i="1" l="1"/>
  <c r="BK133" i="1"/>
  <c r="R44" i="6"/>
  <c r="R56" i="6" s="1"/>
  <c r="H44" i="6"/>
  <c r="G56" i="6"/>
  <c r="R44" i="5"/>
  <c r="R56" i="5" s="1"/>
  <c r="H44" i="5"/>
  <c r="G56" i="5"/>
  <c r="BI126" i="1"/>
  <c r="BJ104" i="1"/>
  <c r="BI108" i="1"/>
  <c r="BI130" i="1" s="1"/>
  <c r="BK112" i="1"/>
  <c r="BJ134" i="1"/>
  <c r="BN96" i="1"/>
  <c r="BM118" i="1"/>
  <c r="BJ120" i="1"/>
  <c r="BK98" i="1"/>
  <c r="I44" i="4"/>
  <c r="H56" i="4"/>
  <c r="BJ97" i="1"/>
  <c r="BI119" i="1"/>
  <c r="BI101" i="1"/>
  <c r="BI123" i="1" s="1"/>
  <c r="BK127" i="1"/>
  <c r="BL105" i="1"/>
  <c r="BJ135" i="1"/>
  <c r="BK113" i="1"/>
  <c r="BL128" i="1"/>
  <c r="BM106" i="1"/>
  <c r="I56" i="3"/>
  <c r="J44" i="3"/>
  <c r="BK107" i="1"/>
  <c r="BJ129" i="1"/>
  <c r="BI136" i="1"/>
  <c r="BJ114" i="1"/>
  <c r="BO99" i="1"/>
  <c r="BN121" i="1"/>
  <c r="BH110" i="1"/>
  <c r="BG115" i="1"/>
  <c r="BG137" i="1" s="1"/>
  <c r="BG132" i="1"/>
  <c r="BJ122" i="1"/>
  <c r="BK100" i="1"/>
  <c r="I56" i="7"/>
  <c r="J44" i="7"/>
  <c r="S44" i="3" l="1"/>
  <c r="S56" i="3" s="1"/>
  <c r="J56" i="3"/>
  <c r="K44" i="3"/>
  <c r="BH132" i="1"/>
  <c r="BI110" i="1"/>
  <c r="BH115" i="1"/>
  <c r="BH137" i="1" s="1"/>
  <c r="BO96" i="1"/>
  <c r="BN118" i="1"/>
  <c r="BN106" i="1"/>
  <c r="BM128" i="1"/>
  <c r="BK97" i="1"/>
  <c r="BJ119" i="1"/>
  <c r="BJ101" i="1"/>
  <c r="BJ123" i="1" s="1"/>
  <c r="BL107" i="1"/>
  <c r="BK129" i="1"/>
  <c r="I44" i="5"/>
  <c r="H56" i="5"/>
  <c r="BP99" i="1"/>
  <c r="BO121" i="1"/>
  <c r="H56" i="6"/>
  <c r="I44" i="6"/>
  <c r="J44" i="4"/>
  <c r="I56" i="4"/>
  <c r="S44" i="7"/>
  <c r="S56" i="7" s="1"/>
  <c r="K44" i="7"/>
  <c r="J56" i="7"/>
  <c r="BL113" i="1"/>
  <c r="BK135" i="1"/>
  <c r="BL100" i="1"/>
  <c r="BK122" i="1"/>
  <c r="BL98" i="1"/>
  <c r="BK120" i="1"/>
  <c r="BJ126" i="1"/>
  <c r="BK104" i="1"/>
  <c r="BJ108" i="1"/>
  <c r="BJ130" i="1" s="1"/>
  <c r="BL112" i="1"/>
  <c r="BK134" i="1"/>
  <c r="BJ136" i="1"/>
  <c r="BK114" i="1"/>
  <c r="BM105" i="1"/>
  <c r="BL127" i="1"/>
  <c r="BM111" i="1"/>
  <c r="BL133" i="1"/>
  <c r="BM107" i="1" l="1"/>
  <c r="BL129" i="1"/>
  <c r="BJ110" i="1"/>
  <c r="BI115" i="1"/>
  <c r="BI137" i="1" s="1"/>
  <c r="BI132" i="1"/>
  <c r="BK136" i="1"/>
  <c r="BL114" i="1"/>
  <c r="I56" i="6"/>
  <c r="J44" i="6"/>
  <c r="BM112" i="1"/>
  <c r="BL134" i="1"/>
  <c r="BL135" i="1"/>
  <c r="BM113" i="1"/>
  <c r="BL97" i="1"/>
  <c r="BK119" i="1"/>
  <c r="BK101" i="1"/>
  <c r="BK123" i="1" s="1"/>
  <c r="BM98" i="1"/>
  <c r="BL120" i="1"/>
  <c r="S44" i="4"/>
  <c r="S56" i="4" s="1"/>
  <c r="K44" i="4"/>
  <c r="J56" i="4"/>
  <c r="BP96" i="1"/>
  <c r="BO118" i="1"/>
  <c r="BM100" i="1"/>
  <c r="BL122" i="1"/>
  <c r="BM133" i="1"/>
  <c r="BN111" i="1"/>
  <c r="BK126" i="1"/>
  <c r="BK108" i="1"/>
  <c r="BK130" i="1" s="1"/>
  <c r="BL104" i="1"/>
  <c r="BQ99" i="1"/>
  <c r="BP121" i="1"/>
  <c r="L44" i="3"/>
  <c r="K56" i="3"/>
  <c r="BM127" i="1"/>
  <c r="BN105" i="1"/>
  <c r="K56" i="7"/>
  <c r="L44" i="7"/>
  <c r="BO106" i="1"/>
  <c r="BN128" i="1"/>
  <c r="J44" i="5"/>
  <c r="I56" i="5"/>
  <c r="BL136" i="1" l="1"/>
  <c r="BM114" i="1"/>
  <c r="BN127" i="1"/>
  <c r="BO105" i="1"/>
  <c r="BQ96" i="1"/>
  <c r="BP118" i="1"/>
  <c r="BN113" i="1"/>
  <c r="BM135" i="1"/>
  <c r="L44" i="4"/>
  <c r="K56" i="4"/>
  <c r="BQ121" i="1"/>
  <c r="BR99" i="1"/>
  <c r="S44" i="5"/>
  <c r="S56" i="5" s="1"/>
  <c r="K44" i="5"/>
  <c r="J56" i="5"/>
  <c r="BO111" i="1"/>
  <c r="BN133" i="1"/>
  <c r="BK110" i="1"/>
  <c r="BJ132" i="1"/>
  <c r="BJ115" i="1"/>
  <c r="BJ137" i="1" s="1"/>
  <c r="BN112" i="1"/>
  <c r="BM134" i="1"/>
  <c r="BL126" i="1"/>
  <c r="BM104" i="1"/>
  <c r="BL108" i="1"/>
  <c r="BL130" i="1" s="1"/>
  <c r="BM97" i="1"/>
  <c r="BL119" i="1"/>
  <c r="BL101" i="1"/>
  <c r="BL123" i="1" s="1"/>
  <c r="L56" i="3"/>
  <c r="M44" i="3"/>
  <c r="BO128" i="1"/>
  <c r="BP106" i="1"/>
  <c r="M44" i="7"/>
  <c r="L56" i="7"/>
  <c r="BM122" i="1"/>
  <c r="BN100" i="1"/>
  <c r="BN98" i="1"/>
  <c r="BM120" i="1"/>
  <c r="S44" i="6"/>
  <c r="S56" i="6" s="1"/>
  <c r="J56" i="6"/>
  <c r="K44" i="6"/>
  <c r="BN107" i="1"/>
  <c r="BM129" i="1"/>
  <c r="BN120" i="1" l="1"/>
  <c r="BO98" i="1"/>
  <c r="BO113" i="1"/>
  <c r="BN135" i="1"/>
  <c r="BN134" i="1"/>
  <c r="BO112" i="1"/>
  <c r="BO100" i="1"/>
  <c r="BN122" i="1"/>
  <c r="BS99" i="1"/>
  <c r="BR121" i="1"/>
  <c r="BQ118" i="1"/>
  <c r="BR96" i="1"/>
  <c r="BO107" i="1"/>
  <c r="BN129" i="1"/>
  <c r="BL110" i="1"/>
  <c r="BK132" i="1"/>
  <c r="BK115" i="1"/>
  <c r="BK137" i="1" s="1"/>
  <c r="BP105" i="1"/>
  <c r="BO127" i="1"/>
  <c r="L44" i="5"/>
  <c r="K56" i="5"/>
  <c r="L44" i="6"/>
  <c r="K56" i="6"/>
  <c r="M44" i="4"/>
  <c r="T44" i="4" s="1"/>
  <c r="T56" i="4" s="1"/>
  <c r="L56" i="4"/>
  <c r="B45" i="3"/>
  <c r="M56" i="3"/>
  <c r="T44" i="3"/>
  <c r="T56" i="3" s="1"/>
  <c r="BP128" i="1"/>
  <c r="BQ106" i="1"/>
  <c r="BP111" i="1"/>
  <c r="BO133" i="1"/>
  <c r="BN114" i="1"/>
  <c r="BM136" i="1"/>
  <c r="BM119" i="1"/>
  <c r="BN97" i="1"/>
  <c r="BM101" i="1"/>
  <c r="BM123" i="1" s="1"/>
  <c r="B45" i="7"/>
  <c r="M56" i="7"/>
  <c r="T44" i="7"/>
  <c r="T56" i="7" s="1"/>
  <c r="BM108" i="1"/>
  <c r="BM130" i="1" s="1"/>
  <c r="BM126" i="1"/>
  <c r="BN104" i="1"/>
  <c r="BM110" i="1" l="1"/>
  <c r="BL132" i="1"/>
  <c r="BL115" i="1"/>
  <c r="BL137" i="1" s="1"/>
  <c r="BO104" i="1"/>
  <c r="BN126" i="1"/>
  <c r="BN108" i="1"/>
  <c r="BN130" i="1" s="1"/>
  <c r="BO122" i="1"/>
  <c r="BP100" i="1"/>
  <c r="B57" i="3"/>
  <c r="C45" i="3"/>
  <c r="BR118" i="1"/>
  <c r="BS96" i="1"/>
  <c r="BN136" i="1"/>
  <c r="BO114" i="1"/>
  <c r="BO97" i="1"/>
  <c r="BN119" i="1"/>
  <c r="BN101" i="1"/>
  <c r="BN123" i="1" s="1"/>
  <c r="M44" i="5"/>
  <c r="L56" i="5"/>
  <c r="B45" i="4"/>
  <c r="M56" i="4"/>
  <c r="BP113" i="1"/>
  <c r="BO135" i="1"/>
  <c r="BP112" i="1"/>
  <c r="BO134" i="1"/>
  <c r="BQ105" i="1"/>
  <c r="BP127" i="1"/>
  <c r="C45" i="7"/>
  <c r="B57" i="7"/>
  <c r="BQ111" i="1"/>
  <c r="BP133" i="1"/>
  <c r="BO120" i="1"/>
  <c r="BP98" i="1"/>
  <c r="BP107" i="1"/>
  <c r="BO129" i="1"/>
  <c r="BQ128" i="1"/>
  <c r="BR106" i="1"/>
  <c r="M44" i="6"/>
  <c r="L56" i="6"/>
  <c r="BS121" i="1"/>
  <c r="BT99" i="1"/>
  <c r="B57" i="4" l="1"/>
  <c r="C45" i="4"/>
  <c r="BS118" i="1"/>
  <c r="BT96" i="1"/>
  <c r="B45" i="5"/>
  <c r="M56" i="5"/>
  <c r="BO108" i="1"/>
  <c r="BO130" i="1" s="1"/>
  <c r="BO126" i="1"/>
  <c r="BP104" i="1"/>
  <c r="D45" i="7"/>
  <c r="C57" i="7"/>
  <c r="BQ127" i="1"/>
  <c r="BR105" i="1"/>
  <c r="D45" i="3"/>
  <c r="C57" i="3"/>
  <c r="BQ112" i="1"/>
  <c r="BP134" i="1"/>
  <c r="BP129" i="1"/>
  <c r="BQ107" i="1"/>
  <c r="B45" i="6"/>
  <c r="M56" i="6"/>
  <c r="T44" i="6"/>
  <c r="T56" i="6" s="1"/>
  <c r="BO119" i="1"/>
  <c r="BP97" i="1"/>
  <c r="BO101" i="1"/>
  <c r="BO123" i="1" s="1"/>
  <c r="Q45" i="3"/>
  <c r="Q57" i="3" s="1"/>
  <c r="BM115" i="1"/>
  <c r="BM137" i="1" s="1"/>
  <c r="BM132" i="1"/>
  <c r="BN110" i="1"/>
  <c r="BT121" i="1"/>
  <c r="BU99" i="1"/>
  <c r="BP120" i="1"/>
  <c r="BQ98" i="1"/>
  <c r="BQ133" i="1"/>
  <c r="BR111" i="1"/>
  <c r="BS106" i="1"/>
  <c r="BR128" i="1"/>
  <c r="BP135" i="1"/>
  <c r="BQ113" i="1"/>
  <c r="BO136" i="1"/>
  <c r="BP114" i="1"/>
  <c r="BP122" i="1"/>
  <c r="BQ100" i="1"/>
  <c r="T44" i="5"/>
  <c r="T56" i="5" s="1"/>
  <c r="BT106" i="1" l="1"/>
  <c r="BS128" i="1"/>
  <c r="B57" i="6"/>
  <c r="C45" i="6"/>
  <c r="BT118" i="1"/>
  <c r="BU96" i="1"/>
  <c r="BQ122" i="1"/>
  <c r="BR100" i="1"/>
  <c r="BR107" i="1"/>
  <c r="BQ129" i="1"/>
  <c r="E45" i="7"/>
  <c r="D57" i="7"/>
  <c r="BN132" i="1"/>
  <c r="BN115" i="1"/>
  <c r="BN137" i="1" s="1"/>
  <c r="BO110" i="1"/>
  <c r="BP136" i="1"/>
  <c r="BQ114" i="1"/>
  <c r="BQ120" i="1"/>
  <c r="BR98" i="1"/>
  <c r="BP126" i="1"/>
  <c r="BQ104" i="1"/>
  <c r="BP108" i="1"/>
  <c r="BP130" i="1" s="1"/>
  <c r="C57" i="4"/>
  <c r="D45" i="4"/>
  <c r="BR133" i="1"/>
  <c r="BS111" i="1"/>
  <c r="BP119" i="1"/>
  <c r="BQ97" i="1"/>
  <c r="BP101" i="1"/>
  <c r="BP123" i="1" s="1"/>
  <c r="BR112" i="1"/>
  <c r="BQ134" i="1"/>
  <c r="B57" i="5"/>
  <c r="C45" i="5"/>
  <c r="BR113" i="1"/>
  <c r="BQ135" i="1"/>
  <c r="BS105" i="1"/>
  <c r="BR127" i="1"/>
  <c r="BU121" i="1"/>
  <c r="BV99" i="1"/>
  <c r="E45" i="3"/>
  <c r="D57" i="3"/>
  <c r="Q45" i="7"/>
  <c r="Q57" i="7" s="1"/>
  <c r="BR120" i="1" l="1"/>
  <c r="BS98" i="1"/>
  <c r="F45" i="7"/>
  <c r="E57" i="7"/>
  <c r="C57" i="6"/>
  <c r="D45" i="6"/>
  <c r="Q45" i="6" s="1"/>
  <c r="Q57" i="6" s="1"/>
  <c r="BT105" i="1"/>
  <c r="BS127" i="1"/>
  <c r="BT111" i="1"/>
  <c r="BS133" i="1"/>
  <c r="BQ126" i="1"/>
  <c r="BQ108" i="1"/>
  <c r="BQ130" i="1" s="1"/>
  <c r="BR104" i="1"/>
  <c r="BV96" i="1"/>
  <c r="BU118" i="1"/>
  <c r="BR135" i="1"/>
  <c r="BS113" i="1"/>
  <c r="BQ136" i="1"/>
  <c r="BR114" i="1"/>
  <c r="BS107" i="1"/>
  <c r="BR129" i="1"/>
  <c r="BR134" i="1"/>
  <c r="BS112" i="1"/>
  <c r="BQ119" i="1"/>
  <c r="BR97" i="1"/>
  <c r="BQ101" i="1"/>
  <c r="BQ123" i="1" s="1"/>
  <c r="D45" i="5"/>
  <c r="C57" i="5"/>
  <c r="BV121" i="1"/>
  <c r="BW99" i="1"/>
  <c r="D57" i="4"/>
  <c r="E45" i="4"/>
  <c r="Q45" i="4"/>
  <c r="Q57" i="4" s="1"/>
  <c r="BS100" i="1"/>
  <c r="BR122" i="1"/>
  <c r="E57" i="3"/>
  <c r="F45" i="3"/>
  <c r="Q45" i="5"/>
  <c r="Q57" i="5" s="1"/>
  <c r="BP110" i="1"/>
  <c r="BO132" i="1"/>
  <c r="BO115" i="1"/>
  <c r="BO137" i="1" s="1"/>
  <c r="BU106" i="1"/>
  <c r="BT128" i="1"/>
  <c r="BT127" i="1" l="1"/>
  <c r="BU105" i="1"/>
  <c r="G45" i="3"/>
  <c r="F57" i="3"/>
  <c r="E45" i="5"/>
  <c r="D57" i="5"/>
  <c r="BS129" i="1"/>
  <c r="BT107" i="1"/>
  <c r="BS104" i="1"/>
  <c r="BR108" i="1"/>
  <c r="BR130" i="1" s="1"/>
  <c r="BR126" i="1"/>
  <c r="D57" i="6"/>
  <c r="E45" i="6"/>
  <c r="BT100" i="1"/>
  <c r="BS122" i="1"/>
  <c r="BS114" i="1"/>
  <c r="BR136" i="1"/>
  <c r="BR119" i="1"/>
  <c r="BS97" i="1"/>
  <c r="BR101" i="1"/>
  <c r="BR123" i="1" s="1"/>
  <c r="G45" i="7"/>
  <c r="F57" i="7"/>
  <c r="BW121" i="1"/>
  <c r="BX99" i="1"/>
  <c r="BW96" i="1"/>
  <c r="BV118" i="1"/>
  <c r="BU128" i="1"/>
  <c r="BV106" i="1"/>
  <c r="F45" i="4"/>
  <c r="E57" i="4"/>
  <c r="BT113" i="1"/>
  <c r="BS135" i="1"/>
  <c r="BS120" i="1"/>
  <c r="BT98" i="1"/>
  <c r="BQ110" i="1"/>
  <c r="BP132" i="1"/>
  <c r="BP115" i="1"/>
  <c r="BP137" i="1" s="1"/>
  <c r="BT112" i="1"/>
  <c r="BS134" i="1"/>
  <c r="BT133" i="1"/>
  <c r="BU111" i="1"/>
  <c r="BT114" i="1" l="1"/>
  <c r="BS136" i="1"/>
  <c r="BU100" i="1"/>
  <c r="BT122" i="1"/>
  <c r="G45" i="4"/>
  <c r="F57" i="4"/>
  <c r="R45" i="7"/>
  <c r="R57" i="7" s="1"/>
  <c r="H45" i="7"/>
  <c r="G57" i="7"/>
  <c r="F45" i="6"/>
  <c r="E57" i="6"/>
  <c r="F45" i="5"/>
  <c r="E57" i="5"/>
  <c r="BT135" i="1"/>
  <c r="BU113" i="1"/>
  <c r="BU112" i="1"/>
  <c r="BT134" i="1"/>
  <c r="BS119" i="1"/>
  <c r="BT97" i="1"/>
  <c r="BS101" i="1"/>
  <c r="BS123" i="1" s="1"/>
  <c r="R45" i="3"/>
  <c r="R57" i="3" s="1"/>
  <c r="H45" i="3"/>
  <c r="G57" i="3"/>
  <c r="BT129" i="1"/>
  <c r="BU107" i="1"/>
  <c r="BV128" i="1"/>
  <c r="BW106" i="1"/>
  <c r="BV111" i="1"/>
  <c r="BU133" i="1"/>
  <c r="BU127" i="1"/>
  <c r="BV105" i="1"/>
  <c r="BY99" i="1"/>
  <c r="BX121" i="1"/>
  <c r="BR110" i="1"/>
  <c r="BQ115" i="1"/>
  <c r="BQ137" i="1" s="1"/>
  <c r="BQ132" i="1"/>
  <c r="BU98" i="1"/>
  <c r="BT120" i="1"/>
  <c r="BX96" i="1"/>
  <c r="BW118" i="1"/>
  <c r="BS126" i="1"/>
  <c r="BS108" i="1"/>
  <c r="BS130" i="1" s="1"/>
  <c r="BT104" i="1"/>
  <c r="R45" i="4" l="1"/>
  <c r="R57" i="4" s="1"/>
  <c r="G57" i="4"/>
  <c r="H45" i="4"/>
  <c r="H57" i="7"/>
  <c r="I45" i="7"/>
  <c r="G45" i="5"/>
  <c r="F57" i="5"/>
  <c r="BZ99" i="1"/>
  <c r="BY121" i="1"/>
  <c r="BV113" i="1"/>
  <c r="BU135" i="1"/>
  <c r="BU134" i="1"/>
  <c r="BV112" i="1"/>
  <c r="BY96" i="1"/>
  <c r="BX118" i="1"/>
  <c r="BW105" i="1"/>
  <c r="BV127" i="1"/>
  <c r="BW111" i="1"/>
  <c r="BV133" i="1"/>
  <c r="BU97" i="1"/>
  <c r="BT119" i="1"/>
  <c r="BT101" i="1"/>
  <c r="BT123" i="1" s="1"/>
  <c r="BU122" i="1"/>
  <c r="BV100" i="1"/>
  <c r="BR115" i="1"/>
  <c r="BR137" i="1" s="1"/>
  <c r="BS110" i="1"/>
  <c r="BR132" i="1"/>
  <c r="G45" i="6"/>
  <c r="F57" i="6"/>
  <c r="H57" i="3"/>
  <c r="I45" i="3"/>
  <c r="BU120" i="1"/>
  <c r="BV98" i="1"/>
  <c r="BU104" i="1"/>
  <c r="BT108" i="1"/>
  <c r="BT130" i="1" s="1"/>
  <c r="BT126" i="1"/>
  <c r="BX106" i="1"/>
  <c r="BW128" i="1"/>
  <c r="BV107" i="1"/>
  <c r="BU129" i="1"/>
  <c r="BU114" i="1"/>
  <c r="BT136" i="1"/>
  <c r="I57" i="3" l="1"/>
  <c r="J45" i="3"/>
  <c r="BY106" i="1"/>
  <c r="BX128" i="1"/>
  <c r="BV134" i="1"/>
  <c r="BW112" i="1"/>
  <c r="J45" i="7"/>
  <c r="I57" i="7"/>
  <c r="BZ121" i="1"/>
  <c r="CA99" i="1"/>
  <c r="R45" i="6"/>
  <c r="R57" i="6" s="1"/>
  <c r="G57" i="6"/>
  <c r="H45" i="6"/>
  <c r="H57" i="4"/>
  <c r="I45" i="4"/>
  <c r="BW107" i="1"/>
  <c r="BV129" i="1"/>
  <c r="BY118" i="1"/>
  <c r="BZ96" i="1"/>
  <c r="BU108" i="1"/>
  <c r="BU130" i="1" s="1"/>
  <c r="BV104" i="1"/>
  <c r="BU126" i="1"/>
  <c r="BT110" i="1"/>
  <c r="BS132" i="1"/>
  <c r="BS115" i="1"/>
  <c r="BS137" i="1" s="1"/>
  <c r="BV114" i="1"/>
  <c r="BU136" i="1"/>
  <c r="BV120" i="1"/>
  <c r="BW98" i="1"/>
  <c r="BV135" i="1"/>
  <c r="BW113" i="1"/>
  <c r="R45" i="5"/>
  <c r="R57" i="5" s="1"/>
  <c r="H45" i="5"/>
  <c r="G57" i="5"/>
  <c r="BU119" i="1"/>
  <c r="BV97" i="1"/>
  <c r="BU101" i="1"/>
  <c r="BU123" i="1" s="1"/>
  <c r="BW133" i="1"/>
  <c r="BX111" i="1"/>
  <c r="BV122" i="1"/>
  <c r="BW100" i="1"/>
  <c r="BW127" i="1"/>
  <c r="BX105" i="1"/>
  <c r="I57" i="4" l="1"/>
  <c r="J45" i="4"/>
  <c r="S45" i="7"/>
  <c r="S57" i="7" s="1"/>
  <c r="J57" i="7"/>
  <c r="K45" i="7"/>
  <c r="BY111" i="1"/>
  <c r="BX133" i="1"/>
  <c r="BW120" i="1"/>
  <c r="BX98" i="1"/>
  <c r="BX112" i="1"/>
  <c r="BW134" i="1"/>
  <c r="BW97" i="1"/>
  <c r="BV119" i="1"/>
  <c r="BV101" i="1"/>
  <c r="BV123" i="1" s="1"/>
  <c r="I45" i="6"/>
  <c r="H57" i="6"/>
  <c r="BX107" i="1"/>
  <c r="BW129" i="1"/>
  <c r="BW104" i="1"/>
  <c r="BV108" i="1"/>
  <c r="BV130" i="1" s="1"/>
  <c r="BV126" i="1"/>
  <c r="BV136" i="1"/>
  <c r="BW114" i="1"/>
  <c r="BZ118" i="1"/>
  <c r="CA96" i="1"/>
  <c r="BY128" i="1"/>
  <c r="BZ106" i="1"/>
  <c r="BX113" i="1"/>
  <c r="BW135" i="1"/>
  <c r="BY105" i="1"/>
  <c r="BX127" i="1"/>
  <c r="BW122" i="1"/>
  <c r="BX100" i="1"/>
  <c r="I45" i="5"/>
  <c r="H57" i="5"/>
  <c r="CA121" i="1"/>
  <c r="CB99" i="1"/>
  <c r="S45" i="3"/>
  <c r="S57" i="3" s="1"/>
  <c r="K45" i="3"/>
  <c r="J57" i="3"/>
  <c r="BU110" i="1"/>
  <c r="BT115" i="1"/>
  <c r="BT137" i="1" s="1"/>
  <c r="BT132" i="1"/>
  <c r="BY127" i="1" l="1"/>
  <c r="BZ105" i="1"/>
  <c r="BY113" i="1"/>
  <c r="BX135" i="1"/>
  <c r="K57" i="7"/>
  <c r="L45" i="7"/>
  <c r="I57" i="6"/>
  <c r="J45" i="6"/>
  <c r="BY133" i="1"/>
  <c r="BZ111" i="1"/>
  <c r="CA106" i="1"/>
  <c r="BZ128" i="1"/>
  <c r="BW119" i="1"/>
  <c r="BX97" i="1"/>
  <c r="BW101" i="1"/>
  <c r="BW123" i="1" s="1"/>
  <c r="BW126" i="1"/>
  <c r="BX104" i="1"/>
  <c r="BW108" i="1"/>
  <c r="BW130" i="1" s="1"/>
  <c r="K57" i="3"/>
  <c r="L45" i="3"/>
  <c r="BX114" i="1"/>
  <c r="BW136" i="1"/>
  <c r="CC99" i="1"/>
  <c r="CC121" i="1" s="1"/>
  <c r="CB121" i="1"/>
  <c r="J45" i="5"/>
  <c r="I57" i="5"/>
  <c r="BU132" i="1"/>
  <c r="BV110" i="1"/>
  <c r="BU115" i="1"/>
  <c r="BU137" i="1" s="1"/>
  <c r="BY100" i="1"/>
  <c r="BX122" i="1"/>
  <c r="BY112" i="1"/>
  <c r="BX134" i="1"/>
  <c r="S45" i="4"/>
  <c r="S57" i="4" s="1"/>
  <c r="J57" i="4"/>
  <c r="K45" i="4"/>
  <c r="CB96" i="1"/>
  <c r="CA118" i="1"/>
  <c r="BY107" i="1"/>
  <c r="BX129" i="1"/>
  <c r="BY98" i="1"/>
  <c r="BX120" i="1"/>
  <c r="BY114" i="1" l="1"/>
  <c r="BX136" i="1"/>
  <c r="BY97" i="1"/>
  <c r="BX119" i="1"/>
  <c r="BX101" i="1"/>
  <c r="BX123" i="1" s="1"/>
  <c r="L57" i="7"/>
  <c r="M45" i="7"/>
  <c r="T45" i="7"/>
  <c r="T57" i="7" s="1"/>
  <c r="L57" i="3"/>
  <c r="M45" i="3"/>
  <c r="T45" i="3"/>
  <c r="T57" i="3" s="1"/>
  <c r="CA128" i="1"/>
  <c r="CB106" i="1"/>
  <c r="L45" i="4"/>
  <c r="K57" i="4"/>
  <c r="BY120" i="1"/>
  <c r="BZ98" i="1"/>
  <c r="S45" i="5"/>
  <c r="S57" i="5" s="1"/>
  <c r="J57" i="5"/>
  <c r="K45" i="5"/>
  <c r="CA111" i="1"/>
  <c r="BZ133" i="1"/>
  <c r="BY135" i="1"/>
  <c r="BZ113" i="1"/>
  <c r="BZ100" i="1"/>
  <c r="BY122" i="1"/>
  <c r="BZ107" i="1"/>
  <c r="BY129" i="1"/>
  <c r="BY134" i="1"/>
  <c r="BZ112" i="1"/>
  <c r="BY104" i="1"/>
  <c r="BX108" i="1"/>
  <c r="BX130" i="1" s="1"/>
  <c r="BX126" i="1"/>
  <c r="BZ127" i="1"/>
  <c r="CA105" i="1"/>
  <c r="CB118" i="1"/>
  <c r="CC96" i="1"/>
  <c r="BV132" i="1"/>
  <c r="BW110" i="1"/>
  <c r="BV115" i="1"/>
  <c r="BV137" i="1" s="1"/>
  <c r="S45" i="6"/>
  <c r="S57" i="6" s="1"/>
  <c r="J57" i="6"/>
  <c r="K45" i="6"/>
  <c r="BZ104" i="1" l="1"/>
  <c r="BY108" i="1"/>
  <c r="BY130" i="1" s="1"/>
  <c r="BY126" i="1"/>
  <c r="CA112" i="1"/>
  <c r="BZ134" i="1"/>
  <c r="L57" i="4"/>
  <c r="M45" i="4"/>
  <c r="M57" i="7"/>
  <c r="B46" i="7"/>
  <c r="K57" i="6"/>
  <c r="L45" i="6"/>
  <c r="L45" i="5"/>
  <c r="K57" i="5"/>
  <c r="CC106" i="1"/>
  <c r="CC128" i="1" s="1"/>
  <c r="CB128" i="1"/>
  <c r="CC118" i="1"/>
  <c r="CA107" i="1"/>
  <c r="BZ129" i="1"/>
  <c r="BY119" i="1"/>
  <c r="BZ97" i="1"/>
  <c r="BY101" i="1"/>
  <c r="BY123" i="1" s="1"/>
  <c r="CB105" i="1"/>
  <c r="CA127" i="1"/>
  <c r="CA100" i="1"/>
  <c r="BZ122" i="1"/>
  <c r="CA98" i="1"/>
  <c r="BZ120" i="1"/>
  <c r="B46" i="3"/>
  <c r="M57" i="3"/>
  <c r="CA133" i="1"/>
  <c r="CB111" i="1"/>
  <c r="BW132" i="1"/>
  <c r="BX110" i="1"/>
  <c r="BW115" i="1"/>
  <c r="BW137" i="1" s="1"/>
  <c r="BZ135" i="1"/>
  <c r="CA113" i="1"/>
  <c r="BZ114" i="1"/>
  <c r="BY136" i="1"/>
  <c r="BZ136" i="1" l="1"/>
  <c r="CA114" i="1"/>
  <c r="B58" i="3"/>
  <c r="C46" i="3"/>
  <c r="BZ119" i="1"/>
  <c r="CA97" i="1"/>
  <c r="BZ101" i="1"/>
  <c r="BZ123" i="1" s="1"/>
  <c r="CA120" i="1"/>
  <c r="CB98" i="1"/>
  <c r="CA135" i="1"/>
  <c r="CB113" i="1"/>
  <c r="B46" i="4"/>
  <c r="M57" i="4"/>
  <c r="T45" i="4"/>
  <c r="T57" i="4" s="1"/>
  <c r="CB112" i="1"/>
  <c r="CA134" i="1"/>
  <c r="M45" i="5"/>
  <c r="L57" i="5"/>
  <c r="BY110" i="1"/>
  <c r="BX115" i="1"/>
  <c r="BX137" i="1" s="1"/>
  <c r="BX132" i="1"/>
  <c r="CA129" i="1"/>
  <c r="CB107" i="1"/>
  <c r="CB100" i="1"/>
  <c r="CA122" i="1"/>
  <c r="M45" i="6"/>
  <c r="L57" i="6"/>
  <c r="CC111" i="1"/>
  <c r="CC133" i="1" s="1"/>
  <c r="CB133" i="1"/>
  <c r="CB127" i="1"/>
  <c r="CC105" i="1"/>
  <c r="CC127" i="1" s="1"/>
  <c r="B58" i="7"/>
  <c r="C46" i="7"/>
  <c r="CA104" i="1"/>
  <c r="BZ108" i="1"/>
  <c r="BZ130" i="1" s="1"/>
  <c r="BZ126" i="1"/>
  <c r="BY132" i="1" l="1"/>
  <c r="BZ110" i="1"/>
  <c r="BY115" i="1"/>
  <c r="BY137" i="1" s="1"/>
  <c r="D46" i="7"/>
  <c r="C58" i="7"/>
  <c r="M57" i="6"/>
  <c r="B46" i="6"/>
  <c r="B46" i="5"/>
  <c r="M57" i="5"/>
  <c r="CB114" i="1"/>
  <c r="CA136" i="1"/>
  <c r="Q46" i="7"/>
  <c r="Q58" i="7" s="1"/>
  <c r="CB122" i="1"/>
  <c r="CC100" i="1"/>
  <c r="CC122" i="1" s="1"/>
  <c r="C46" i="4"/>
  <c r="B58" i="4"/>
  <c r="CC107" i="1"/>
  <c r="CC129" i="1" s="1"/>
  <c r="CB129" i="1"/>
  <c r="CB134" i="1"/>
  <c r="CC112" i="1"/>
  <c r="CC134" i="1" s="1"/>
  <c r="T45" i="6"/>
  <c r="T57" i="6" s="1"/>
  <c r="D46" i="3"/>
  <c r="C58" i="3"/>
  <c r="CA108" i="1"/>
  <c r="CA130" i="1" s="1"/>
  <c r="CA126" i="1"/>
  <c r="CB104" i="1"/>
  <c r="CC113" i="1"/>
  <c r="CC135" i="1" s="1"/>
  <c r="CB135" i="1"/>
  <c r="CC98" i="1"/>
  <c r="CC120" i="1" s="1"/>
  <c r="CB120" i="1"/>
  <c r="CA119" i="1"/>
  <c r="CB97" i="1"/>
  <c r="CA101" i="1"/>
  <c r="CA123" i="1" s="1"/>
  <c r="T45" i="5"/>
  <c r="T57" i="5" s="1"/>
  <c r="B58" i="6" l="1"/>
  <c r="C46" i="6"/>
  <c r="D58" i="7"/>
  <c r="E46" i="7"/>
  <c r="CB136" i="1"/>
  <c r="CC114" i="1"/>
  <c r="CC136" i="1" s="1"/>
  <c r="BZ115" i="1"/>
  <c r="BZ137" i="1" s="1"/>
  <c r="BZ132" i="1"/>
  <c r="CA110" i="1"/>
  <c r="CB108" i="1"/>
  <c r="CB130" i="1" s="1"/>
  <c r="CB126" i="1"/>
  <c r="CC104" i="1"/>
  <c r="CB119" i="1"/>
  <c r="CC97" i="1"/>
  <c r="CB101" i="1"/>
  <c r="CB123" i="1" s="1"/>
  <c r="E46" i="3"/>
  <c r="D58" i="3"/>
  <c r="D46" i="4"/>
  <c r="C58" i="4"/>
  <c r="B58" i="5"/>
  <c r="C46" i="5"/>
  <c r="Q46" i="3"/>
  <c r="Q58" i="3" s="1"/>
  <c r="D46" i="5" l="1"/>
  <c r="C58" i="5"/>
  <c r="CC126" i="1"/>
  <c r="CC108" i="1"/>
  <c r="CC130" i="1" s="1"/>
  <c r="E58" i="7"/>
  <c r="F46" i="7"/>
  <c r="CC119" i="1"/>
  <c r="CC101" i="1"/>
  <c r="CC123" i="1" s="1"/>
  <c r="CA115" i="1"/>
  <c r="CA137" i="1" s="1"/>
  <c r="CA132" i="1"/>
  <c r="CB110" i="1"/>
  <c r="C58" i="6"/>
  <c r="D46" i="6"/>
  <c r="D58" i="4"/>
  <c r="E46" i="4"/>
  <c r="Q46" i="4"/>
  <c r="Q58" i="4" s="1"/>
  <c r="F46" i="3"/>
  <c r="E58" i="3"/>
  <c r="G46" i="7" l="1"/>
  <c r="F58" i="7"/>
  <c r="CB132" i="1"/>
  <c r="CB115" i="1"/>
  <c r="CB137" i="1" s="1"/>
  <c r="CC110" i="1"/>
  <c r="D58" i="6"/>
  <c r="E46" i="6"/>
  <c r="Q46" i="6"/>
  <c r="Q58" i="6" s="1"/>
  <c r="E58" i="4"/>
  <c r="F46" i="4"/>
  <c r="G46" i="3"/>
  <c r="F58" i="3"/>
  <c r="D58" i="5"/>
  <c r="E46" i="5"/>
  <c r="Q46" i="5"/>
  <c r="Q58" i="5" s="1"/>
  <c r="E58" i="5" l="1"/>
  <c r="F46" i="5"/>
  <c r="CC115" i="1"/>
  <c r="CC137" i="1" s="1"/>
  <c r="CC132" i="1"/>
  <c r="F46" i="6"/>
  <c r="E58" i="6"/>
  <c r="H46" i="3"/>
  <c r="G58" i="3"/>
  <c r="R46" i="3"/>
  <c r="R58" i="3" s="1"/>
  <c r="F58" i="4"/>
  <c r="G46" i="4"/>
  <c r="H46" i="7"/>
  <c r="G58" i="7"/>
  <c r="R46" i="7"/>
  <c r="R58" i="7" s="1"/>
  <c r="G46" i="6" l="1"/>
  <c r="F58" i="6"/>
  <c r="I46" i="3"/>
  <c r="H58" i="3"/>
  <c r="I46" i="7"/>
  <c r="H58" i="7"/>
  <c r="R46" i="4"/>
  <c r="R58" i="4" s="1"/>
  <c r="H46" i="4"/>
  <c r="G58" i="4"/>
  <c r="G46" i="5"/>
  <c r="F58" i="5"/>
  <c r="J46" i="3" l="1"/>
  <c r="I58" i="3"/>
  <c r="R46" i="5"/>
  <c r="R58" i="5" s="1"/>
  <c r="H46" i="5"/>
  <c r="G58" i="5"/>
  <c r="I46" i="4"/>
  <c r="H58" i="4"/>
  <c r="J46" i="7"/>
  <c r="I58" i="7"/>
  <c r="R46" i="6"/>
  <c r="R58" i="6" s="1"/>
  <c r="H46" i="6"/>
  <c r="G58" i="6"/>
  <c r="J46" i="4" l="1"/>
  <c r="I58" i="4"/>
  <c r="K46" i="7"/>
  <c r="S46" i="7"/>
  <c r="S58" i="7" s="1"/>
  <c r="J58" i="7"/>
  <c r="I46" i="5"/>
  <c r="H58" i="5"/>
  <c r="H58" i="6"/>
  <c r="I46" i="6"/>
  <c r="S46" i="3"/>
  <c r="S58" i="3" s="1"/>
  <c r="J58" i="3"/>
  <c r="K46" i="3"/>
  <c r="K58" i="3" l="1"/>
  <c r="L46" i="3"/>
  <c r="K58" i="7"/>
  <c r="L46" i="7"/>
  <c r="J46" i="5"/>
  <c r="I58" i="5"/>
  <c r="I58" i="6"/>
  <c r="J46" i="6"/>
  <c r="J58" i="4"/>
  <c r="K46" i="4"/>
  <c r="S46" i="4"/>
  <c r="S58" i="4" s="1"/>
  <c r="L58" i="7" l="1"/>
  <c r="M46" i="7"/>
  <c r="K46" i="6"/>
  <c r="S46" i="6"/>
  <c r="S58" i="6" s="1"/>
  <c r="J58" i="6"/>
  <c r="M46" i="3"/>
  <c r="L58" i="3"/>
  <c r="K46" i="5"/>
  <c r="S46" i="5"/>
  <c r="S58" i="5" s="1"/>
  <c r="J58" i="5"/>
  <c r="L46" i="4"/>
  <c r="K58" i="4"/>
  <c r="M58" i="3" l="1"/>
  <c r="T46" i="3"/>
  <c r="T58" i="3" s="1"/>
  <c r="K58" i="6"/>
  <c r="L46" i="6"/>
  <c r="M58" i="7"/>
  <c r="T46" i="7"/>
  <c r="T58" i="7" s="1"/>
  <c r="L46" i="5"/>
  <c r="K58" i="5"/>
  <c r="M46" i="4"/>
  <c r="L58" i="4"/>
  <c r="M46" i="6" l="1"/>
  <c r="M58" i="6" s="1"/>
  <c r="L58" i="6"/>
  <c r="M58" i="4"/>
  <c r="T46" i="4"/>
  <c r="T58" i="4" s="1"/>
  <c r="M46" i="5"/>
  <c r="L58" i="5"/>
  <c r="T46" i="6" l="1"/>
  <c r="T58" i="6" s="1"/>
  <c r="M58" i="5"/>
  <c r="T46" i="5"/>
  <c r="T5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  <author>Gaëtan Philipson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>#IPC_DATASHARE#source_serie_ipc£id=10559£controle=19081£</t>
        </r>
      </text>
    </comment>
    <comment ref="A24" authorId="0" shapeId="0" xr:uid="{00000000-0006-0000-0200-000002000000}">
      <text>
        <r>
          <rPr>
            <sz val="9"/>
            <color indexed="81"/>
            <rFont val="Tahoma"/>
            <family val="2"/>
          </rPr>
          <t>#IPC_DATASHARE#source_serie_ipc£id=10560£controle=64278£</t>
        </r>
      </text>
    </comment>
    <comment ref="P49" authorId="1" shapeId="0" xr:uid="{00000000-0006-0000-0200-000003000000}">
      <text>
        <r>
          <rPr>
            <sz val="9"/>
            <color indexed="81"/>
            <rFont val="Tahoma"/>
            <charset val="1"/>
          </rPr>
          <t>#IPC_DATASHARE#source_serie_ipc£id=11511£controle=40673£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  <author>Gaëtan Philipson</author>
  </authors>
  <commentList>
    <comment ref="A1" authorId="0" shapeId="0" xr:uid="{00000000-0006-0000-0300-000001000000}">
      <text>
        <r>
          <rPr>
            <sz val="9"/>
            <color indexed="81"/>
            <rFont val="Tahoma"/>
            <family val="2"/>
          </rPr>
          <t>#IPC_DATASHARE#source_serie_ipc£id=10562£controle=98480£</t>
        </r>
      </text>
    </comment>
    <comment ref="A12" authorId="0" shapeId="0" xr:uid="{00000000-0006-0000-0300-000002000000}">
      <text>
        <r>
          <rPr>
            <sz val="9"/>
            <color indexed="81"/>
            <rFont val="Tahoma"/>
            <family val="2"/>
          </rPr>
          <t>#IPC_DATASHARE#source_serie_ipc£id=10563£controle=73136£</t>
        </r>
      </text>
    </comment>
    <comment ref="A24" authorId="0" shapeId="0" xr:uid="{00000000-0006-0000-0300-000003000000}">
      <text>
        <r>
          <rPr>
            <sz val="9"/>
            <color indexed="81"/>
            <rFont val="Tahoma"/>
            <family val="2"/>
          </rPr>
          <t>#IPC_DATASHARE#source_serie_ipc£id=10564£controle=20791£</t>
        </r>
      </text>
    </comment>
    <comment ref="P49" authorId="1" shapeId="0" xr:uid="{00000000-0006-0000-0300-000004000000}">
      <text>
        <r>
          <rPr>
            <sz val="9"/>
            <color indexed="81"/>
            <rFont val="Tahoma"/>
            <charset val="1"/>
          </rPr>
          <t>#IPC_DATASHARE#source_serie_ipc£id=11512£controle=3490£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  <author>Gaëtan Philipson</author>
  </authors>
  <commentList>
    <comment ref="A24" authorId="0" shapeId="0" xr:uid="{00000000-0006-0000-0400-000001000000}">
      <text>
        <r>
          <rPr>
            <sz val="9"/>
            <color indexed="81"/>
            <rFont val="Tahoma"/>
            <family val="2"/>
          </rPr>
          <t>#IPC_DATASHARE#source_serie_ipc£id=10566£controle=88295£</t>
        </r>
      </text>
    </comment>
    <comment ref="P49" authorId="1" shapeId="0" xr:uid="{00000000-0006-0000-0400-000002000000}">
      <text>
        <r>
          <rPr>
            <sz val="9"/>
            <color indexed="81"/>
            <rFont val="Tahoma"/>
            <charset val="1"/>
          </rPr>
          <t>#IPC_DATASHARE#source_serie_ipc£id=11513£controle=42262£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  <author>Gaëtan Philipson</author>
  </authors>
  <commentList>
    <comment ref="A24" authorId="0" shapeId="0" xr:uid="{00000000-0006-0000-0500-000001000000}">
      <text>
        <r>
          <rPr>
            <sz val="9"/>
            <color indexed="81"/>
            <rFont val="Tahoma"/>
            <family val="2"/>
          </rPr>
          <t>#IPC_DATASHARE#source_serie_ipc£id=10568£controle=60182£</t>
        </r>
      </text>
    </comment>
    <comment ref="P49" authorId="1" shapeId="0" xr:uid="{00000000-0006-0000-0500-000002000000}">
      <text>
        <r>
          <rPr>
            <sz val="9"/>
            <color indexed="81"/>
            <rFont val="Tahoma"/>
            <charset val="1"/>
          </rPr>
          <t>#IPC_DATASHARE#source_serie_ipc£id=11514£controle=70711£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  <author>Gaëtan Philipson</author>
  </authors>
  <commentList>
    <comment ref="A24" authorId="0" shapeId="0" xr:uid="{00000000-0006-0000-0600-000001000000}">
      <text>
        <r>
          <rPr>
            <sz val="9"/>
            <color indexed="81"/>
            <rFont val="Tahoma"/>
            <family val="2"/>
          </rPr>
          <t>#IPC_DATASHARE#source_serie_ipc£id=10570£controle=78801£</t>
        </r>
      </text>
    </comment>
    <comment ref="P49" authorId="1" shapeId="0" xr:uid="{00000000-0006-0000-0600-000002000000}">
      <text>
        <r>
          <rPr>
            <sz val="9"/>
            <color indexed="81"/>
            <rFont val="Tahoma"/>
            <charset val="1"/>
          </rPr>
          <t>#IPC_DATASHARE#source_serie_ipc£id=11515£controle=87462£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  <author>Gaëtan Philipson</author>
  </authors>
  <commentList>
    <comment ref="A1" authorId="0" shapeId="0" xr:uid="{00000000-0006-0000-0700-000001000000}">
      <text>
        <r>
          <rPr>
            <sz val="9"/>
            <color indexed="81"/>
            <rFont val="Tahoma"/>
            <family val="2"/>
          </rPr>
          <t>#IPC_DATASHARE#source_serie_ipc£id=10555£controle=99862£</t>
        </r>
      </text>
    </comment>
    <comment ref="A12" authorId="0" shapeId="0" xr:uid="{00000000-0006-0000-0700-000002000000}">
      <text>
        <r>
          <rPr>
            <sz val="9"/>
            <color indexed="81"/>
            <rFont val="Tahoma"/>
            <family val="2"/>
          </rPr>
          <t>#IPC_DATASHARE#source_serie_ipc£id=10557£controle=64278£</t>
        </r>
      </text>
    </comment>
    <comment ref="A24" authorId="0" shapeId="0" xr:uid="{00000000-0006-0000-0700-000003000000}">
      <text>
        <r>
          <rPr>
            <sz val="9"/>
            <color indexed="81"/>
            <rFont val="Tahoma"/>
            <family val="2"/>
          </rPr>
          <t>#IPC_DATASHARE#source_serie_ipc£id=10558£controle=25882£</t>
        </r>
      </text>
    </comment>
    <comment ref="A38" authorId="0" shapeId="0" xr:uid="{00000000-0006-0000-0700-000004000000}">
      <text>
        <r>
          <rPr>
            <sz val="9"/>
            <color indexed="81"/>
            <rFont val="Tahoma"/>
            <family val="2"/>
          </rPr>
          <t>#IPC_DATASHARE#source_serie_ipc£id=8291£controle=99452£</t>
        </r>
      </text>
    </comment>
    <comment ref="P38" authorId="1" shapeId="0" xr:uid="{00000000-0006-0000-0700-000005000000}">
      <text>
        <r>
          <rPr>
            <sz val="9"/>
            <color indexed="81"/>
            <rFont val="Tahoma"/>
            <charset val="1"/>
          </rPr>
          <t>#IPC_DATASHARE#source_serie_ipc£id=11518£controle=99863£</t>
        </r>
      </text>
    </comment>
  </commentList>
</comments>
</file>

<file path=xl/sharedStrings.xml><?xml version="1.0" encoding="utf-8"?>
<sst xmlns="http://schemas.openxmlformats.org/spreadsheetml/2006/main" count="717" uniqueCount="91">
  <si>
    <t>Montants remboursés en milliers d'euros</t>
  </si>
  <si>
    <t>Consultations</t>
  </si>
  <si>
    <t>Dentistes libéraux</t>
  </si>
  <si>
    <t>SC Soins conservateurs</t>
  </si>
  <si>
    <t>SPR  Prothèses dentaires</t>
  </si>
  <si>
    <t>TO Orthodontie</t>
  </si>
  <si>
    <t>Centres de santé (honoraires)</t>
  </si>
  <si>
    <t>TOTAL PAR ACTES</t>
  </si>
  <si>
    <t>Séries de remboursements de soins (en date de remboursement)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</si>
  <si>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</si>
  <si>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</si>
  <si>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</si>
  <si>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</si>
  <si>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</si>
  <si>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</si>
  <si>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</si>
  <si>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</si>
  <si>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</si>
  <si>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</si>
  <si>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1. Données mensuelles Ameli</t>
  </si>
  <si>
    <t>3. Evolution du mois par rapport au même mois de l'année précédente (données §1)</t>
  </si>
  <si>
    <t>5. Année mobile (12 mois glissants)</t>
  </si>
  <si>
    <t>6. Evolution de l'année mobile (12 mois glissants) par rapport au même mois de l'année précédente</t>
  </si>
  <si>
    <t>5. Année mobile (4 Trimestres glissants)</t>
  </si>
  <si>
    <t>6. Evolution de l'année mobile (4 Trimestres glissants) par rapport au même trimestre de l'année précédente</t>
  </si>
  <si>
    <t>1. Données mensuelles Ameli avant traitement</t>
  </si>
  <si>
    <t>2. Cumul en année calendaire (remise à "0" entre décembre et janvier)</t>
  </si>
  <si>
    <t>4. Evolution du cumul en année calendaire (données §2)</t>
  </si>
  <si>
    <t>2. Cumul en année calendaire (remise à "0" entre T4 et T1)</t>
  </si>
  <si>
    <t>Acte Dentaire</t>
  </si>
  <si>
    <t>Acte de Chirurgie Dentaire</t>
  </si>
  <si>
    <t>Acte Dentaire et de Chirurgie Dentaire</t>
  </si>
  <si>
    <t>3T19</t>
  </si>
  <si>
    <t>4T19</t>
  </si>
  <si>
    <t>1T20</t>
  </si>
  <si>
    <t>2T20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</si>
  <si>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</si>
  <si>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</si>
  <si>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</si>
  <si>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</si>
  <si>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</si>
  <si>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</si>
  <si>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</si>
  <si>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</si>
  <si>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</si>
  <si>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</si>
  <si>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</si>
  <si>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</si>
  <si>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Consultations Dentistes</t>
  </si>
  <si>
    <t>Consultations Centres</t>
  </si>
  <si>
    <t>Consultations Total</t>
  </si>
  <si>
    <t>soins conservateurs Dentistes</t>
  </si>
  <si>
    <t>soins conservateurs Centres</t>
  </si>
  <si>
    <t>soins conservateurs Total</t>
  </si>
  <si>
    <t>soins prothétiques Dentistes</t>
  </si>
  <si>
    <t>soins prothétiques Centres</t>
  </si>
  <si>
    <t>soins prothétiques Total</t>
  </si>
  <si>
    <t>orthodontie Dentistes</t>
  </si>
  <si>
    <t>orthodontie Centres</t>
  </si>
  <si>
    <t>orthodontie Total</t>
  </si>
  <si>
    <t>actes dentaires et actes de chirurgie dentaires Dentistes</t>
  </si>
  <si>
    <t>actes dentaires et actes de chirurgie dentaires Centres</t>
  </si>
  <si>
    <t>actes dentaires et actes de chirurgie dentaires Total</t>
  </si>
  <si>
    <t>total Dentistes</t>
  </si>
  <si>
    <t>total Centres</t>
  </si>
  <si>
    <t>total Total</t>
  </si>
  <si>
    <t>Poids des centres</t>
  </si>
  <si>
    <t>3T20</t>
  </si>
  <si>
    <t>4T20</t>
  </si>
  <si>
    <t>1T21</t>
  </si>
  <si>
    <t>3. Evolution du trimestre par rapport au même trimestre de l'année précédente (données §1)</t>
  </si>
  <si>
    <t>2T21</t>
  </si>
  <si>
    <t>3T21</t>
  </si>
  <si>
    <t>4T21</t>
  </si>
  <si>
    <t>1T22</t>
  </si>
  <si>
    <t>Cumul</t>
  </si>
  <si>
    <t>Tendance annuelle</t>
  </si>
  <si>
    <t>2T22</t>
  </si>
  <si>
    <t>3T22</t>
  </si>
  <si>
    <t>4T22</t>
  </si>
  <si>
    <t>Dernière synchronisation le 03 Mai 2023 18h06</t>
  </si>
  <si>
    <t>1T</t>
  </si>
  <si>
    <t>2T</t>
  </si>
  <si>
    <t>3T</t>
  </si>
  <si>
    <t>4T</t>
  </si>
  <si>
    <t>Dernière synchronisation le 04 Mai 2023 12h24</t>
  </si>
  <si>
    <t>1T23</t>
  </si>
  <si>
    <t>2T23</t>
  </si>
  <si>
    <t>Dernière synchronisation le 02 Aoû. 2023 10h55</t>
  </si>
  <si>
    <t>Evoluition baromètre consommables</t>
  </si>
  <si>
    <t>Remboursement SC Ameli (en date de remboursement)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</si>
</sst>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#,##0&quot; &quot;"/>
    <numFmt numFmtId="166" formatCode="0;0;"/>
    <numFmt numFmtId="167" formatCode="#,##0,"/>
    <numFmt numFmtId="168" formatCode="#,##0&quot;  &quot;"/>
    <numFmt numFmtId="169" formatCode="0.0%"/>
    <numFmt numFmtId="170" formatCode="\+#,##0.0%\ _€;[Red]\-#,##0.00\ _€"/>
    <numFmt numFmtId="171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8"/>
      <name val="Calibri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A6A6A6"/>
      <name val="Calibri"/>
      <family val="2"/>
      <scheme val="minor"/>
    </font>
    <font>
      <sz val="11"/>
      <color rgb="FFFFFF9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0"/>
      </bottom>
      <diagonal/>
    </border>
    <border>
      <left style="thin">
        <color indexed="64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1"/>
      </right>
      <top style="thin">
        <color theme="0"/>
      </top>
      <bottom style="medium">
        <color indexed="64"/>
      </bottom>
      <diagonal/>
    </border>
  </borders>
  <cellStyleXfs count="10">
    <xf numFmtId="0" fontId="0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</cellStyleXfs>
  <cellXfs count="141">
    <xf numFmtId="0" fontId="0" fillId="0" borderId="0" xfId="0"/>
    <xf numFmtId="165" fontId="2" fillId="0" borderId="0" xfId="8" applyNumberFormat="1" applyFont="1" applyAlignment="1">
      <alignment horizontal="left"/>
    </xf>
    <xf numFmtId="166" fontId="3" fillId="0" borderId="0" xfId="8" applyNumberFormat="1" applyFont="1" applyAlignment="1">
      <alignment horizontal="left"/>
    </xf>
    <xf numFmtId="166" fontId="4" fillId="2" borderId="1" xfId="0" applyNumberFormat="1" applyFont="1" applyFill="1" applyBorder="1"/>
    <xf numFmtId="169" fontId="8" fillId="0" borderId="0" xfId="9" applyNumberFormat="1" applyFont="1"/>
    <xf numFmtId="166" fontId="9" fillId="0" borderId="0" xfId="1" applyNumberFormat="1" applyFill="1" applyAlignment="1">
      <alignment horizontal="left"/>
    </xf>
    <xf numFmtId="0" fontId="0" fillId="3" borderId="0" xfId="0" applyFill="1"/>
    <xf numFmtId="167" fontId="0" fillId="0" borderId="0" xfId="0" applyNumberFormat="1"/>
    <xf numFmtId="167" fontId="0" fillId="3" borderId="0" xfId="0" applyNumberFormat="1" applyFill="1"/>
    <xf numFmtId="169" fontId="8" fillId="3" borderId="0" xfId="9" applyNumberFormat="1" applyFont="1" applyFill="1"/>
    <xf numFmtId="168" fontId="10" fillId="2" borderId="1" xfId="2" applyNumberFormat="1" applyFont="1" applyFill="1" applyBorder="1" applyAlignment="1">
      <alignment horizontal="right"/>
    </xf>
    <xf numFmtId="168" fontId="10" fillId="3" borderId="1" xfId="2" applyNumberFormat="1" applyFont="1" applyFill="1" applyBorder="1" applyAlignment="1">
      <alignment horizontal="right"/>
    </xf>
    <xf numFmtId="168" fontId="10" fillId="2" borderId="1" xfId="3" applyNumberFormat="1" applyFont="1" applyFill="1" applyBorder="1" applyAlignment="1">
      <alignment horizontal="right"/>
    </xf>
    <xf numFmtId="166" fontId="10" fillId="2" borderId="1" xfId="0" applyNumberFormat="1" applyFont="1" applyFill="1" applyBorder="1"/>
    <xf numFmtId="167" fontId="10" fillId="2" borderId="1" xfId="2" applyNumberFormat="1" applyFont="1" applyFill="1" applyBorder="1" applyAlignment="1">
      <alignment horizontal="right"/>
    </xf>
    <xf numFmtId="167" fontId="10" fillId="3" borderId="1" xfId="2" applyNumberFormat="1" applyFont="1" applyFill="1" applyBorder="1" applyAlignment="1">
      <alignment horizontal="right"/>
    </xf>
    <xf numFmtId="167" fontId="10" fillId="2" borderId="1" xfId="4" applyNumberFormat="1" applyFont="1" applyFill="1" applyBorder="1" applyAlignment="1">
      <alignment horizontal="right"/>
    </xf>
    <xf numFmtId="167" fontId="10" fillId="3" borderId="1" xfId="4" applyNumberFormat="1" applyFont="1" applyFill="1" applyBorder="1" applyAlignment="1">
      <alignment horizontal="right"/>
    </xf>
    <xf numFmtId="167" fontId="11" fillId="2" borderId="1" xfId="2" applyNumberFormat="1" applyFont="1" applyFill="1" applyBorder="1" applyAlignment="1">
      <alignment horizontal="right"/>
    </xf>
    <xf numFmtId="167" fontId="11" fillId="3" borderId="1" xfId="2" applyNumberFormat="1" applyFont="1" applyFill="1" applyBorder="1" applyAlignment="1">
      <alignment horizontal="right"/>
    </xf>
    <xf numFmtId="167" fontId="11" fillId="2" borderId="1" xfId="2" applyNumberFormat="1" applyFont="1" applyFill="1" applyBorder="1" applyAlignment="1">
      <alignment horizontal="right" vertical="center"/>
    </xf>
    <xf numFmtId="167" fontId="11" fillId="3" borderId="1" xfId="2" applyNumberFormat="1" applyFont="1" applyFill="1" applyBorder="1" applyAlignment="1">
      <alignment horizontal="right" vertical="center"/>
    </xf>
    <xf numFmtId="167" fontId="10" fillId="2" borderId="1" xfId="2" applyNumberFormat="1" applyFont="1" applyFill="1" applyBorder="1" applyAlignment="1">
      <alignment horizontal="right" vertical="center"/>
    </xf>
    <xf numFmtId="167" fontId="10" fillId="3" borderId="1" xfId="2" applyNumberFormat="1" applyFont="1" applyFill="1" applyBorder="1" applyAlignment="1">
      <alignment horizontal="right" vertical="center"/>
    </xf>
    <xf numFmtId="167" fontId="10" fillId="2" borderId="1" xfId="3" applyNumberFormat="1" applyFont="1" applyFill="1" applyBorder="1" applyAlignment="1">
      <alignment horizontal="right"/>
    </xf>
    <xf numFmtId="166" fontId="10" fillId="2" borderId="0" xfId="0" applyNumberFormat="1" applyFont="1" applyFill="1"/>
    <xf numFmtId="166" fontId="11" fillId="4" borderId="2" xfId="0" applyNumberFormat="1" applyFont="1" applyFill="1" applyBorder="1"/>
    <xf numFmtId="0" fontId="0" fillId="4" borderId="3" xfId="0" applyFill="1" applyBorder="1"/>
    <xf numFmtId="166" fontId="11" fillId="2" borderId="4" xfId="0" applyNumberFormat="1" applyFont="1" applyFill="1" applyBorder="1" applyAlignment="1">
      <alignment horizontal="center"/>
    </xf>
    <xf numFmtId="166" fontId="10" fillId="2" borderId="4" xfId="0" applyNumberFormat="1" applyFont="1" applyFill="1" applyBorder="1"/>
    <xf numFmtId="167" fontId="0" fillId="0" borderId="5" xfId="0" applyNumberFormat="1" applyBorder="1"/>
    <xf numFmtId="166" fontId="10" fillId="2" borderId="6" xfId="0" applyNumberFormat="1" applyFont="1" applyFill="1" applyBorder="1"/>
    <xf numFmtId="165" fontId="10" fillId="2" borderId="7" xfId="0" quotePrefix="1" applyNumberFormat="1" applyFont="1" applyFill="1" applyBorder="1" applyAlignment="1">
      <alignment horizontal="center"/>
    </xf>
    <xf numFmtId="166" fontId="11" fillId="4" borderId="4" xfId="0" applyNumberFormat="1" applyFont="1" applyFill="1" applyBorder="1"/>
    <xf numFmtId="167" fontId="10" fillId="2" borderId="8" xfId="2" applyNumberFormat="1" applyFont="1" applyFill="1" applyBorder="1" applyAlignment="1">
      <alignment horizontal="right"/>
    </xf>
    <xf numFmtId="167" fontId="10" fillId="2" borderId="8" xfId="3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9" fontId="8" fillId="0" borderId="0" xfId="9" applyNumberFormat="1" applyFont="1" applyBorder="1"/>
    <xf numFmtId="0" fontId="0" fillId="0" borderId="5" xfId="0" applyBorder="1"/>
    <xf numFmtId="169" fontId="8" fillId="0" borderId="5" xfId="9" applyNumberFormat="1" applyFont="1" applyBorder="1"/>
    <xf numFmtId="17" fontId="10" fillId="2" borderId="7" xfId="0" quotePrefix="1" applyNumberFormat="1" applyFont="1" applyFill="1" applyBorder="1" applyAlignment="1">
      <alignment horizontal="center"/>
    </xf>
    <xf numFmtId="17" fontId="10" fillId="3" borderId="7" xfId="0" quotePrefix="1" applyNumberFormat="1" applyFont="1" applyFill="1" applyBorder="1" applyAlignment="1">
      <alignment horizontal="center"/>
    </xf>
    <xf numFmtId="167" fontId="10" fillId="2" borderId="8" xfId="2" applyNumberFormat="1" applyFont="1" applyFill="1" applyBorder="1" applyAlignment="1">
      <alignment horizontal="right" vertical="center"/>
    </xf>
    <xf numFmtId="167" fontId="10" fillId="3" borderId="8" xfId="2" applyNumberFormat="1" applyFont="1" applyFill="1" applyBorder="1" applyAlignment="1">
      <alignment horizontal="right" vertical="center"/>
    </xf>
    <xf numFmtId="167" fontId="0" fillId="3" borderId="5" xfId="0" applyNumberFormat="1" applyFill="1" applyBorder="1"/>
    <xf numFmtId="169" fontId="8" fillId="3" borderId="0" xfId="9" applyNumberFormat="1" applyFont="1" applyFill="1" applyBorder="1"/>
    <xf numFmtId="0" fontId="0" fillId="3" borderId="5" xfId="0" applyFill="1" applyBorder="1"/>
    <xf numFmtId="169" fontId="8" fillId="3" borderId="5" xfId="9" applyNumberFormat="1" applyFont="1" applyFill="1" applyBorder="1"/>
    <xf numFmtId="0" fontId="0" fillId="4" borderId="3" xfId="0" applyFill="1" applyBorder="1" applyAlignment="1">
      <alignment horizontal="center"/>
    </xf>
    <xf numFmtId="168" fontId="11" fillId="4" borderId="1" xfId="2" applyNumberFormat="1" applyFont="1" applyFill="1" applyBorder="1" applyAlignment="1">
      <alignment horizontal="right"/>
    </xf>
    <xf numFmtId="165" fontId="10" fillId="4" borderId="1" xfId="0" quotePrefix="1" applyNumberFormat="1" applyFont="1" applyFill="1" applyBorder="1" applyAlignment="1">
      <alignment horizontal="center"/>
    </xf>
    <xf numFmtId="0" fontId="0" fillId="4" borderId="0" xfId="0" applyFill="1"/>
    <xf numFmtId="169" fontId="8" fillId="4" borderId="3" xfId="9" applyNumberFormat="1" applyFont="1" applyFill="1" applyBorder="1"/>
    <xf numFmtId="166" fontId="10" fillId="5" borderId="4" xfId="0" applyNumberFormat="1" applyFont="1" applyFill="1" applyBorder="1"/>
    <xf numFmtId="167" fontId="10" fillId="2" borderId="9" xfId="2" applyNumberFormat="1" applyFont="1" applyFill="1" applyBorder="1" applyAlignment="1">
      <alignment horizontal="right"/>
    </xf>
    <xf numFmtId="166" fontId="10" fillId="2" borderId="10" xfId="0" applyNumberFormat="1" applyFont="1" applyFill="1" applyBorder="1"/>
    <xf numFmtId="166" fontId="11" fillId="4" borderId="11" xfId="0" applyNumberFormat="1" applyFont="1" applyFill="1" applyBorder="1"/>
    <xf numFmtId="166" fontId="11" fillId="2" borderId="11" xfId="0" applyNumberFormat="1" applyFont="1" applyFill="1" applyBorder="1" applyAlignment="1">
      <alignment horizontal="center"/>
    </xf>
    <xf numFmtId="166" fontId="10" fillId="2" borderId="11" xfId="0" applyNumberFormat="1" applyFont="1" applyFill="1" applyBorder="1"/>
    <xf numFmtId="166" fontId="10" fillId="5" borderId="11" xfId="0" applyNumberFormat="1" applyFont="1" applyFill="1" applyBorder="1"/>
    <xf numFmtId="166" fontId="10" fillId="5" borderId="12" xfId="0" applyNumberFormat="1" applyFont="1" applyFill="1" applyBorder="1"/>
    <xf numFmtId="166" fontId="10" fillId="5" borderId="13" xfId="0" applyNumberFormat="1" applyFont="1" applyFill="1" applyBorder="1"/>
    <xf numFmtId="0" fontId="0" fillId="5" borderId="0" xfId="0" applyFill="1"/>
    <xf numFmtId="167" fontId="0" fillId="5" borderId="0" xfId="0" applyNumberFormat="1" applyFill="1"/>
    <xf numFmtId="169" fontId="8" fillId="5" borderId="0" xfId="9" applyNumberFormat="1" applyFont="1" applyFill="1" applyBorder="1"/>
    <xf numFmtId="17" fontId="10" fillId="2" borderId="2" xfId="0" quotePrefix="1" applyNumberFormat="1" applyFont="1" applyFill="1" applyBorder="1" applyAlignment="1">
      <alignment horizontal="center"/>
    </xf>
    <xf numFmtId="17" fontId="10" fillId="2" borderId="14" xfId="0" quotePrefix="1" applyNumberFormat="1" applyFont="1" applyFill="1" applyBorder="1" applyAlignment="1">
      <alignment horizontal="center"/>
    </xf>
    <xf numFmtId="168" fontId="11" fillId="4" borderId="4" xfId="2" applyNumberFormat="1" applyFont="1" applyFill="1" applyBorder="1" applyAlignment="1">
      <alignment horizontal="right"/>
    </xf>
    <xf numFmtId="168" fontId="10" fillId="2" borderId="4" xfId="2" applyNumberFormat="1" applyFont="1" applyFill="1" applyBorder="1" applyAlignment="1">
      <alignment horizontal="right"/>
    </xf>
    <xf numFmtId="167" fontId="10" fillId="2" borderId="4" xfId="2" applyNumberFormat="1" applyFont="1" applyFill="1" applyBorder="1" applyAlignment="1">
      <alignment horizontal="right"/>
    </xf>
    <xf numFmtId="167" fontId="11" fillId="2" borderId="4" xfId="2" applyNumberFormat="1" applyFont="1" applyFill="1" applyBorder="1" applyAlignment="1">
      <alignment horizontal="right"/>
    </xf>
    <xf numFmtId="167" fontId="11" fillId="2" borderId="4" xfId="2" applyNumberFormat="1" applyFont="1" applyFill="1" applyBorder="1" applyAlignment="1">
      <alignment horizontal="right" vertical="center"/>
    </xf>
    <xf numFmtId="167" fontId="10" fillId="2" borderId="4" xfId="2" applyNumberFormat="1" applyFont="1" applyFill="1" applyBorder="1" applyAlignment="1">
      <alignment horizontal="right" vertical="center"/>
    </xf>
    <xf numFmtId="167" fontId="10" fillId="2" borderId="13" xfId="2" applyNumberFormat="1" applyFont="1" applyFill="1" applyBorder="1" applyAlignment="1">
      <alignment horizontal="right" vertical="center"/>
    </xf>
    <xf numFmtId="167" fontId="10" fillId="5" borderId="1" xfId="2" applyNumberFormat="1" applyFont="1" applyFill="1" applyBorder="1" applyAlignment="1">
      <alignment horizontal="right"/>
    </xf>
    <xf numFmtId="167" fontId="10" fillId="5" borderId="1" xfId="2" applyNumberFormat="1" applyFont="1" applyFill="1" applyBorder="1" applyAlignment="1">
      <alignment horizontal="right" vertical="center"/>
    </xf>
    <xf numFmtId="167" fontId="10" fillId="5" borderId="8" xfId="2" applyNumberFormat="1" applyFont="1" applyFill="1" applyBorder="1" applyAlignment="1">
      <alignment horizontal="right" vertical="center"/>
    </xf>
    <xf numFmtId="166" fontId="11" fillId="4" borderId="6" xfId="0" applyNumberFormat="1" applyFont="1" applyFill="1" applyBorder="1"/>
    <xf numFmtId="166" fontId="11" fillId="2" borderId="15" xfId="0" applyNumberFormat="1" applyFont="1" applyFill="1" applyBorder="1" applyAlignment="1">
      <alignment horizontal="center"/>
    </xf>
    <xf numFmtId="166" fontId="10" fillId="2" borderId="15" xfId="0" applyNumberFormat="1" applyFont="1" applyFill="1" applyBorder="1"/>
    <xf numFmtId="166" fontId="10" fillId="5" borderId="15" xfId="0" applyNumberFormat="1" applyFont="1" applyFill="1" applyBorder="1"/>
    <xf numFmtId="166" fontId="10" fillId="5" borderId="16" xfId="0" applyNumberFormat="1" applyFont="1" applyFill="1" applyBorder="1"/>
    <xf numFmtId="0" fontId="0" fillId="4" borderId="6" xfId="0" applyFill="1" applyBorder="1"/>
    <xf numFmtId="0" fontId="0" fillId="0" borderId="15" xfId="0" applyBorder="1"/>
    <xf numFmtId="167" fontId="0" fillId="0" borderId="15" xfId="0" applyNumberFormat="1" applyBorder="1"/>
    <xf numFmtId="167" fontId="0" fillId="0" borderId="16" xfId="0" applyNumberFormat="1" applyBorder="1"/>
    <xf numFmtId="167" fontId="0" fillId="5" borderId="5" xfId="0" applyNumberFormat="1" applyFill="1" applyBorder="1"/>
    <xf numFmtId="169" fontId="8" fillId="5" borderId="5" xfId="9" applyNumberFormat="1" applyFont="1" applyFill="1" applyBorder="1"/>
    <xf numFmtId="167" fontId="10" fillId="2" borderId="17" xfId="2" applyNumberFormat="1" applyFont="1" applyFill="1" applyBorder="1" applyAlignment="1">
      <alignment horizontal="right"/>
    </xf>
    <xf numFmtId="17" fontId="10" fillId="5" borderId="18" xfId="0" quotePrefix="1" applyNumberFormat="1" applyFont="1" applyFill="1" applyBorder="1" applyAlignment="1">
      <alignment horizontal="center"/>
    </xf>
    <xf numFmtId="169" fontId="8" fillId="0" borderId="0" xfId="9" applyNumberFormat="1" applyFont="1" applyFill="1" applyBorder="1"/>
    <xf numFmtId="17" fontId="10" fillId="0" borderId="1" xfId="0" quotePrefix="1" applyNumberFormat="1" applyFont="1" applyBorder="1" applyAlignment="1">
      <alignment horizontal="center"/>
    </xf>
    <xf numFmtId="0" fontId="0" fillId="0" borderId="19" xfId="0" applyBorder="1"/>
    <xf numFmtId="169" fontId="8" fillId="0" borderId="5" xfId="9" applyNumberFormat="1" applyFont="1" applyFill="1" applyBorder="1"/>
    <xf numFmtId="167" fontId="10" fillId="0" borderId="1" xfId="2" applyNumberFormat="1" applyFont="1" applyFill="1" applyBorder="1" applyAlignment="1">
      <alignment horizontal="right" vertical="center"/>
    </xf>
    <xf numFmtId="167" fontId="10" fillId="0" borderId="1" xfId="2" applyNumberFormat="1" applyFont="1" applyFill="1" applyBorder="1" applyAlignment="1">
      <alignment horizontal="right"/>
    </xf>
    <xf numFmtId="167" fontId="10" fillId="0" borderId="8" xfId="2" applyNumberFormat="1" applyFont="1" applyFill="1" applyBorder="1" applyAlignment="1">
      <alignment horizontal="right" vertical="center"/>
    </xf>
    <xf numFmtId="0" fontId="12" fillId="4" borderId="3" xfId="0" applyFont="1" applyFill="1" applyBorder="1"/>
    <xf numFmtId="165" fontId="2" fillId="0" borderId="0" xfId="8" applyNumberFormat="1" applyFont="1" applyAlignment="1">
      <alignment horizontal="center"/>
    </xf>
    <xf numFmtId="170" fontId="8" fillId="0" borderId="0" xfId="9" applyNumberFormat="1" applyFont="1" applyBorder="1"/>
    <xf numFmtId="0" fontId="0" fillId="5" borderId="19" xfId="0" applyFill="1" applyBorder="1"/>
    <xf numFmtId="167" fontId="10" fillId="5" borderId="0" xfId="2" applyNumberFormat="1" applyFont="1" applyFill="1" applyBorder="1" applyAlignment="1">
      <alignment horizontal="right"/>
    </xf>
    <xf numFmtId="167" fontId="10" fillId="5" borderId="0" xfId="2" applyNumberFormat="1" applyFont="1" applyFill="1" applyBorder="1" applyAlignment="1">
      <alignment horizontal="right" vertical="center"/>
    </xf>
    <xf numFmtId="167" fontId="10" fillId="5" borderId="5" xfId="2" applyNumberFormat="1" applyFont="1" applyFill="1" applyBorder="1" applyAlignment="1">
      <alignment horizontal="right" vertical="center"/>
    </xf>
    <xf numFmtId="167" fontId="10" fillId="6" borderId="1" xfId="2" applyNumberFormat="1" applyFont="1" applyFill="1" applyBorder="1" applyAlignment="1">
      <alignment horizontal="right" vertical="center"/>
    </xf>
    <xf numFmtId="165" fontId="10" fillId="2" borderId="3" xfId="0" quotePrefix="1" applyNumberFormat="1" applyFont="1" applyFill="1" applyBorder="1" applyAlignment="1">
      <alignment horizontal="center"/>
    </xf>
    <xf numFmtId="0" fontId="0" fillId="4" borderId="20" xfId="0" applyFill="1" applyBorder="1"/>
    <xf numFmtId="17" fontId="10" fillId="5" borderId="21" xfId="0" quotePrefix="1" applyNumberFormat="1" applyFont="1" applyFill="1" applyBorder="1" applyAlignment="1">
      <alignment horizontal="center"/>
    </xf>
    <xf numFmtId="17" fontId="10" fillId="0" borderId="22" xfId="0" quotePrefix="1" applyNumberFormat="1" applyFont="1" applyBorder="1" applyAlignment="1">
      <alignment horizontal="center"/>
    </xf>
    <xf numFmtId="17" fontId="10" fillId="6" borderId="22" xfId="0" quotePrefix="1" applyNumberFormat="1" applyFont="1" applyFill="1" applyBorder="1" applyAlignment="1">
      <alignment horizontal="center"/>
    </xf>
    <xf numFmtId="0" fontId="0" fillId="6" borderId="0" xfId="0" applyFill="1"/>
    <xf numFmtId="0" fontId="0" fillId="6" borderId="19" xfId="0" applyFill="1" applyBorder="1"/>
    <xf numFmtId="167" fontId="0" fillId="6" borderId="0" xfId="0" applyNumberFormat="1" applyFill="1"/>
    <xf numFmtId="167" fontId="0" fillId="6" borderId="5" xfId="0" applyNumberFormat="1" applyFill="1" applyBorder="1"/>
    <xf numFmtId="169" fontId="8" fillId="5" borderId="19" xfId="9" applyNumberFormat="1" applyFont="1" applyFill="1" applyBorder="1"/>
    <xf numFmtId="17" fontId="10" fillId="5" borderId="22" xfId="0" quotePrefix="1" applyNumberFormat="1" applyFont="1" applyFill="1" applyBorder="1" applyAlignment="1">
      <alignment horizontal="center"/>
    </xf>
    <xf numFmtId="167" fontId="10" fillId="5" borderId="1" xfId="5" applyNumberFormat="1" applyFont="1" applyFill="1" applyBorder="1" applyAlignment="1">
      <alignment horizontal="right"/>
    </xf>
    <xf numFmtId="0" fontId="0" fillId="5" borderId="5" xfId="0" applyFill="1" applyBorder="1"/>
    <xf numFmtId="169" fontId="8" fillId="6" borderId="0" xfId="9" applyNumberFormat="1" applyFont="1" applyFill="1" applyBorder="1"/>
    <xf numFmtId="169" fontId="8" fillId="6" borderId="5" xfId="9" applyNumberFormat="1" applyFont="1" applyFill="1" applyBorder="1"/>
    <xf numFmtId="167" fontId="10" fillId="6" borderId="1" xfId="2" applyNumberFormat="1" applyFont="1" applyFill="1" applyBorder="1" applyAlignment="1">
      <alignment horizontal="right"/>
    </xf>
    <xf numFmtId="0" fontId="0" fillId="6" borderId="5" xfId="0" applyFill="1" applyBorder="1"/>
    <xf numFmtId="167" fontId="10" fillId="2" borderId="9" xfId="3" applyNumberFormat="1" applyFont="1" applyFill="1" applyBorder="1" applyAlignment="1">
      <alignment horizontal="right"/>
    </xf>
    <xf numFmtId="167" fontId="13" fillId="2" borderId="1" xfId="3" applyNumberFormat="1" applyFont="1" applyFill="1" applyBorder="1" applyAlignment="1">
      <alignment horizontal="right"/>
    </xf>
    <xf numFmtId="0" fontId="0" fillId="0" borderId="23" xfId="0" applyBorder="1"/>
    <xf numFmtId="171" fontId="8" fillId="0" borderId="0" xfId="2" applyNumberFormat="1" applyFont="1"/>
    <xf numFmtId="171" fontId="8" fillId="0" borderId="23" xfId="2" applyNumberFormat="1" applyFont="1" applyBorder="1"/>
    <xf numFmtId="169" fontId="8" fillId="0" borderId="23" xfId="9" applyNumberFormat="1" applyFont="1" applyBorder="1"/>
    <xf numFmtId="0" fontId="14" fillId="0" borderId="0" xfId="0" applyFont="1"/>
    <xf numFmtId="0" fontId="15" fillId="7" borderId="0" xfId="0" applyFont="1" applyFill="1" applyAlignment="1">
      <alignment horizontal="left"/>
    </xf>
    <xf numFmtId="171" fontId="15" fillId="7" borderId="0" xfId="2" applyNumberFormat="1" applyFont="1" applyFill="1" applyAlignment="1">
      <alignment horizontal="left"/>
    </xf>
    <xf numFmtId="0" fontId="14" fillId="0" borderId="23" xfId="0" applyFont="1" applyBorder="1"/>
    <xf numFmtId="165" fontId="10" fillId="0" borderId="24" xfId="0" quotePrefix="1" applyNumberFormat="1" applyFont="1" applyBorder="1" applyAlignment="1">
      <alignment horizontal="center"/>
    </xf>
    <xf numFmtId="165" fontId="10" fillId="4" borderId="25" xfId="0" quotePrefix="1" applyNumberFormat="1" applyFont="1" applyFill="1" applyBorder="1" applyAlignment="1">
      <alignment horizontal="center"/>
    </xf>
    <xf numFmtId="168" fontId="13" fillId="0" borderId="26" xfId="3" applyNumberFormat="1" applyFont="1" applyFill="1" applyBorder="1" applyAlignment="1">
      <alignment horizontal="right"/>
    </xf>
    <xf numFmtId="167" fontId="13" fillId="0" borderId="27" xfId="3" applyNumberFormat="1" applyFont="1" applyFill="1" applyBorder="1" applyAlignment="1">
      <alignment horizontal="right"/>
    </xf>
    <xf numFmtId="167" fontId="13" fillId="0" borderId="28" xfId="3" applyNumberFormat="1" applyFont="1" applyFill="1" applyBorder="1" applyAlignment="1">
      <alignment horizontal="right"/>
    </xf>
    <xf numFmtId="171" fontId="8" fillId="0" borderId="0" xfId="2" applyNumberFormat="1" applyFont="1" applyBorder="1"/>
    <xf numFmtId="167" fontId="10" fillId="6" borderId="8" xfId="2" applyNumberFormat="1" applyFont="1" applyFill="1" applyBorder="1" applyAlignment="1">
      <alignment horizontal="right" vertical="center"/>
    </xf>
    <xf numFmtId="164" fontId="8" fillId="0" borderId="23" xfId="2" applyFont="1" applyBorder="1"/>
    <xf numFmtId="171" fontId="8" fillId="0" borderId="1" xfId="2" applyNumberFormat="1" applyFont="1" applyFill="1" applyBorder="1" applyAlignment="1"/>
  </cellXfs>
  <cellStyles count="10">
    <cellStyle name="Lien hypertexte" xfId="1" builtinId="8"/>
    <cellStyle name="Milliers" xfId="2" builtinId="3"/>
    <cellStyle name="Milliers 2" xfId="3" xr:uid="{00000000-0005-0000-0000-000002000000}"/>
    <cellStyle name="Milliers 3" xfId="4" xr:uid="{00000000-0005-0000-0000-000003000000}"/>
    <cellStyle name="Milliers 4" xfId="5" xr:uid="{00000000-0005-0000-0000-000004000000}"/>
    <cellStyle name="Milliers 5" xfId="6" xr:uid="{00000000-0005-0000-0000-000005000000}"/>
    <cellStyle name="Milliers 6" xfId="7" xr:uid="{00000000-0005-0000-0000-000006000000}"/>
    <cellStyle name="Normal" xfId="0" builtinId="0"/>
    <cellStyle name="Normal 2" xfId="8" xr:uid="{00000000-0005-0000-0000-000008000000}"/>
    <cellStyle name="Pourcentage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 MENSUELLE REMBST 2023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0555888940472545E-2"/>
          <c:y val="8.5220415689564941E-2"/>
          <c:w val="0.94828126535690338"/>
          <c:h val="0.82847034741143444"/>
        </c:manualLayout>
      </c:layout>
      <c:lineChart>
        <c:grouping val="standard"/>
        <c:varyColors val="0"/>
        <c:ser>
          <c:idx val="0"/>
          <c:order val="0"/>
          <c:tx>
            <c:strRef>
              <c:f>Mensuel!$B$67</c:f>
              <c:strCache>
                <c:ptCount val="1"/>
                <c:pt idx="0">
                  <c:v>SC Soins conservateurs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b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Mensuel!$BQ$4:$CC$4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Mensuel!$BQ$67:$CC$67</c:f>
              <c:numCache>
                <c:formatCode>0.0%</c:formatCode>
                <c:ptCount val="13"/>
                <c:pt idx="0">
                  <c:v>-1.2225869094572239E-2</c:v>
                </c:pt>
                <c:pt idx="1">
                  <c:v>0.12827292039047422</c:v>
                </c:pt>
                <c:pt idx="2">
                  <c:v>8.8833668577053437E-2</c:v>
                </c:pt>
                <c:pt idx="3">
                  <c:v>7.4599728871086901E-2</c:v>
                </c:pt>
                <c:pt idx="4">
                  <c:v>8.9230748987674469E-2</c:v>
                </c:pt>
                <c:pt idx="5">
                  <c:v>4.5199943850276147E-2</c:v>
                </c:pt>
                <c:pt idx="6">
                  <c:v>0.18639950375698144</c:v>
                </c:pt>
                <c:pt idx="7">
                  <c:v>7.3231425197094246E-2</c:v>
                </c:pt>
                <c:pt idx="8">
                  <c:v>6.1485588919435452E-2</c:v>
                </c:pt>
                <c:pt idx="9">
                  <c:v>4.0747294001261647E-2</c:v>
                </c:pt>
                <c:pt idx="10">
                  <c:v>-3.5378114770517444E-2</c:v>
                </c:pt>
                <c:pt idx="11">
                  <c:v>0.12462364391411973</c:v>
                </c:pt>
                <c:pt idx="12">
                  <c:v>0.1038043286564867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B-4197-962B-29CB86523848}"/>
            </c:ext>
          </c:extLst>
        </c:ser>
        <c:ser>
          <c:idx val="1"/>
          <c:order val="1"/>
          <c:tx>
            <c:strRef>
              <c:f>Mensuel!$B$68</c:f>
              <c:strCache>
                <c:ptCount val="1"/>
                <c:pt idx="0">
                  <c:v>SPR  Prothèses dentaires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10"/>
              <c:layout>
                <c:manualLayout>
                  <c:x val="-2.485255375066037E-2"/>
                  <c:y val="3.7160027371207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50-4C64-BE9E-A095FE86F1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Mensuel!$BQ$4:$CC$4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Mensuel!$BQ$68:$CC$68</c:f>
              <c:numCache>
                <c:formatCode>0.0%</c:formatCode>
                <c:ptCount val="13"/>
                <c:pt idx="0">
                  <c:v>-6.6498754052972786E-2</c:v>
                </c:pt>
                <c:pt idx="1">
                  <c:v>7.2164955214660376E-2</c:v>
                </c:pt>
                <c:pt idx="2">
                  <c:v>3.0148395187087562E-2</c:v>
                </c:pt>
                <c:pt idx="3">
                  <c:v>1.8362295315315968E-2</c:v>
                </c:pt>
                <c:pt idx="4">
                  <c:v>1.8948372251529122E-2</c:v>
                </c:pt>
                <c:pt idx="5">
                  <c:v>-4.3780122602256055E-3</c:v>
                </c:pt>
                <c:pt idx="6">
                  <c:v>0.14841590988032149</c:v>
                </c:pt>
                <c:pt idx="7">
                  <c:v>2.8164855519051235E-2</c:v>
                </c:pt>
                <c:pt idx="8">
                  <c:v>-1.6910648240875403E-4</c:v>
                </c:pt>
                <c:pt idx="9">
                  <c:v>-3.2928997575567776E-2</c:v>
                </c:pt>
                <c:pt idx="10">
                  <c:v>-8.9786820003636358E-2</c:v>
                </c:pt>
                <c:pt idx="11">
                  <c:v>5.5656560038829017E-2</c:v>
                </c:pt>
                <c:pt idx="12">
                  <c:v>6.4084723583986536E-2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B-4197-962B-29CB86523848}"/>
            </c:ext>
          </c:extLst>
        </c:ser>
        <c:ser>
          <c:idx val="2"/>
          <c:order val="2"/>
          <c:tx>
            <c:strRef>
              <c:f>Mensuel!$B$69</c:f>
              <c:strCache>
                <c:ptCount val="1"/>
                <c:pt idx="0">
                  <c:v>TO Orthodontie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6"/>
              <c:layout>
                <c:manualLayout>
                  <c:x val="-2.3754088182485759E-2"/>
                  <c:y val="9.4828580475973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50-4C64-BE9E-A095FE86F1EA}"/>
                </c:ext>
              </c:extLst>
            </c:dLbl>
            <c:dLbl>
              <c:idx val="11"/>
              <c:layout>
                <c:manualLayout>
                  <c:x val="-2.3754088182485759E-2"/>
                  <c:y val="5.876068763769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50-4C64-BE9E-A095FE86F1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Mensuel!$BQ$4:$CC$4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Mensuel!$BQ$69:$CC$69</c:f>
              <c:numCache>
                <c:formatCode>0.0%</c:formatCode>
                <c:ptCount val="13"/>
                <c:pt idx="0">
                  <c:v>3.5230159153576412E-3</c:v>
                </c:pt>
                <c:pt idx="1">
                  <c:v>3.0383967020445102E-2</c:v>
                </c:pt>
                <c:pt idx="2">
                  <c:v>9.133546977086926E-2</c:v>
                </c:pt>
                <c:pt idx="3">
                  <c:v>7.2530565253317469E-2</c:v>
                </c:pt>
                <c:pt idx="4">
                  <c:v>7.4539613280268702E-2</c:v>
                </c:pt>
                <c:pt idx="5">
                  <c:v>3.808560686002771E-3</c:v>
                </c:pt>
                <c:pt idx="6">
                  <c:v>0.13084747506805261</c:v>
                </c:pt>
                <c:pt idx="7">
                  <c:v>-9.6034259791358823E-3</c:v>
                </c:pt>
                <c:pt idx="8">
                  <c:v>6.760406396285723E-2</c:v>
                </c:pt>
                <c:pt idx="9">
                  <c:v>2.0520317381202302E-2</c:v>
                </c:pt>
                <c:pt idx="10">
                  <c:v>1.965947011164193E-2</c:v>
                </c:pt>
                <c:pt idx="11">
                  <c:v>0.11074520353025896</c:v>
                </c:pt>
                <c:pt idx="12">
                  <c:v>2.0343251562994435E-2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9B-4197-962B-29CB86523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6068927"/>
        <c:axId val="2028798335"/>
      </c:lineChart>
      <c:dateAx>
        <c:axId val="21360689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8798335"/>
        <c:crosses val="autoZero"/>
        <c:auto val="1"/>
        <c:lblOffset val="100"/>
        <c:baseTimeUnit val="months"/>
      </c:dateAx>
      <c:valAx>
        <c:axId val="2028798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6068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388620</xdr:rowOff>
    </xdr:from>
    <xdr:to>
      <xdr:col>15</xdr:col>
      <xdr:colOff>426720</xdr:colOff>
      <xdr:row>2</xdr:row>
      <xdr:rowOff>83820</xdr:rowOff>
    </xdr:to>
    <xdr:pic>
      <xdr:nvPicPr>
        <xdr:cNvPr id="1388" name="Image 1">
          <a:extLst>
            <a:ext uri="{FF2B5EF4-FFF2-40B4-BE49-F238E27FC236}">
              <a16:creationId xmlns:a16="http://schemas.microsoft.com/office/drawing/2014/main" id="{1989E0DD-DE8F-BAC5-46FC-8FCDBC8FC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7340" y="388620"/>
          <a:ext cx="1066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84</xdr:col>
      <xdr:colOff>663388</xdr:colOff>
      <xdr:row>51</xdr:row>
      <xdr:rowOff>98611</xdr:rowOff>
    </xdr:from>
    <xdr:to>
      <xdr:col>100</xdr:col>
      <xdr:colOff>555812</xdr:colOff>
      <xdr:row>88</xdr:row>
      <xdr:rowOff>116541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EF54A16-D9CE-7D95-3092-934C9AB8D9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</xdr:colOff>
      <xdr:row>0</xdr:row>
      <xdr:rowOff>45720</xdr:rowOff>
    </xdr:from>
    <xdr:to>
      <xdr:col>9</xdr:col>
      <xdr:colOff>175260</xdr:colOff>
      <xdr:row>1</xdr:row>
      <xdr:rowOff>106680</xdr:rowOff>
    </xdr:to>
    <xdr:pic>
      <xdr:nvPicPr>
        <xdr:cNvPr id="2227" name="Image 1">
          <a:extLst>
            <a:ext uri="{FF2B5EF4-FFF2-40B4-BE49-F238E27FC236}">
              <a16:creationId xmlns:a16="http://schemas.microsoft.com/office/drawing/2014/main" id="{545662E8-6DED-D50C-57C2-20436D2FB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2720" y="45720"/>
          <a:ext cx="1524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eli.fr/l-assurance-maladie/statistiques-et-publications/donnees-statistiques/depenses-d-assurance-maladie/depenses-en-date-de-remboursement/depenses-mensuelles-2018.ph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1:CC137"/>
  <sheetViews>
    <sheetView showGridLines="0" tabSelected="1" zoomScale="85" zoomScaleNormal="85" zoomScaleSheetLayoutView="85" workbookViewId="0">
      <pane xSplit="2" ySplit="4" topLeftCell="BS48" activePane="bottomRight" state="frozenSplit"/>
      <selection pane="topRight" activeCell="B1" sqref="B1"/>
      <selection pane="bottomLeft" activeCell="A5" sqref="A5"/>
      <selection pane="bottomRight" activeCell="CO51" sqref="CO51"/>
    </sheetView>
  </sheetViews>
  <sheetFormatPr baseColWidth="10" defaultRowHeight="14.4" x14ac:dyDescent="0.3"/>
  <cols>
    <col min="1" max="1" width="4" customWidth="1"/>
    <col min="2" max="2" width="89.109375" customWidth="1"/>
    <col min="3" max="3" width="7.5546875" bestFit="1" customWidth="1"/>
    <col min="4" max="4" width="7.6640625" bestFit="1" customWidth="1"/>
    <col min="5" max="5" width="8.44140625" bestFit="1" customWidth="1"/>
    <col min="6" max="9" width="7.6640625" bestFit="1" customWidth="1"/>
    <col min="10" max="10" width="8" bestFit="1" customWidth="1"/>
    <col min="11" max="11" width="7.88671875" bestFit="1" customWidth="1"/>
    <col min="12" max="12" width="7.6640625" bestFit="1" customWidth="1"/>
    <col min="13" max="23" width="9.33203125" bestFit="1" customWidth="1"/>
    <col min="24" max="25" width="10.33203125" bestFit="1" customWidth="1"/>
    <col min="26" max="26" width="10" bestFit="1" customWidth="1"/>
    <col min="27" max="33" width="9.33203125" bestFit="1" customWidth="1"/>
    <col min="34" max="34" width="9.33203125" style="62" bestFit="1" customWidth="1"/>
    <col min="35" max="38" width="9.33203125" bestFit="1" customWidth="1"/>
    <col min="39" max="39" width="9.33203125" style="62" bestFit="1" customWidth="1"/>
    <col min="40" max="41" width="11.5546875" style="62" customWidth="1"/>
    <col min="42" max="43" width="11.44140625" style="62" customWidth="1"/>
    <col min="44" max="67" width="11.44140625" customWidth="1"/>
    <col min="68" max="68" width="11.44140625" style="62" customWidth="1"/>
    <col min="69" max="80" width="11.44140625" customWidth="1"/>
    <col min="81" max="81" width="11.44140625" style="110" customWidth="1"/>
  </cols>
  <sheetData>
    <row r="1" spans="2:81" ht="35.25" customHeight="1" x14ac:dyDescent="0.35">
      <c r="B1" s="98" t="s">
        <v>8</v>
      </c>
    </row>
    <row r="2" spans="2:81" ht="19.5" customHeight="1" x14ac:dyDescent="0.3">
      <c r="B2" s="5" t="s">
        <v>0</v>
      </c>
    </row>
    <row r="3" spans="2:81" ht="15" thickBot="1" x14ac:dyDescent="0.35">
      <c r="AI3" s="38"/>
      <c r="AJ3" s="38"/>
      <c r="AK3" s="38"/>
      <c r="AL3" s="38"/>
      <c r="AM3" s="117"/>
      <c r="AN3" s="117"/>
      <c r="AO3" s="117"/>
      <c r="AP3" s="117"/>
      <c r="AQ3" s="117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117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121"/>
    </row>
    <row r="4" spans="2:81" x14ac:dyDescent="0.3">
      <c r="B4" s="55"/>
      <c r="C4" s="65">
        <v>42736</v>
      </c>
      <c r="D4" s="40">
        <v>42767</v>
      </c>
      <c r="E4" s="40">
        <v>42795</v>
      </c>
      <c r="F4" s="40">
        <v>42826</v>
      </c>
      <c r="G4" s="40">
        <v>42856</v>
      </c>
      <c r="H4" s="40">
        <v>42887</v>
      </c>
      <c r="I4" s="40">
        <v>42917</v>
      </c>
      <c r="J4" s="40">
        <v>42948</v>
      </c>
      <c r="K4" s="40">
        <v>42979</v>
      </c>
      <c r="L4" s="40">
        <v>43009</v>
      </c>
      <c r="M4" s="40">
        <v>43040</v>
      </c>
      <c r="N4" s="41">
        <v>43070</v>
      </c>
      <c r="O4" s="40">
        <v>43101</v>
      </c>
      <c r="P4" s="40">
        <v>43132</v>
      </c>
      <c r="Q4" s="40">
        <v>43160</v>
      </c>
      <c r="R4" s="40">
        <v>43191</v>
      </c>
      <c r="S4" s="40">
        <v>43221</v>
      </c>
      <c r="T4" s="40">
        <v>43252</v>
      </c>
      <c r="U4" s="40">
        <v>43282</v>
      </c>
      <c r="V4" s="40">
        <v>43313</v>
      </c>
      <c r="W4" s="40">
        <v>43344</v>
      </c>
      <c r="X4" s="40">
        <v>43374</v>
      </c>
      <c r="Y4" s="40">
        <v>43405</v>
      </c>
      <c r="Z4" s="41">
        <v>43435</v>
      </c>
      <c r="AA4" s="40">
        <v>43466</v>
      </c>
      <c r="AB4" s="40">
        <v>43497</v>
      </c>
      <c r="AC4" s="40">
        <v>43525</v>
      </c>
      <c r="AD4" s="40">
        <v>43556</v>
      </c>
      <c r="AE4" s="40">
        <v>43586</v>
      </c>
      <c r="AF4" s="40">
        <v>43617</v>
      </c>
      <c r="AG4" s="66">
        <v>43647</v>
      </c>
      <c r="AH4" s="89">
        <v>43678</v>
      </c>
      <c r="AI4" s="91">
        <v>43709</v>
      </c>
      <c r="AJ4" s="108">
        <v>43739</v>
      </c>
      <c r="AK4" s="107">
        <v>43770</v>
      </c>
      <c r="AL4" s="108">
        <v>43800</v>
      </c>
      <c r="AM4" s="115">
        <v>43831</v>
      </c>
      <c r="AN4" s="115">
        <v>43862</v>
      </c>
      <c r="AO4" s="115">
        <v>43891</v>
      </c>
      <c r="AP4" s="115">
        <v>43922</v>
      </c>
      <c r="AQ4" s="115">
        <v>43952</v>
      </c>
      <c r="AR4" s="108">
        <v>43983</v>
      </c>
      <c r="AS4" s="108">
        <v>44013</v>
      </c>
      <c r="AT4" s="108">
        <v>44044</v>
      </c>
      <c r="AU4" s="108">
        <v>44075</v>
      </c>
      <c r="AV4" s="108">
        <v>44105</v>
      </c>
      <c r="AW4" s="108">
        <v>44136</v>
      </c>
      <c r="AX4" s="108">
        <v>44166</v>
      </c>
      <c r="AY4" s="108">
        <v>44197</v>
      </c>
      <c r="AZ4" s="108">
        <v>44228</v>
      </c>
      <c r="BA4" s="108">
        <v>44256</v>
      </c>
      <c r="BB4" s="108">
        <v>44287</v>
      </c>
      <c r="BC4" s="108">
        <v>44317</v>
      </c>
      <c r="BD4" s="108">
        <v>44348</v>
      </c>
      <c r="BE4" s="108">
        <v>44378</v>
      </c>
      <c r="BF4" s="108">
        <v>44409</v>
      </c>
      <c r="BG4" s="108">
        <v>44440</v>
      </c>
      <c r="BH4" s="108">
        <v>44470</v>
      </c>
      <c r="BI4" s="108">
        <v>44501</v>
      </c>
      <c r="BJ4" s="108">
        <v>44531</v>
      </c>
      <c r="BK4" s="108">
        <v>44562</v>
      </c>
      <c r="BL4" s="108">
        <v>44593</v>
      </c>
      <c r="BM4" s="108">
        <v>44621</v>
      </c>
      <c r="BN4" s="108">
        <v>44652</v>
      </c>
      <c r="BO4" s="108">
        <v>44682</v>
      </c>
      <c r="BP4" s="115">
        <v>44713</v>
      </c>
      <c r="BQ4" s="108">
        <v>44743</v>
      </c>
      <c r="BR4" s="108">
        <v>44774</v>
      </c>
      <c r="BS4" s="108">
        <v>44805</v>
      </c>
      <c r="BT4" s="108">
        <v>44835</v>
      </c>
      <c r="BU4" s="108">
        <v>44866</v>
      </c>
      <c r="BV4" s="108">
        <v>44896</v>
      </c>
      <c r="BW4" s="108">
        <v>44927</v>
      </c>
      <c r="BX4" s="108">
        <v>44958</v>
      </c>
      <c r="BY4" s="108">
        <v>44986</v>
      </c>
      <c r="BZ4" s="108">
        <v>45017</v>
      </c>
      <c r="CA4" s="108">
        <v>45047</v>
      </c>
      <c r="CB4" s="108">
        <v>45078</v>
      </c>
      <c r="CC4" s="109">
        <v>45108</v>
      </c>
    </row>
    <row r="5" spans="2:81" x14ac:dyDescent="0.3">
      <c r="B5" s="56" t="s">
        <v>19</v>
      </c>
      <c r="C5" s="67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  <c r="P5" s="50"/>
      <c r="Q5" s="50"/>
      <c r="R5" s="50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106"/>
      <c r="AL5" s="106"/>
      <c r="AM5" s="106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</row>
    <row r="6" spans="2:81" x14ac:dyDescent="0.3">
      <c r="B6" s="57" t="s">
        <v>2</v>
      </c>
      <c r="C6" s="68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2"/>
      <c r="P6" s="12"/>
      <c r="Q6" s="12"/>
      <c r="R6" s="12"/>
      <c r="Z6" s="6"/>
      <c r="AK6" s="62"/>
    </row>
    <row r="7" spans="2:81" x14ac:dyDescent="0.3">
      <c r="B7" s="58" t="s">
        <v>1</v>
      </c>
      <c r="C7" s="69">
        <v>13751960.749999888</v>
      </c>
      <c r="D7" s="14">
        <v>13703360.159999903</v>
      </c>
      <c r="E7" s="14">
        <v>15958934.08999991</v>
      </c>
      <c r="F7" s="14">
        <v>12971605.239999915</v>
      </c>
      <c r="G7" s="14">
        <v>14569594.069999896</v>
      </c>
      <c r="H7" s="14">
        <v>14826512.639999889</v>
      </c>
      <c r="I7" s="14">
        <v>14180773.659999903</v>
      </c>
      <c r="J7" s="14">
        <v>9690529.5499999616</v>
      </c>
      <c r="K7" s="14">
        <v>14707819.589999888</v>
      </c>
      <c r="L7" s="14">
        <v>15831648.949999917</v>
      </c>
      <c r="M7" s="14">
        <v>14887661.889999889</v>
      </c>
      <c r="N7" s="15">
        <v>13839497.289999919</v>
      </c>
      <c r="O7" s="16">
        <v>14430250.919999914</v>
      </c>
      <c r="P7" s="16">
        <v>14090289.289999947</v>
      </c>
      <c r="Q7" s="16">
        <v>15217152.359999893</v>
      </c>
      <c r="R7" s="16">
        <v>14161360.74999989</v>
      </c>
      <c r="S7" s="16">
        <v>13499586.459999915</v>
      </c>
      <c r="T7" s="16">
        <v>14986602.129999928</v>
      </c>
      <c r="U7" s="16">
        <v>14975396.309999919</v>
      </c>
      <c r="V7" s="16">
        <v>9330771.2199999727</v>
      </c>
      <c r="W7" s="16">
        <v>13991174.97999992</v>
      </c>
      <c r="X7" s="16">
        <v>16651612.169999946</v>
      </c>
      <c r="Y7" s="16">
        <v>15081778.559999894</v>
      </c>
      <c r="Z7" s="17">
        <v>13727391.959999906</v>
      </c>
      <c r="AA7" s="14">
        <v>14522636.639999911</v>
      </c>
      <c r="AB7" s="14">
        <v>14053128.089999909</v>
      </c>
      <c r="AC7" s="14">
        <v>14857373.369999934</v>
      </c>
      <c r="AD7" s="14">
        <v>14501262.679999961</v>
      </c>
      <c r="AE7" s="14">
        <v>14748564.539999951</v>
      </c>
      <c r="AF7" s="14">
        <v>13554618.029999953</v>
      </c>
      <c r="AG7" s="14">
        <v>15391625.949999953</v>
      </c>
      <c r="AH7" s="74">
        <v>9060002.1099999957</v>
      </c>
      <c r="AI7" s="95">
        <v>14711252.019999929</v>
      </c>
      <c r="AJ7" s="95">
        <v>16618852.749999937</v>
      </c>
      <c r="AK7" s="101">
        <v>13961069.129999926</v>
      </c>
      <c r="AL7" s="95">
        <v>14339802.749999899</v>
      </c>
      <c r="AM7" s="74">
        <v>15554171.7099998</v>
      </c>
      <c r="AN7" s="116">
        <v>15326918.139999861</v>
      </c>
      <c r="AO7" s="116">
        <v>10258361.179999962</v>
      </c>
      <c r="AP7" s="116">
        <v>1240649.1299999969</v>
      </c>
      <c r="AQ7" s="74">
        <v>7944056.9899999695</v>
      </c>
      <c r="AR7" s="95">
        <v>16072448.039999889</v>
      </c>
      <c r="AS7" s="95">
        <v>16274297.64999992</v>
      </c>
      <c r="AT7" s="95">
        <v>9167467.4399999809</v>
      </c>
      <c r="AU7" s="95">
        <v>15909585.759999897</v>
      </c>
      <c r="AV7" s="95">
        <v>15965622.989999924</v>
      </c>
      <c r="AW7" s="95">
        <v>15053776.889999891</v>
      </c>
      <c r="AX7" s="95">
        <v>16013355.499999847</v>
      </c>
      <c r="AY7" s="95">
        <v>14054937.969999898</v>
      </c>
      <c r="AZ7" s="95">
        <v>14697324.399999918</v>
      </c>
      <c r="BA7" s="95">
        <v>16826763.909999896</v>
      </c>
      <c r="BB7" s="95">
        <v>15417989.349999893</v>
      </c>
      <c r="BC7" s="95">
        <v>13663342.219999917</v>
      </c>
      <c r="BD7" s="95">
        <v>16591892.379999878</v>
      </c>
      <c r="BE7" s="95">
        <v>14855827.3999999</v>
      </c>
      <c r="BF7" s="95">
        <v>8740326.2999999765</v>
      </c>
      <c r="BG7" s="95">
        <v>16076853.749999927</v>
      </c>
      <c r="BH7" s="95">
        <v>15852516.069999876</v>
      </c>
      <c r="BI7" s="95">
        <v>14721995.089999907</v>
      </c>
      <c r="BJ7" s="95">
        <v>15492425.05999993</v>
      </c>
      <c r="BK7" s="95">
        <v>15654024.299999909</v>
      </c>
      <c r="BL7" s="95">
        <v>15069025.739999942</v>
      </c>
      <c r="BM7" s="95">
        <v>17294730.909999885</v>
      </c>
      <c r="BN7" s="95">
        <v>14222569.159999916</v>
      </c>
      <c r="BO7" s="95">
        <v>15294064.239999894</v>
      </c>
      <c r="BP7" s="74">
        <v>15905583.919999871</v>
      </c>
      <c r="BQ7" s="95">
        <v>14154045.079999914</v>
      </c>
      <c r="BR7" s="95">
        <v>9108700.8599999864</v>
      </c>
      <c r="BS7" s="95">
        <v>16444612.599999882</v>
      </c>
      <c r="BT7" s="95">
        <v>15884205.489999909</v>
      </c>
      <c r="BU7" s="95">
        <v>14934564.059999928</v>
      </c>
      <c r="BV7" s="95">
        <v>15270284.399999904</v>
      </c>
      <c r="BW7" s="95">
        <v>15452280.779999854</v>
      </c>
      <c r="BX7" s="95">
        <v>14878880.3799999</v>
      </c>
      <c r="BY7" s="95">
        <v>17563701.149999857</v>
      </c>
      <c r="BZ7" s="95">
        <v>14063765.999999888</v>
      </c>
      <c r="CA7" s="95">
        <v>14571795.879999898</v>
      </c>
      <c r="CB7" s="95">
        <v>17148800.619999915</v>
      </c>
      <c r="CC7" s="120">
        <v>14911294.90999992</v>
      </c>
    </row>
    <row r="8" spans="2:81" x14ac:dyDescent="0.3">
      <c r="B8" s="58" t="s">
        <v>3</v>
      </c>
      <c r="C8" s="69">
        <v>89318441.94999972</v>
      </c>
      <c r="D8" s="14">
        <v>88779608.169999793</v>
      </c>
      <c r="E8" s="14">
        <v>105467407.56999975</v>
      </c>
      <c r="F8" s="14">
        <v>84364150.729999751</v>
      </c>
      <c r="G8" s="14">
        <v>94845026.379999816</v>
      </c>
      <c r="H8" s="14">
        <v>99102692.519999892</v>
      </c>
      <c r="I8" s="14">
        <v>93870892.659999803</v>
      </c>
      <c r="J8" s="14">
        <v>55879007.830000065</v>
      </c>
      <c r="K8" s="14">
        <v>89129783.779999867</v>
      </c>
      <c r="L8" s="14">
        <v>100125744.08999978</v>
      </c>
      <c r="M8" s="14">
        <v>95553258.629999876</v>
      </c>
      <c r="N8" s="15">
        <v>88188695.079999775</v>
      </c>
      <c r="O8" s="16">
        <v>90834582.999999762</v>
      </c>
      <c r="P8" s="16">
        <v>91611067.899999768</v>
      </c>
      <c r="Q8" s="16">
        <v>98570341.379999682</v>
      </c>
      <c r="R8" s="16">
        <v>92598713.259999782</v>
      </c>
      <c r="S8" s="16">
        <v>86680930.82999976</v>
      </c>
      <c r="T8" s="16">
        <v>101018772.19999984</v>
      </c>
      <c r="U8" s="16">
        <v>101176103.54999968</v>
      </c>
      <c r="V8" s="16">
        <v>54753334.070000038</v>
      </c>
      <c r="W8" s="16">
        <v>83794574.729999825</v>
      </c>
      <c r="X8" s="16">
        <v>105018192.83999979</v>
      </c>
      <c r="Y8" s="16">
        <v>96553649.999999851</v>
      </c>
      <c r="Z8" s="17">
        <v>88652382.039999858</v>
      </c>
      <c r="AA8" s="14">
        <v>91646033.619999856</v>
      </c>
      <c r="AB8" s="14">
        <v>89974494.469999745</v>
      </c>
      <c r="AC8" s="14">
        <v>96906715.039999932</v>
      </c>
      <c r="AD8" s="14">
        <v>104132299.31</v>
      </c>
      <c r="AE8" s="14">
        <v>112845117.41999984</v>
      </c>
      <c r="AF8" s="14">
        <v>102429536.39999992</v>
      </c>
      <c r="AG8" s="14">
        <v>119976123.7799999</v>
      </c>
      <c r="AH8" s="74">
        <v>61273361.979999967</v>
      </c>
      <c r="AI8" s="95">
        <v>102013483.06999975</v>
      </c>
      <c r="AJ8" s="95">
        <v>119452803.11999993</v>
      </c>
      <c r="AK8" s="101">
        <v>101059024.23999959</v>
      </c>
      <c r="AL8" s="95">
        <v>105485086.5999997</v>
      </c>
      <c r="AM8" s="74">
        <v>115566916.279999</v>
      </c>
      <c r="AN8" s="116">
        <v>116693130.00999963</v>
      </c>
      <c r="AO8" s="116">
        <v>75367094.710000128</v>
      </c>
      <c r="AP8" s="116">
        <v>4249017.0700000292</v>
      </c>
      <c r="AQ8" s="74">
        <v>51394848.969999917</v>
      </c>
      <c r="AR8" s="95">
        <v>118057402.3299993</v>
      </c>
      <c r="AS8" s="95">
        <v>125829269.48999946</v>
      </c>
      <c r="AT8" s="95">
        <v>67040247.240000017</v>
      </c>
      <c r="AU8" s="95">
        <v>119044916.93999967</v>
      </c>
      <c r="AV8" s="95">
        <v>120444957.91000001</v>
      </c>
      <c r="AW8" s="95">
        <v>115333471.73000006</v>
      </c>
      <c r="AX8" s="95">
        <v>121166331.19999953</v>
      </c>
      <c r="AY8" s="95">
        <v>107249080.15999974</v>
      </c>
      <c r="AZ8" s="95">
        <v>118239289.08999954</v>
      </c>
      <c r="BA8" s="95">
        <v>136179213.95999935</v>
      </c>
      <c r="BB8" s="95">
        <v>108783444.73999956</v>
      </c>
      <c r="BC8" s="95">
        <v>137643575.31999889</v>
      </c>
      <c r="BD8" s="95">
        <v>122747175.29000001</v>
      </c>
      <c r="BE8" s="95">
        <v>122497910.51999918</v>
      </c>
      <c r="BF8" s="95">
        <v>64716807.240000196</v>
      </c>
      <c r="BG8" s="95">
        <v>119714916.02999933</v>
      </c>
      <c r="BH8" s="95">
        <v>121256899.07999969</v>
      </c>
      <c r="BI8" s="95">
        <v>112971764.62999927</v>
      </c>
      <c r="BJ8" s="95">
        <v>121239444.11999971</v>
      </c>
      <c r="BK8" s="95">
        <v>108154433.92999947</v>
      </c>
      <c r="BL8" s="95">
        <v>116418159.22999963</v>
      </c>
      <c r="BM8" s="95">
        <v>140703102.70999938</v>
      </c>
      <c r="BN8" s="95">
        <v>113994522.19999923</v>
      </c>
      <c r="BO8" s="95">
        <v>128697763.94999966</v>
      </c>
      <c r="BP8" s="74">
        <v>133470583.67999943</v>
      </c>
      <c r="BQ8" s="95">
        <v>118766227.15999945</v>
      </c>
      <c r="BR8" s="95">
        <v>71700176.750000134</v>
      </c>
      <c r="BS8" s="95">
        <v>127582055.68999965</v>
      </c>
      <c r="BT8" s="95">
        <v>128620899.62999931</v>
      </c>
      <c r="BU8" s="95">
        <v>121103983.50999984</v>
      </c>
      <c r="BV8" s="95">
        <v>124606513.69999956</v>
      </c>
      <c r="BW8" s="95">
        <v>126139586.0999998</v>
      </c>
      <c r="BX8" s="95">
        <v>122584394.03999984</v>
      </c>
      <c r="BY8" s="95">
        <v>147536759.7899988</v>
      </c>
      <c r="BZ8" s="95">
        <v>117183765.95999962</v>
      </c>
      <c r="CA8" s="95">
        <v>121333767.98999925</v>
      </c>
      <c r="CB8" s="95">
        <v>147546336.68999913</v>
      </c>
      <c r="CC8" s="120">
        <v>128815986.14000003</v>
      </c>
    </row>
    <row r="9" spans="2:81" x14ac:dyDescent="0.3">
      <c r="B9" s="58" t="s">
        <v>4</v>
      </c>
      <c r="C9" s="69">
        <v>62975346.28999994</v>
      </c>
      <c r="D9" s="14">
        <v>68855442.769999892</v>
      </c>
      <c r="E9" s="14">
        <v>80832447.72999984</v>
      </c>
      <c r="F9" s="14">
        <v>63917357.799999923</v>
      </c>
      <c r="G9" s="14">
        <v>73122360.749999851</v>
      </c>
      <c r="H9" s="14">
        <v>77258633.739999801</v>
      </c>
      <c r="I9" s="14">
        <v>72972622.319999859</v>
      </c>
      <c r="J9" s="14">
        <v>29404716.850000039</v>
      </c>
      <c r="K9" s="14">
        <v>56731889.519999973</v>
      </c>
      <c r="L9" s="14">
        <v>76306589.429999828</v>
      </c>
      <c r="M9" s="14">
        <v>70215096.35999988</v>
      </c>
      <c r="N9" s="15">
        <v>71101545.079999879</v>
      </c>
      <c r="O9" s="16">
        <v>59695360.22999993</v>
      </c>
      <c r="P9" s="16">
        <v>69221969.209999919</v>
      </c>
      <c r="Q9" s="16">
        <v>74071720.079999849</v>
      </c>
      <c r="R9" s="16">
        <v>70354251.409999877</v>
      </c>
      <c r="S9" s="16">
        <v>64622761.349999905</v>
      </c>
      <c r="T9" s="16">
        <v>77305792.179999828</v>
      </c>
      <c r="U9" s="16">
        <v>77797979.859999806</v>
      </c>
      <c r="V9" s="16">
        <v>28429991.95000004</v>
      </c>
      <c r="W9" s="16">
        <v>53294549.790000014</v>
      </c>
      <c r="X9" s="16">
        <v>79232113.139999822</v>
      </c>
      <c r="Y9" s="16">
        <v>69416614.019999892</v>
      </c>
      <c r="Z9" s="17">
        <v>70904615.649999872</v>
      </c>
      <c r="AA9" s="14">
        <v>57935865.54999996</v>
      </c>
      <c r="AB9" s="14">
        <v>66275017.329999916</v>
      </c>
      <c r="AC9" s="14">
        <v>76866612.789999902</v>
      </c>
      <c r="AD9" s="14">
        <v>59584059.980000012</v>
      </c>
      <c r="AE9" s="14">
        <v>59461906.839999996</v>
      </c>
      <c r="AF9" s="14">
        <v>57403254.980000041</v>
      </c>
      <c r="AG9" s="14">
        <v>75590939.600000054</v>
      </c>
      <c r="AH9" s="74">
        <v>26850735.169999994</v>
      </c>
      <c r="AI9" s="95">
        <v>51263077.199999206</v>
      </c>
      <c r="AJ9" s="95">
        <v>70793009.55999881</v>
      </c>
      <c r="AK9" s="101">
        <v>56629585.559999213</v>
      </c>
      <c r="AL9" s="95">
        <v>65453461.399999239</v>
      </c>
      <c r="AM9" s="74">
        <v>53094235.7799991</v>
      </c>
      <c r="AN9" s="116">
        <v>69495239.24999854</v>
      </c>
      <c r="AO9" s="116">
        <v>51193037.709999412</v>
      </c>
      <c r="AP9" s="116">
        <v>2600759.8799999943</v>
      </c>
      <c r="AQ9" s="74">
        <v>34331042.089999788</v>
      </c>
      <c r="AR9" s="95">
        <v>92698965.9599998</v>
      </c>
      <c r="AS9" s="95">
        <v>94094070.850000024</v>
      </c>
      <c r="AT9" s="95">
        <v>38242561.559999771</v>
      </c>
      <c r="AU9" s="95">
        <v>72098053.869998753</v>
      </c>
      <c r="AV9" s="95">
        <v>85906692.519999653</v>
      </c>
      <c r="AW9" s="95">
        <v>82258996.329999372</v>
      </c>
      <c r="AX9" s="95">
        <v>92369999.399999604</v>
      </c>
      <c r="AY9" s="95">
        <v>63351636.459998973</v>
      </c>
      <c r="AZ9" s="95">
        <v>82565731.469999447</v>
      </c>
      <c r="BA9" s="95">
        <v>96194204.860000223</v>
      </c>
      <c r="BB9" s="95">
        <v>79041981.279999226</v>
      </c>
      <c r="BC9" s="95">
        <v>100988799.28999978</v>
      </c>
      <c r="BD9" s="95">
        <v>87521609.379999593</v>
      </c>
      <c r="BE9" s="95">
        <v>90040618.959999889</v>
      </c>
      <c r="BF9" s="95">
        <v>32461240.269999932</v>
      </c>
      <c r="BG9" s="95">
        <v>73798280.399999097</v>
      </c>
      <c r="BH9" s="95">
        <v>88486219.489999726</v>
      </c>
      <c r="BI9" s="95">
        <v>79165062.239999205</v>
      </c>
      <c r="BJ9" s="95">
        <v>87703114.269999519</v>
      </c>
      <c r="BK9" s="95">
        <v>63595978.259999163</v>
      </c>
      <c r="BL9" s="95">
        <v>80833294.649999484</v>
      </c>
      <c r="BM9" s="95">
        <v>98399407.839999899</v>
      </c>
      <c r="BN9" s="95">
        <v>80791106.879999295</v>
      </c>
      <c r="BO9" s="95">
        <v>89137442.859999791</v>
      </c>
      <c r="BP9" s="74">
        <v>94627942.399999887</v>
      </c>
      <c r="BQ9" s="95">
        <v>83427216.719999343</v>
      </c>
      <c r="BR9" s="95">
        <v>34447342.989999928</v>
      </c>
      <c r="BS9" s="95">
        <v>75246645.109999195</v>
      </c>
      <c r="BT9" s="95">
        <v>89845612.159999579</v>
      </c>
      <c r="BU9" s="95">
        <v>80342956.659999192</v>
      </c>
      <c r="BV9" s="95">
        <v>86605247.029999539</v>
      </c>
      <c r="BW9" s="95">
        <v>71380557.689999461</v>
      </c>
      <c r="BX9" s="95">
        <v>81043784.63999927</v>
      </c>
      <c r="BY9" s="95">
        <v>97219034.859999716</v>
      </c>
      <c r="BZ9" s="95">
        <v>77705073.789999411</v>
      </c>
      <c r="CA9" s="95">
        <v>79113771.949999526</v>
      </c>
      <c r="CB9" s="95">
        <v>98359336.549999863</v>
      </c>
      <c r="CC9" s="120">
        <v>87235541.029999539</v>
      </c>
    </row>
    <row r="10" spans="2:81" x14ac:dyDescent="0.3">
      <c r="B10" s="58" t="s">
        <v>5</v>
      </c>
      <c r="C10" s="69">
        <v>30516662.140000015</v>
      </c>
      <c r="D10" s="14">
        <v>24963877.860000007</v>
      </c>
      <c r="E10" s="14">
        <v>34724669.569999993</v>
      </c>
      <c r="F10" s="14">
        <v>27625976.620000012</v>
      </c>
      <c r="G10" s="14">
        <v>32283622.880000003</v>
      </c>
      <c r="H10" s="14">
        <v>35575836.780000016</v>
      </c>
      <c r="I10" s="14">
        <v>29138742.240000002</v>
      </c>
      <c r="J10" s="14">
        <v>16445912.210000001</v>
      </c>
      <c r="K10" s="14">
        <v>36904452.459999993</v>
      </c>
      <c r="L10" s="14">
        <v>34696352.640000008</v>
      </c>
      <c r="M10" s="14">
        <v>30932850.730000019</v>
      </c>
      <c r="N10" s="15">
        <v>31771894.539999995</v>
      </c>
      <c r="O10" s="16">
        <v>31859409.470000003</v>
      </c>
      <c r="P10" s="16">
        <v>26927067.950000018</v>
      </c>
      <c r="Q10" s="16">
        <v>33681862.510000005</v>
      </c>
      <c r="R10" s="16">
        <v>31908360.130000006</v>
      </c>
      <c r="S10" s="16">
        <v>31989564.160000004</v>
      </c>
      <c r="T10" s="16">
        <v>36501442.940000005</v>
      </c>
      <c r="U10" s="16">
        <v>31909845.490000002</v>
      </c>
      <c r="V10" s="16">
        <v>17020150.700000007</v>
      </c>
      <c r="W10" s="16">
        <v>35492156.470000014</v>
      </c>
      <c r="X10" s="16">
        <v>37298573.560000002</v>
      </c>
      <c r="Y10" s="16">
        <v>34252203.109999999</v>
      </c>
      <c r="Z10" s="17">
        <v>31692607.030000012</v>
      </c>
      <c r="AA10" s="14">
        <v>32899119.520000003</v>
      </c>
      <c r="AB10" s="14">
        <v>27809716.040000003</v>
      </c>
      <c r="AC10" s="14">
        <v>33932221.95000001</v>
      </c>
      <c r="AD10" s="14">
        <v>33842241.680000007</v>
      </c>
      <c r="AE10" s="14">
        <v>33871261.480000012</v>
      </c>
      <c r="AF10" s="14">
        <v>35094006.43</v>
      </c>
      <c r="AG10" s="14">
        <v>34183345.470000006</v>
      </c>
      <c r="AH10" s="74">
        <v>17448015.999999996</v>
      </c>
      <c r="AI10" s="95">
        <v>38092455.57</v>
      </c>
      <c r="AJ10" s="95">
        <v>38731573.310000017</v>
      </c>
      <c r="AK10" s="101">
        <v>33612908.220000014</v>
      </c>
      <c r="AL10" s="95">
        <v>34117163.679999992</v>
      </c>
      <c r="AM10" s="74">
        <v>37370938.380000003</v>
      </c>
      <c r="AN10" s="116">
        <v>30179974.160000011</v>
      </c>
      <c r="AO10" s="116">
        <v>22582230.020000011</v>
      </c>
      <c r="AP10" s="116">
        <v>5055830.5599999987</v>
      </c>
      <c r="AQ10" s="74">
        <v>35743513.640000001</v>
      </c>
      <c r="AR10" s="95">
        <v>54968527.130000018</v>
      </c>
      <c r="AS10" s="95">
        <v>41146400.980000004</v>
      </c>
      <c r="AT10" s="95">
        <v>19004907.889999997</v>
      </c>
      <c r="AU10" s="95">
        <v>40768473.569999993</v>
      </c>
      <c r="AV10" s="95">
        <v>33511147.749999989</v>
      </c>
      <c r="AW10" s="95">
        <v>34309873.770000011</v>
      </c>
      <c r="AX10" s="95">
        <v>44156352.269999981</v>
      </c>
      <c r="AY10" s="95">
        <v>37292308.020000011</v>
      </c>
      <c r="AZ10" s="95">
        <v>33341423.660000008</v>
      </c>
      <c r="BA10" s="95">
        <v>39046371.56000001</v>
      </c>
      <c r="BB10" s="95">
        <v>32373982.070000008</v>
      </c>
      <c r="BC10" s="95">
        <v>44454412.870000005</v>
      </c>
      <c r="BD10" s="95">
        <v>33515271.809999999</v>
      </c>
      <c r="BE10" s="95">
        <v>37475405.999999993</v>
      </c>
      <c r="BF10" s="95">
        <v>19378385.840000004</v>
      </c>
      <c r="BG10" s="95">
        <v>44851197.530000016</v>
      </c>
      <c r="BH10" s="95">
        <v>38740276.460000001</v>
      </c>
      <c r="BI10" s="95">
        <v>36493834.38000001</v>
      </c>
      <c r="BJ10" s="95">
        <v>41409350.190000005</v>
      </c>
      <c r="BK10" s="95">
        <v>36364771.030000001</v>
      </c>
      <c r="BL10" s="95">
        <v>33797860.739999995</v>
      </c>
      <c r="BM10" s="95">
        <v>42205748.800000004</v>
      </c>
      <c r="BN10" s="95">
        <v>36131725.859999999</v>
      </c>
      <c r="BO10" s="95">
        <v>39450426.860000007</v>
      </c>
      <c r="BP10" s="74">
        <v>42933031.540000014</v>
      </c>
      <c r="BQ10" s="95">
        <v>37592487.480000004</v>
      </c>
      <c r="BR10" s="95">
        <v>20119804.140000001</v>
      </c>
      <c r="BS10" s="95">
        <v>48725481.280000009</v>
      </c>
      <c r="BT10" s="95">
        <v>41179423.860000007</v>
      </c>
      <c r="BU10" s="95">
        <v>38953626.049999997</v>
      </c>
      <c r="BV10" s="95">
        <v>41332389.700000003</v>
      </c>
      <c r="BW10" s="95">
        <v>41044124.249999993</v>
      </c>
      <c r="BX10" s="95">
        <v>33271977.350000001</v>
      </c>
      <c r="BY10" s="95">
        <v>44949820.929999992</v>
      </c>
      <c r="BZ10" s="95">
        <v>36573746.010000005</v>
      </c>
      <c r="CA10" s="95">
        <v>40044517.879999995</v>
      </c>
      <c r="CB10" s="95">
        <v>47559831.720000014</v>
      </c>
      <c r="CC10" s="120">
        <v>37824664.04999999</v>
      </c>
    </row>
    <row r="11" spans="2:81" x14ac:dyDescent="0.3">
      <c r="B11" s="59" t="s">
        <v>30</v>
      </c>
      <c r="C11" s="69">
        <v>11935759.510000026</v>
      </c>
      <c r="D11" s="14">
        <v>12371660.190000013</v>
      </c>
      <c r="E11" s="14">
        <v>13962609.900000019</v>
      </c>
      <c r="F11" s="14">
        <v>11700419.160000037</v>
      </c>
      <c r="G11" s="14">
        <v>12826422.940000037</v>
      </c>
      <c r="H11" s="14">
        <v>13131811.580000035</v>
      </c>
      <c r="I11" s="14">
        <v>12906685.550000045</v>
      </c>
      <c r="J11" s="14">
        <v>7925552.2900000084</v>
      </c>
      <c r="K11" s="14">
        <v>11990671.410000021</v>
      </c>
      <c r="L11" s="14">
        <v>13956169.85000002</v>
      </c>
      <c r="M11" s="14">
        <v>13389084.000000011</v>
      </c>
      <c r="N11" s="15">
        <v>11596478.54000001</v>
      </c>
      <c r="O11" s="16">
        <v>12679913.470000004</v>
      </c>
      <c r="P11" s="16">
        <v>12903733.690000026</v>
      </c>
      <c r="Q11" s="16">
        <v>13705016.910000021</v>
      </c>
      <c r="R11" s="16">
        <v>13041279.860000012</v>
      </c>
      <c r="S11" s="16">
        <v>11967711.910000019</v>
      </c>
      <c r="T11" s="16">
        <v>13587876.460000016</v>
      </c>
      <c r="U11" s="16">
        <v>13934514.030000011</v>
      </c>
      <c r="V11" s="16">
        <v>7895803.6400000043</v>
      </c>
      <c r="W11" s="16">
        <v>11485830.530000022</v>
      </c>
      <c r="X11" s="16">
        <v>14881946.480000013</v>
      </c>
      <c r="Y11" s="16">
        <v>13645049.610000022</v>
      </c>
      <c r="Z11" s="17">
        <v>11896885.210000008</v>
      </c>
      <c r="AA11" s="14">
        <v>12807805.740000026</v>
      </c>
      <c r="AB11" s="14">
        <v>12996026.30000001</v>
      </c>
      <c r="AC11" s="14">
        <v>13532498.110000001</v>
      </c>
      <c r="AD11" s="14">
        <v>14110000.840000011</v>
      </c>
      <c r="AE11" s="14">
        <v>14284308.860000018</v>
      </c>
      <c r="AF11" s="14">
        <v>12809178.15000001</v>
      </c>
      <c r="AG11" s="14">
        <v>15459179.060000012</v>
      </c>
      <c r="AH11" s="74">
        <v>8205275.9400000079</v>
      </c>
      <c r="AI11" s="95">
        <v>13101020.870000014</v>
      </c>
      <c r="AJ11" s="95">
        <v>15806128.770000009</v>
      </c>
      <c r="AK11" s="101">
        <v>13211169.48</v>
      </c>
      <c r="AL11" s="95">
        <v>13238804.629999988</v>
      </c>
      <c r="AM11" s="74">
        <v>14517172.23</v>
      </c>
      <c r="AN11" s="116">
        <v>15157737.689999996</v>
      </c>
      <c r="AO11" s="116">
        <v>10230771.050000003</v>
      </c>
      <c r="AP11" s="116">
        <v>1214369.7800000005</v>
      </c>
      <c r="AQ11" s="74">
        <v>7651450.0499999952</v>
      </c>
      <c r="AR11" s="95">
        <v>16669460.219999978</v>
      </c>
      <c r="AS11" s="95">
        <v>17346116.719999976</v>
      </c>
      <c r="AT11" s="95">
        <v>9441625.4899999816</v>
      </c>
      <c r="AU11" s="95">
        <v>15746550.840000015</v>
      </c>
      <c r="AV11" s="95">
        <v>16684597.560000008</v>
      </c>
      <c r="AW11" s="95">
        <v>16122112.829999998</v>
      </c>
      <c r="AX11" s="95">
        <v>16159202.899999985</v>
      </c>
      <c r="AY11" s="95">
        <v>14184442.409999983</v>
      </c>
      <c r="AZ11" s="95">
        <v>16130388.209999984</v>
      </c>
      <c r="BA11" s="95">
        <v>17899251.080000006</v>
      </c>
      <c r="BB11" s="95">
        <v>15034608.790000005</v>
      </c>
      <c r="BC11" s="95">
        <v>18348463.699999977</v>
      </c>
      <c r="BD11" s="95">
        <v>17139503.829999998</v>
      </c>
      <c r="BE11" s="95">
        <v>16742801.799999991</v>
      </c>
      <c r="BF11" s="95">
        <v>9022638.4799999949</v>
      </c>
      <c r="BG11" s="95">
        <v>16009021.769999983</v>
      </c>
      <c r="BH11" s="95">
        <v>16783577.859999996</v>
      </c>
      <c r="BI11" s="95">
        <v>15819100.430000002</v>
      </c>
      <c r="BJ11" s="95">
        <v>15839253.990000004</v>
      </c>
      <c r="BK11" s="95">
        <v>14645779.279999994</v>
      </c>
      <c r="BL11" s="95">
        <v>15958166.280000003</v>
      </c>
      <c r="BM11" s="95">
        <v>18223602.259999972</v>
      </c>
      <c r="BN11" s="95">
        <v>15555021.709999995</v>
      </c>
      <c r="BO11" s="95">
        <v>17422945.39999998</v>
      </c>
      <c r="BP11" s="74">
        <v>17721770.509999972</v>
      </c>
      <c r="BQ11" s="95">
        <v>16167408.500000004</v>
      </c>
      <c r="BR11" s="95">
        <v>9652590.3899999876</v>
      </c>
      <c r="BS11" s="95">
        <v>17000506.800000004</v>
      </c>
      <c r="BT11" s="95">
        <v>17642497.360000014</v>
      </c>
      <c r="BU11" s="95">
        <v>16735745.219999999</v>
      </c>
      <c r="BV11" s="95">
        <v>16077708.370000022</v>
      </c>
      <c r="BW11" s="95">
        <v>18353010.359999977</v>
      </c>
      <c r="BX11" s="95">
        <v>19282049.649999991</v>
      </c>
      <c r="BY11" s="95">
        <v>21723380.709999982</v>
      </c>
      <c r="BZ11" s="95">
        <v>18474974.609999973</v>
      </c>
      <c r="CA11" s="95">
        <v>18795521.529999986</v>
      </c>
      <c r="CB11" s="95">
        <v>22243283.279999994</v>
      </c>
      <c r="CC11" s="120">
        <v>20011792.029999983</v>
      </c>
    </row>
    <row r="12" spans="2:81" x14ac:dyDescent="0.3">
      <c r="B12" s="59" t="s">
        <v>29</v>
      </c>
      <c r="C12" s="69">
        <v>2777412.350000002</v>
      </c>
      <c r="D12" s="14">
        <v>2961494.3199999952</v>
      </c>
      <c r="E12" s="14">
        <v>3542634.0599999931</v>
      </c>
      <c r="F12" s="14">
        <v>2908302.5699999984</v>
      </c>
      <c r="G12" s="14">
        <v>3252060.0300000003</v>
      </c>
      <c r="H12" s="14">
        <v>3409007.2199999923</v>
      </c>
      <c r="I12" s="14">
        <v>3296804.9199999915</v>
      </c>
      <c r="J12" s="14">
        <v>1579429.5200000079</v>
      </c>
      <c r="K12" s="14">
        <v>2994634.2099999944</v>
      </c>
      <c r="L12" s="14">
        <v>3686027.6399999894</v>
      </c>
      <c r="M12" s="14">
        <v>3541171.4999999898</v>
      </c>
      <c r="N12" s="15">
        <v>3424636.1799999927</v>
      </c>
      <c r="O12" s="16">
        <v>3137022.3100000024</v>
      </c>
      <c r="P12" s="16">
        <v>3557678.4999999916</v>
      </c>
      <c r="Q12" s="16">
        <v>3818816.7699999916</v>
      </c>
      <c r="R12" s="16">
        <v>3537681.9299999941</v>
      </c>
      <c r="S12" s="16">
        <v>3228133.5699999989</v>
      </c>
      <c r="T12" s="16">
        <v>3943556.2599999867</v>
      </c>
      <c r="U12" s="16">
        <v>4058138.8299999861</v>
      </c>
      <c r="V12" s="16">
        <v>1742171.8700000069</v>
      </c>
      <c r="W12" s="16">
        <v>3155612.0199999977</v>
      </c>
      <c r="X12" s="16">
        <v>4342224.6999999899</v>
      </c>
      <c r="Y12" s="16">
        <v>3964719.6299999906</v>
      </c>
      <c r="Z12" s="17">
        <v>3881823.0699999924</v>
      </c>
      <c r="AA12" s="14">
        <v>3597999.7499999925</v>
      </c>
      <c r="AB12" s="14">
        <v>3877700.2099999916</v>
      </c>
      <c r="AC12" s="14">
        <v>4059404.7699999907</v>
      </c>
      <c r="AD12" s="14">
        <v>4067905.8499999889</v>
      </c>
      <c r="AE12" s="14">
        <v>4153301.4299999909</v>
      </c>
      <c r="AF12" s="14">
        <v>3792378.3499999912</v>
      </c>
      <c r="AG12" s="14">
        <v>4574507.1799999904</v>
      </c>
      <c r="AH12" s="74">
        <v>1931138.5500000068</v>
      </c>
      <c r="AI12" s="95">
        <v>3749520.7099999911</v>
      </c>
      <c r="AJ12" s="95">
        <v>4812741.77999999</v>
      </c>
      <c r="AK12" s="101">
        <v>4038270.8499999908</v>
      </c>
      <c r="AL12" s="95">
        <v>4466452.0699999919</v>
      </c>
      <c r="AM12" s="74">
        <v>4214465.7299999902</v>
      </c>
      <c r="AN12" s="116">
        <v>4595016.7899999814</v>
      </c>
      <c r="AO12" s="116">
        <v>3032157.0100000016</v>
      </c>
      <c r="AP12" s="116">
        <v>170357.16</v>
      </c>
      <c r="AQ12" s="74">
        <v>1782593.8900000071</v>
      </c>
      <c r="AR12" s="95">
        <v>4859329.3299999842</v>
      </c>
      <c r="AS12" s="95">
        <v>5437256.1299999747</v>
      </c>
      <c r="AT12" s="95">
        <v>2430541.9500000007</v>
      </c>
      <c r="AU12" s="95">
        <v>4798161.8499999819</v>
      </c>
      <c r="AV12" s="95">
        <v>5374344.0499999821</v>
      </c>
      <c r="AW12" s="95">
        <v>5428740.8799999831</v>
      </c>
      <c r="AX12" s="95">
        <v>5953225.8199999761</v>
      </c>
      <c r="AY12" s="95">
        <v>4603230.5699999891</v>
      </c>
      <c r="AZ12" s="95">
        <v>5604921.5099999839</v>
      </c>
      <c r="BA12" s="95">
        <v>6412683.2099999618</v>
      </c>
      <c r="BB12" s="95">
        <v>5177278.6099999798</v>
      </c>
      <c r="BC12" s="95">
        <v>6447885.9599999823</v>
      </c>
      <c r="BD12" s="95">
        <v>5821232.05999998</v>
      </c>
      <c r="BE12" s="95">
        <v>5710643.3099999838</v>
      </c>
      <c r="BF12" s="95">
        <v>2347876.1300000027</v>
      </c>
      <c r="BG12" s="95">
        <v>5265998.7099999832</v>
      </c>
      <c r="BH12" s="95">
        <v>5745652.98999999</v>
      </c>
      <c r="BI12" s="95">
        <v>5315052.0099999858</v>
      </c>
      <c r="BJ12" s="95">
        <v>5894794.809999981</v>
      </c>
      <c r="BK12" s="95">
        <v>4731818.7999999886</v>
      </c>
      <c r="BL12" s="95">
        <v>5523976.1799999774</v>
      </c>
      <c r="BM12" s="95">
        <v>6625232.3599999873</v>
      </c>
      <c r="BN12" s="95">
        <v>5472000.9299999857</v>
      </c>
      <c r="BO12" s="95">
        <v>6016709.7299999753</v>
      </c>
      <c r="BP12" s="74">
        <v>6134703.869999974</v>
      </c>
      <c r="BQ12" s="95">
        <v>5641693.5399999851</v>
      </c>
      <c r="BR12" s="95">
        <v>2628091.66</v>
      </c>
      <c r="BS12" s="95">
        <v>5695434.8799999859</v>
      </c>
      <c r="BT12" s="95">
        <v>6162329.499999986</v>
      </c>
      <c r="BU12" s="95">
        <v>5820189.199999975</v>
      </c>
      <c r="BV12" s="95">
        <v>6172133.6799999904</v>
      </c>
      <c r="BW12" s="95">
        <v>5843801.5499999849</v>
      </c>
      <c r="BX12" s="95">
        <v>6152643.5299999891</v>
      </c>
      <c r="BY12" s="95">
        <v>7260080.2299999828</v>
      </c>
      <c r="BZ12" s="95">
        <v>5933605.1399999848</v>
      </c>
      <c r="CA12" s="95">
        <v>5957939.0899999849</v>
      </c>
      <c r="CB12" s="95">
        <v>7255190.3999999808</v>
      </c>
      <c r="CC12" s="120">
        <v>6506640.6299999896</v>
      </c>
    </row>
    <row r="13" spans="2:81" x14ac:dyDescent="0.3">
      <c r="B13" s="57" t="s">
        <v>6</v>
      </c>
      <c r="C13" s="70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7"/>
      <c r="Z13" s="6"/>
      <c r="AK13" s="62"/>
    </row>
    <row r="14" spans="2:81" hidden="1" x14ac:dyDescent="0.3">
      <c r="B14" s="58"/>
      <c r="C14" s="69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7"/>
      <c r="AA14" s="14"/>
      <c r="AB14" s="14"/>
      <c r="AC14" s="14"/>
      <c r="AD14" s="14"/>
      <c r="AE14" s="14"/>
      <c r="AF14" s="14"/>
      <c r="AG14" s="14"/>
      <c r="AH14" s="74"/>
      <c r="AI14" s="95"/>
      <c r="AJ14" s="95"/>
      <c r="AK14" s="101"/>
      <c r="AL14" s="95"/>
      <c r="AM14" s="74"/>
      <c r="AN14" s="116"/>
      <c r="AO14" s="116"/>
      <c r="AP14" s="116"/>
      <c r="AQ14" s="74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74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120"/>
    </row>
    <row r="15" spans="2:81" x14ac:dyDescent="0.3">
      <c r="B15" s="58" t="s">
        <v>3</v>
      </c>
      <c r="C15" s="69">
        <v>9010427.1100000069</v>
      </c>
      <c r="D15" s="14">
        <v>9159887.6900000088</v>
      </c>
      <c r="E15" s="14">
        <v>10787425.410000017</v>
      </c>
      <c r="F15" s="14">
        <v>8420238.3400000148</v>
      </c>
      <c r="G15" s="14">
        <v>9646208.5800000262</v>
      </c>
      <c r="H15" s="14">
        <v>10081256.250000015</v>
      </c>
      <c r="I15" s="14">
        <v>9653999.860000005</v>
      </c>
      <c r="J15" s="14">
        <v>6798221.0700000031</v>
      </c>
      <c r="K15" s="14">
        <v>9198972.6600000076</v>
      </c>
      <c r="L15" s="14">
        <v>10797659.550000016</v>
      </c>
      <c r="M15" s="14">
        <v>10388666.940000018</v>
      </c>
      <c r="N15" s="15">
        <v>9817940.9400000069</v>
      </c>
      <c r="O15" s="16">
        <v>9950451.9000000134</v>
      </c>
      <c r="P15" s="16">
        <v>10011979.720000012</v>
      </c>
      <c r="Q15" s="16">
        <v>10969690.660000013</v>
      </c>
      <c r="R15" s="16">
        <v>10152670.010000007</v>
      </c>
      <c r="S15" s="16">
        <v>9353182.270000007</v>
      </c>
      <c r="T15" s="16">
        <v>11067842.700000022</v>
      </c>
      <c r="U15" s="16">
        <v>11578481.000000006</v>
      </c>
      <c r="V15" s="16">
        <v>7536498.4100000057</v>
      </c>
      <c r="W15" s="16">
        <v>8897321.7000000048</v>
      </c>
      <c r="X15" s="16">
        <v>12518624.080000008</v>
      </c>
      <c r="Y15" s="16">
        <v>11828682.920000004</v>
      </c>
      <c r="Z15" s="17">
        <v>10715555.070000006</v>
      </c>
      <c r="AA15" s="14">
        <v>11139020.35</v>
      </c>
      <c r="AB15" s="14">
        <v>11255481.890000012</v>
      </c>
      <c r="AC15" s="14">
        <v>12125392.420000019</v>
      </c>
      <c r="AD15" s="14">
        <v>12066795.559999993</v>
      </c>
      <c r="AE15" s="14">
        <v>13807435.760000002</v>
      </c>
      <c r="AF15" s="14">
        <v>12831257.040000012</v>
      </c>
      <c r="AG15" s="14">
        <v>15556688.430000003</v>
      </c>
      <c r="AH15" s="74">
        <v>9720238.5100000035</v>
      </c>
      <c r="AI15" s="95">
        <v>13072369.060000023</v>
      </c>
      <c r="AJ15" s="95">
        <v>15825274.699999994</v>
      </c>
      <c r="AK15" s="101">
        <v>13890245.670000022</v>
      </c>
      <c r="AL15" s="95">
        <v>13741132.820000034</v>
      </c>
      <c r="AM15" s="74">
        <v>14803446.93</v>
      </c>
      <c r="AN15" s="116">
        <v>16121964.549999963</v>
      </c>
      <c r="AO15" s="116">
        <v>10841057.950000007</v>
      </c>
      <c r="AP15" s="116">
        <v>906784.33999999787</v>
      </c>
      <c r="AQ15" s="74">
        <v>3789720.880000005</v>
      </c>
      <c r="AR15" s="95">
        <v>12647806.670000006</v>
      </c>
      <c r="AS15" s="95">
        <v>15438988.450000005</v>
      </c>
      <c r="AT15" s="95">
        <v>9997305.8000000156</v>
      </c>
      <c r="AU15" s="95">
        <v>14884423.350000016</v>
      </c>
      <c r="AV15" s="95">
        <v>16913096.969999976</v>
      </c>
      <c r="AW15" s="95">
        <v>16303468.360000007</v>
      </c>
      <c r="AX15" s="95">
        <v>17982630.209999952</v>
      </c>
      <c r="AY15" s="95">
        <v>15200726.660000006</v>
      </c>
      <c r="AZ15" s="95">
        <v>17634081.229999993</v>
      </c>
      <c r="BA15" s="95">
        <v>20768618.919999972</v>
      </c>
      <c r="BB15" s="95">
        <v>18561581.08999997</v>
      </c>
      <c r="BC15" s="95">
        <v>16066024.639999989</v>
      </c>
      <c r="BD15" s="95">
        <v>20499664.289999992</v>
      </c>
      <c r="BE15" s="95">
        <v>18297770.889999986</v>
      </c>
      <c r="BF15" s="95">
        <v>12271512.040000036</v>
      </c>
      <c r="BG15" s="95">
        <v>17533522.150000013</v>
      </c>
      <c r="BH15" s="95">
        <v>19745408.289999977</v>
      </c>
      <c r="BI15" s="95">
        <v>19394709.079999976</v>
      </c>
      <c r="BJ15" s="95">
        <v>20597266.589999966</v>
      </c>
      <c r="BK15" s="95">
        <v>17161407.900000006</v>
      </c>
      <c r="BL15" s="95">
        <v>20072009.069999959</v>
      </c>
      <c r="BM15" s="95">
        <v>23921458.229999978</v>
      </c>
      <c r="BN15" s="95">
        <v>19589362.899999961</v>
      </c>
      <c r="BO15" s="95">
        <v>21343916.179999966</v>
      </c>
      <c r="BP15" s="74">
        <v>22310296.979999971</v>
      </c>
      <c r="BQ15" s="95">
        <v>20308104.679999951</v>
      </c>
      <c r="BR15" s="95">
        <v>15163659.079999981</v>
      </c>
      <c r="BS15" s="95">
        <v>21858664.759999972</v>
      </c>
      <c r="BT15" s="95">
        <v>22900141.639999952</v>
      </c>
      <c r="BU15" s="95">
        <v>23073649.789999943</v>
      </c>
      <c r="BV15" s="95">
        <v>23641208.36999996</v>
      </c>
      <c r="BW15" s="95">
        <v>22535066.459999979</v>
      </c>
      <c r="BX15" s="95">
        <v>23901143.80999998</v>
      </c>
      <c r="BY15" s="95">
        <v>27209839.229999941</v>
      </c>
      <c r="BZ15" s="95">
        <v>21843300.979999978</v>
      </c>
      <c r="CA15" s="95">
        <v>23399720.359999988</v>
      </c>
      <c r="CB15" s="95">
        <v>27648524.969999999</v>
      </c>
      <c r="CC15" s="120">
        <v>24694863.349999972</v>
      </c>
    </row>
    <row r="16" spans="2:81" x14ac:dyDescent="0.3">
      <c r="B16" s="58" t="s">
        <v>4</v>
      </c>
      <c r="C16" s="69">
        <v>7420706.400000005</v>
      </c>
      <c r="D16" s="14">
        <v>8777418.959999999</v>
      </c>
      <c r="E16" s="14">
        <v>10516498.290000003</v>
      </c>
      <c r="F16" s="14">
        <v>8595446.1600000039</v>
      </c>
      <c r="G16" s="14">
        <v>9417408.2600000016</v>
      </c>
      <c r="H16" s="14">
        <v>10207204.669999992</v>
      </c>
      <c r="I16" s="14">
        <v>10075078.340000004</v>
      </c>
      <c r="J16" s="14">
        <v>5716366.6899999985</v>
      </c>
      <c r="K16" s="14">
        <v>7161147.1400000006</v>
      </c>
      <c r="L16" s="14">
        <v>10444063.480000002</v>
      </c>
      <c r="M16" s="14">
        <v>9952800.2600000016</v>
      </c>
      <c r="N16" s="15">
        <v>10708058.969999997</v>
      </c>
      <c r="O16" s="16">
        <v>8214199.9100000057</v>
      </c>
      <c r="P16" s="16">
        <v>9213494.8800000027</v>
      </c>
      <c r="Q16" s="16">
        <v>10603556.210000001</v>
      </c>
      <c r="R16" s="16">
        <v>10015699.290000003</v>
      </c>
      <c r="S16" s="16">
        <v>8966053.3100000042</v>
      </c>
      <c r="T16" s="16">
        <v>10846158.319999998</v>
      </c>
      <c r="U16" s="16">
        <v>11459023.560000002</v>
      </c>
      <c r="V16" s="16">
        <v>6349985.8500000015</v>
      </c>
      <c r="W16" s="16">
        <v>7022860.0800000019</v>
      </c>
      <c r="X16" s="16">
        <v>11784584.050000008</v>
      </c>
      <c r="Y16" s="16">
        <v>11068995.600000001</v>
      </c>
      <c r="Z16" s="17">
        <v>11461643.72000001</v>
      </c>
      <c r="AA16" s="14">
        <v>8458345.0999999996</v>
      </c>
      <c r="AB16" s="14">
        <v>10087646.350000005</v>
      </c>
      <c r="AC16" s="14">
        <v>11965055.810000004</v>
      </c>
      <c r="AD16" s="14">
        <v>8902782.7700000014</v>
      </c>
      <c r="AE16" s="14">
        <v>8916595.4499999993</v>
      </c>
      <c r="AF16" s="14">
        <v>9326624.2799999993</v>
      </c>
      <c r="AG16" s="14">
        <v>12131293.760000004</v>
      </c>
      <c r="AH16" s="74">
        <v>6646861.1700000027</v>
      </c>
      <c r="AI16" s="95">
        <v>8091917.5500000035</v>
      </c>
      <c r="AJ16" s="95">
        <v>12031785.799999986</v>
      </c>
      <c r="AK16" s="101">
        <v>10204670.739999987</v>
      </c>
      <c r="AL16" s="95">
        <v>11915795.160000017</v>
      </c>
      <c r="AM16" s="74">
        <v>7652225.8399999999</v>
      </c>
      <c r="AN16" s="116">
        <v>10864272.940000013</v>
      </c>
      <c r="AO16" s="116">
        <v>9060627.2500000019</v>
      </c>
      <c r="AP16" s="116">
        <v>710826.67</v>
      </c>
      <c r="AQ16" s="74">
        <v>3408765.4499999997</v>
      </c>
      <c r="AR16" s="95">
        <v>11547629.009999996</v>
      </c>
      <c r="AS16" s="95">
        <v>15292341.500000056</v>
      </c>
      <c r="AT16" s="95">
        <v>9092557.8300000113</v>
      </c>
      <c r="AU16" s="95">
        <v>11739011.779999992</v>
      </c>
      <c r="AV16" s="95">
        <v>15539826.350000061</v>
      </c>
      <c r="AW16" s="95">
        <v>15075166.700000007</v>
      </c>
      <c r="AX16" s="95">
        <v>18929608.750000075</v>
      </c>
      <c r="AY16" s="95">
        <v>10737858.840000002</v>
      </c>
      <c r="AZ16" s="95">
        <v>14600402.170000035</v>
      </c>
      <c r="BA16" s="95">
        <v>19037931.070000086</v>
      </c>
      <c r="BB16" s="95">
        <v>17073738.670000017</v>
      </c>
      <c r="BC16" s="95">
        <v>15433438.420000026</v>
      </c>
      <c r="BD16" s="95">
        <v>18790166.210000068</v>
      </c>
      <c r="BE16" s="95">
        <v>17849838.270000052</v>
      </c>
      <c r="BF16" s="95">
        <v>9699586.5600000005</v>
      </c>
      <c r="BG16" s="95">
        <v>13233601.520000013</v>
      </c>
      <c r="BH16" s="95">
        <v>17098039.270000048</v>
      </c>
      <c r="BI16" s="95">
        <v>17097847.090000041</v>
      </c>
      <c r="BJ16" s="95">
        <v>19850778.230000064</v>
      </c>
      <c r="BK16" s="95">
        <v>11016949.079999994</v>
      </c>
      <c r="BL16" s="95">
        <v>14642241.810000038</v>
      </c>
      <c r="BM16" s="95">
        <v>19649467.140000056</v>
      </c>
      <c r="BN16" s="95">
        <v>17071299.730000045</v>
      </c>
      <c r="BO16" s="95">
        <v>17173150.940000057</v>
      </c>
      <c r="BP16" s="74">
        <v>18773349.480000034</v>
      </c>
      <c r="BQ16" s="95">
        <v>17288659.530000053</v>
      </c>
      <c r="BR16" s="95">
        <v>10756018.02</v>
      </c>
      <c r="BS16" s="95">
        <v>14409108.379999999</v>
      </c>
      <c r="BT16" s="95">
        <v>17677415.940000065</v>
      </c>
      <c r="BU16" s="95">
        <v>17743978.11000007</v>
      </c>
      <c r="BV16" s="95">
        <v>20477773.21000006</v>
      </c>
      <c r="BW16" s="95">
        <v>14306115.149999995</v>
      </c>
      <c r="BX16" s="95">
        <v>17120806.510000035</v>
      </c>
      <c r="BY16" s="95">
        <v>20809877.290000062</v>
      </c>
      <c r="BZ16" s="95">
        <v>16934821.870000031</v>
      </c>
      <c r="CA16" s="95">
        <v>17651531.70000004</v>
      </c>
      <c r="CB16" s="95">
        <v>21353481.140000038</v>
      </c>
      <c r="CC16" s="120">
        <v>19934684.310000062</v>
      </c>
    </row>
    <row r="17" spans="2:81" x14ac:dyDescent="0.3">
      <c r="B17" s="58" t="s">
        <v>5</v>
      </c>
      <c r="C17" s="69">
        <v>2184274.52</v>
      </c>
      <c r="D17" s="14">
        <v>1811543.85</v>
      </c>
      <c r="E17" s="14">
        <v>2588003.12</v>
      </c>
      <c r="F17" s="14">
        <v>2125488.67</v>
      </c>
      <c r="G17" s="14">
        <v>2704167.8999999994</v>
      </c>
      <c r="H17" s="14">
        <v>2762861.25</v>
      </c>
      <c r="I17" s="14">
        <v>2548446.83</v>
      </c>
      <c r="J17" s="14">
        <v>1577817.0699999998</v>
      </c>
      <c r="K17" s="14">
        <v>2620638.8099999996</v>
      </c>
      <c r="L17" s="14">
        <v>2812918</v>
      </c>
      <c r="M17" s="14">
        <v>2546520.9</v>
      </c>
      <c r="N17" s="15">
        <v>2763481.1</v>
      </c>
      <c r="O17" s="16">
        <v>2562469.87</v>
      </c>
      <c r="P17" s="16">
        <v>2064407.73</v>
      </c>
      <c r="Q17" s="16">
        <v>2726502.82</v>
      </c>
      <c r="R17" s="16">
        <v>2642795.3200000003</v>
      </c>
      <c r="S17" s="16">
        <v>2655055.3699999996</v>
      </c>
      <c r="T17" s="16">
        <v>2849600.57</v>
      </c>
      <c r="U17" s="16">
        <v>2812971.22</v>
      </c>
      <c r="V17" s="16">
        <v>1674521.14</v>
      </c>
      <c r="W17" s="16">
        <v>2509779.1800000002</v>
      </c>
      <c r="X17" s="16">
        <v>3222626.47</v>
      </c>
      <c r="Y17" s="16">
        <v>2808403.08</v>
      </c>
      <c r="Z17" s="17">
        <v>2900142.5799999996</v>
      </c>
      <c r="AA17" s="14">
        <v>2685688.56</v>
      </c>
      <c r="AB17" s="14">
        <v>2294046.4</v>
      </c>
      <c r="AC17" s="14">
        <v>2564957.23</v>
      </c>
      <c r="AD17" s="14">
        <v>2848875.22</v>
      </c>
      <c r="AE17" s="14">
        <v>2977546.2199999997</v>
      </c>
      <c r="AF17" s="14">
        <v>2992371.8200000003</v>
      </c>
      <c r="AG17" s="14">
        <v>3196408.14</v>
      </c>
      <c r="AH17" s="74">
        <v>1784382.8199999998</v>
      </c>
      <c r="AI17" s="95">
        <v>3016908.16</v>
      </c>
      <c r="AJ17" s="95">
        <v>3491610.04</v>
      </c>
      <c r="AK17" s="101">
        <v>2892869.72</v>
      </c>
      <c r="AL17" s="95">
        <v>3109384.4799999995</v>
      </c>
      <c r="AM17" s="74">
        <v>2991084.45</v>
      </c>
      <c r="AN17" s="116">
        <v>2668305.89</v>
      </c>
      <c r="AO17" s="116">
        <v>2362639.13</v>
      </c>
      <c r="AP17" s="116">
        <v>957709.36</v>
      </c>
      <c r="AQ17" s="74">
        <v>1727792.1500000001</v>
      </c>
      <c r="AR17" s="95">
        <v>4155735.2500000005</v>
      </c>
      <c r="AS17" s="95">
        <v>3769397.79</v>
      </c>
      <c r="AT17" s="95">
        <v>2360167.71</v>
      </c>
      <c r="AU17" s="95">
        <v>3065850.0100000002</v>
      </c>
      <c r="AV17" s="95">
        <v>2764542.2199999997</v>
      </c>
      <c r="AW17" s="95">
        <v>2750146.6399999997</v>
      </c>
      <c r="AX17" s="95">
        <v>3852322.89</v>
      </c>
      <c r="AY17" s="95">
        <v>3418709.5</v>
      </c>
      <c r="AZ17" s="95">
        <v>3207829.2300000004</v>
      </c>
      <c r="BA17" s="95">
        <v>3601918.85</v>
      </c>
      <c r="BB17" s="95">
        <v>3030240.12</v>
      </c>
      <c r="BC17" s="95">
        <v>3121930.4</v>
      </c>
      <c r="BD17" s="95">
        <v>4216990.07</v>
      </c>
      <c r="BE17" s="95">
        <v>3589478.03</v>
      </c>
      <c r="BF17" s="95">
        <v>2655551.3200000003</v>
      </c>
      <c r="BG17" s="95">
        <v>3946247.55</v>
      </c>
      <c r="BH17" s="95">
        <v>3686246.6100000003</v>
      </c>
      <c r="BI17" s="95">
        <v>3728572.58</v>
      </c>
      <c r="BJ17" s="95">
        <v>4325375.96</v>
      </c>
      <c r="BK17" s="95">
        <v>3400242.68</v>
      </c>
      <c r="BL17" s="95">
        <v>3449721.61</v>
      </c>
      <c r="BM17" s="95">
        <v>4239552.6500000004</v>
      </c>
      <c r="BN17" s="95">
        <v>3585391.32</v>
      </c>
      <c r="BO17" s="95">
        <v>3958105.2699999996</v>
      </c>
      <c r="BP17" s="74">
        <v>4484327.43</v>
      </c>
      <c r="BQ17" s="95">
        <v>3617068.79</v>
      </c>
      <c r="BR17" s="95">
        <v>2583611.44</v>
      </c>
      <c r="BS17" s="95">
        <v>4528901.3699999992</v>
      </c>
      <c r="BT17" s="95">
        <v>4324318.91</v>
      </c>
      <c r="BU17" s="95">
        <v>4266943.57</v>
      </c>
      <c r="BV17" s="95">
        <v>4576519.93</v>
      </c>
      <c r="BW17" s="95">
        <v>3924041.1</v>
      </c>
      <c r="BX17" s="95">
        <v>3617900.6</v>
      </c>
      <c r="BY17" s="95">
        <v>4635371.6499999994</v>
      </c>
      <c r="BZ17" s="95">
        <v>3958379.0199999996</v>
      </c>
      <c r="CA17" s="95">
        <v>4217402.99</v>
      </c>
      <c r="CB17" s="95">
        <v>5108772.32</v>
      </c>
      <c r="CC17" s="120">
        <v>4223228.59</v>
      </c>
    </row>
    <row r="18" spans="2:81" x14ac:dyDescent="0.3">
      <c r="B18" s="59" t="s">
        <v>30</v>
      </c>
      <c r="C18" s="69">
        <v>1530118.8099999996</v>
      </c>
      <c r="D18" s="14">
        <v>1570659.5400000007</v>
      </c>
      <c r="E18" s="14">
        <v>1861401.9599999995</v>
      </c>
      <c r="F18" s="14">
        <v>1452725.7599999995</v>
      </c>
      <c r="G18" s="14">
        <v>1679246.0899999987</v>
      </c>
      <c r="H18" s="14">
        <v>1704439.459999999</v>
      </c>
      <c r="I18" s="14">
        <v>1595571.219999999</v>
      </c>
      <c r="J18" s="14">
        <v>1201234.1599999999</v>
      </c>
      <c r="K18" s="14">
        <v>1552898.5399999998</v>
      </c>
      <c r="L18" s="14">
        <v>1877835.9099999995</v>
      </c>
      <c r="M18" s="14">
        <v>1833252.88</v>
      </c>
      <c r="N18" s="15">
        <v>1624582.4399999997</v>
      </c>
      <c r="O18" s="16">
        <v>1717081.9700000009</v>
      </c>
      <c r="P18" s="16">
        <v>1782872.7599999998</v>
      </c>
      <c r="Q18" s="16">
        <v>1909303.4300000004</v>
      </c>
      <c r="R18" s="16">
        <v>1793950.4499999988</v>
      </c>
      <c r="S18" s="16">
        <v>1664795.2699999996</v>
      </c>
      <c r="T18" s="16">
        <v>1937595.5699999984</v>
      </c>
      <c r="U18" s="16">
        <v>1995573.76</v>
      </c>
      <c r="V18" s="16">
        <v>1300472.6799999995</v>
      </c>
      <c r="W18" s="16">
        <v>1618946.2200000002</v>
      </c>
      <c r="X18" s="16">
        <v>2284768.7899999996</v>
      </c>
      <c r="Y18" s="16">
        <v>2112560.09</v>
      </c>
      <c r="Z18" s="17">
        <v>1878514.8400000008</v>
      </c>
      <c r="AA18" s="14">
        <v>1994250.07</v>
      </c>
      <c r="AB18" s="14">
        <v>2017860.2399999993</v>
      </c>
      <c r="AC18" s="14">
        <v>2193148.2599999998</v>
      </c>
      <c r="AD18" s="14">
        <v>2048580.17</v>
      </c>
      <c r="AE18" s="14">
        <v>2247035.2999999993</v>
      </c>
      <c r="AF18" s="14">
        <v>2114574.0500000003</v>
      </c>
      <c r="AG18" s="14">
        <v>2452841.9899999998</v>
      </c>
      <c r="AH18" s="74">
        <v>1577041.78</v>
      </c>
      <c r="AI18" s="95">
        <v>2120793.67</v>
      </c>
      <c r="AJ18" s="95">
        <v>2635788.8300000005</v>
      </c>
      <c r="AK18" s="101">
        <v>2382190.27</v>
      </c>
      <c r="AL18" s="95">
        <v>2225315.1199999982</v>
      </c>
      <c r="AM18" s="74">
        <v>2393231.09</v>
      </c>
      <c r="AN18" s="116">
        <v>2663737.1699999981</v>
      </c>
      <c r="AO18" s="116">
        <v>1872949.7100000018</v>
      </c>
      <c r="AP18" s="116">
        <v>189979.51000000013</v>
      </c>
      <c r="AQ18" s="74">
        <v>829088.42999999959</v>
      </c>
      <c r="AR18" s="95">
        <v>2542195.8699999987</v>
      </c>
      <c r="AS18" s="95">
        <v>2865301.3599999989</v>
      </c>
      <c r="AT18" s="95">
        <v>1817828.02</v>
      </c>
      <c r="AU18" s="95">
        <v>2640152.5899999994</v>
      </c>
      <c r="AV18" s="95">
        <v>3015414.5200000019</v>
      </c>
      <c r="AW18" s="95">
        <v>2974918.6999999993</v>
      </c>
      <c r="AX18" s="95">
        <v>3123849.0799999987</v>
      </c>
      <c r="AY18" s="95">
        <v>2666235.2299999972</v>
      </c>
      <c r="AZ18" s="95">
        <v>3112891.35</v>
      </c>
      <c r="BA18" s="95">
        <v>3603873.7199999993</v>
      </c>
      <c r="BB18" s="95">
        <v>3331906.1299999994</v>
      </c>
      <c r="BC18" s="95">
        <v>2998345.1299999994</v>
      </c>
      <c r="BD18" s="95">
        <v>3654003.4199999985</v>
      </c>
      <c r="BE18" s="95">
        <v>3298899.2299999958</v>
      </c>
      <c r="BF18" s="95">
        <v>2217409.2499999995</v>
      </c>
      <c r="BG18" s="95">
        <v>3243180.1799999997</v>
      </c>
      <c r="BH18" s="95">
        <v>3642860.92</v>
      </c>
      <c r="BI18" s="95">
        <v>3599510.6900000009</v>
      </c>
      <c r="BJ18" s="95">
        <v>3648411.4399999981</v>
      </c>
      <c r="BK18" s="95">
        <v>3091788.02</v>
      </c>
      <c r="BL18" s="95">
        <v>3636980.319999997</v>
      </c>
      <c r="BM18" s="95">
        <v>4361302.99</v>
      </c>
      <c r="BN18" s="95">
        <v>3569139.39</v>
      </c>
      <c r="BO18" s="95">
        <v>3876781.3099999977</v>
      </c>
      <c r="BP18" s="74">
        <v>3991646.3000000003</v>
      </c>
      <c r="BQ18" s="95">
        <v>3620777.4899999974</v>
      </c>
      <c r="BR18" s="95">
        <v>2575798.0499999989</v>
      </c>
      <c r="BS18" s="95">
        <v>3821085.5499999966</v>
      </c>
      <c r="BT18" s="95">
        <v>4035037.3899999987</v>
      </c>
      <c r="BU18" s="95">
        <v>4035498.9299999974</v>
      </c>
      <c r="BV18" s="95">
        <v>3945936.3699999992</v>
      </c>
      <c r="BW18" s="95">
        <v>4083644.3900000025</v>
      </c>
      <c r="BX18" s="95">
        <v>4595263.34</v>
      </c>
      <c r="BY18" s="95">
        <v>5251815.4000000004</v>
      </c>
      <c r="BZ18" s="95">
        <v>4185084.760000003</v>
      </c>
      <c r="CA18" s="95">
        <v>4601324.43</v>
      </c>
      <c r="CB18" s="95">
        <v>5290327.0399999982</v>
      </c>
      <c r="CC18" s="120">
        <v>4582702.200000002</v>
      </c>
    </row>
    <row r="19" spans="2:81" x14ac:dyDescent="0.3">
      <c r="B19" s="59" t="s">
        <v>29</v>
      </c>
      <c r="C19" s="69">
        <v>409913.15999999928</v>
      </c>
      <c r="D19" s="14">
        <v>455512.78999999916</v>
      </c>
      <c r="E19" s="14">
        <v>581260.54999999877</v>
      </c>
      <c r="F19" s="14">
        <v>472850.69999999891</v>
      </c>
      <c r="G19" s="14">
        <v>506806.66999999917</v>
      </c>
      <c r="H19" s="14">
        <v>529089.50999999896</v>
      </c>
      <c r="I19" s="14">
        <v>507417.77999999881</v>
      </c>
      <c r="J19" s="14">
        <v>332688.03999999986</v>
      </c>
      <c r="K19" s="14">
        <v>483818.37999999925</v>
      </c>
      <c r="L19" s="14">
        <v>641716.929999999</v>
      </c>
      <c r="M19" s="14">
        <v>619644.68999999878</v>
      </c>
      <c r="N19" s="15">
        <v>622080.46999999869</v>
      </c>
      <c r="O19" s="16">
        <v>602322.32999999914</v>
      </c>
      <c r="P19" s="16">
        <v>642993.02999999898</v>
      </c>
      <c r="Q19" s="16">
        <v>720028.32999999984</v>
      </c>
      <c r="R19" s="16">
        <v>649472.61999999906</v>
      </c>
      <c r="S19" s="16">
        <v>629171.86999999941</v>
      </c>
      <c r="T19" s="16">
        <v>785982.52999999945</v>
      </c>
      <c r="U19" s="16">
        <v>837233.57999999961</v>
      </c>
      <c r="V19" s="16">
        <v>545180.97999999917</v>
      </c>
      <c r="W19" s="16">
        <v>606878.40999999945</v>
      </c>
      <c r="X19" s="16">
        <v>974100.40000000026</v>
      </c>
      <c r="Y19" s="16">
        <v>971769.10000000091</v>
      </c>
      <c r="Z19" s="17">
        <v>949308.8600000015</v>
      </c>
      <c r="AA19" s="14">
        <v>869581.51999999944</v>
      </c>
      <c r="AB19" s="14">
        <v>994142.00000000047</v>
      </c>
      <c r="AC19" s="14">
        <v>1126984.7600000007</v>
      </c>
      <c r="AD19" s="14">
        <v>959568.60999999987</v>
      </c>
      <c r="AE19" s="14">
        <v>1052205.600000001</v>
      </c>
      <c r="AF19" s="14">
        <v>1007968.0200000011</v>
      </c>
      <c r="AG19" s="14">
        <v>1230272.1900000009</v>
      </c>
      <c r="AH19" s="74">
        <v>808631.10999999975</v>
      </c>
      <c r="AI19" s="95">
        <v>1093658.6400000008</v>
      </c>
      <c r="AJ19" s="95">
        <v>1327872.860000001</v>
      </c>
      <c r="AK19" s="101">
        <v>1165107.9000000008</v>
      </c>
      <c r="AL19" s="95">
        <v>1197397.3500000006</v>
      </c>
      <c r="AM19" s="74">
        <v>1156412.1599999999</v>
      </c>
      <c r="AN19" s="116">
        <v>1264014.8300000005</v>
      </c>
      <c r="AO19" s="116">
        <v>890181.46</v>
      </c>
      <c r="AP19" s="116">
        <v>81751.760000000024</v>
      </c>
      <c r="AQ19" s="74">
        <v>333394.64999999979</v>
      </c>
      <c r="AR19" s="95">
        <v>1123987.2200000011</v>
      </c>
      <c r="AS19" s="95">
        <v>1412823.9100000015</v>
      </c>
      <c r="AT19" s="95">
        <v>882658.35999999964</v>
      </c>
      <c r="AU19" s="95">
        <v>1231748.5700000012</v>
      </c>
      <c r="AV19" s="95">
        <v>1463315.350000001</v>
      </c>
      <c r="AW19" s="95">
        <v>1491190.1000000017</v>
      </c>
      <c r="AX19" s="95">
        <v>1723837.2700000014</v>
      </c>
      <c r="AY19" s="95">
        <v>1295875.2400000002</v>
      </c>
      <c r="AZ19" s="95">
        <v>1575998.120000001</v>
      </c>
      <c r="BA19" s="95">
        <v>1948057.8800000008</v>
      </c>
      <c r="BB19" s="95">
        <v>1705873.8100000017</v>
      </c>
      <c r="BC19" s="95">
        <v>1580932.1700000018</v>
      </c>
      <c r="BD19" s="95">
        <v>1797071.1300000013</v>
      </c>
      <c r="BE19" s="95">
        <v>1614551.9300000011</v>
      </c>
      <c r="BF19" s="95">
        <v>996601.7300000008</v>
      </c>
      <c r="BG19" s="95">
        <v>1530963.17</v>
      </c>
      <c r="BH19" s="95">
        <v>1761306.5500000021</v>
      </c>
      <c r="BI19" s="95">
        <v>1721973.4100000013</v>
      </c>
      <c r="BJ19" s="95">
        <v>1940266.9500000014</v>
      </c>
      <c r="BK19" s="95">
        <v>1444623.4900000005</v>
      </c>
      <c r="BL19" s="95">
        <v>1844671.5100000026</v>
      </c>
      <c r="BM19" s="95">
        <v>2199993.3800000022</v>
      </c>
      <c r="BN19" s="95">
        <v>1892256.9100000013</v>
      </c>
      <c r="BO19" s="95">
        <v>1941865.340000001</v>
      </c>
      <c r="BP19" s="74">
        <v>1963705.0200000007</v>
      </c>
      <c r="BQ19" s="95">
        <v>1816107.2300000018</v>
      </c>
      <c r="BR19" s="95">
        <v>1263157.9100000008</v>
      </c>
      <c r="BS19" s="95">
        <v>1900165.870000001</v>
      </c>
      <c r="BT19" s="95">
        <v>2050599.6300000013</v>
      </c>
      <c r="BU19" s="95">
        <v>2074856.6100000017</v>
      </c>
      <c r="BV19" s="95">
        <v>2202401.8600000027</v>
      </c>
      <c r="BW19" s="95">
        <v>1767983.2300000004</v>
      </c>
      <c r="BX19" s="95">
        <v>2077092.1500000032</v>
      </c>
      <c r="BY19" s="95">
        <v>2364257.0600000019</v>
      </c>
      <c r="BZ19" s="95">
        <v>1933501.1800000011</v>
      </c>
      <c r="CA19" s="95">
        <v>1991346.6400000018</v>
      </c>
      <c r="CB19" s="95">
        <v>2280314.1900000037</v>
      </c>
      <c r="CC19" s="120">
        <v>2071165.0600000012</v>
      </c>
    </row>
    <row r="20" spans="2:81" x14ac:dyDescent="0.3">
      <c r="B20" s="57" t="s">
        <v>7</v>
      </c>
      <c r="C20" s="71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7"/>
      <c r="Z20" s="6"/>
      <c r="AK20" s="62"/>
    </row>
    <row r="21" spans="2:81" x14ac:dyDescent="0.3">
      <c r="B21" s="58" t="s">
        <v>1</v>
      </c>
      <c r="C21" s="72">
        <f t="shared" ref="C21:C26" si="0">C7+C14</f>
        <v>13751960.749999888</v>
      </c>
      <c r="D21" s="22">
        <f t="shared" ref="D21:Z25" si="1">D7+D14</f>
        <v>13703360.159999903</v>
      </c>
      <c r="E21" s="22">
        <f t="shared" si="1"/>
        <v>15958934.08999991</v>
      </c>
      <c r="F21" s="22">
        <f t="shared" si="1"/>
        <v>12971605.239999915</v>
      </c>
      <c r="G21" s="22">
        <f t="shared" si="1"/>
        <v>14569594.069999896</v>
      </c>
      <c r="H21" s="22">
        <f t="shared" si="1"/>
        <v>14826512.639999889</v>
      </c>
      <c r="I21" s="22">
        <f t="shared" si="1"/>
        <v>14180773.659999903</v>
      </c>
      <c r="J21" s="22">
        <f t="shared" si="1"/>
        <v>9690529.5499999616</v>
      </c>
      <c r="K21" s="22">
        <f t="shared" si="1"/>
        <v>14707819.589999888</v>
      </c>
      <c r="L21" s="22">
        <f t="shared" si="1"/>
        <v>15831648.949999917</v>
      </c>
      <c r="M21" s="22">
        <f t="shared" si="1"/>
        <v>14887661.889999889</v>
      </c>
      <c r="N21" s="23">
        <f t="shared" si="1"/>
        <v>13839497.289999919</v>
      </c>
      <c r="O21" s="22">
        <f t="shared" si="1"/>
        <v>14430250.919999914</v>
      </c>
      <c r="P21" s="22">
        <f t="shared" si="1"/>
        <v>14090289.289999947</v>
      </c>
      <c r="Q21" s="22">
        <f t="shared" si="1"/>
        <v>15217152.359999893</v>
      </c>
      <c r="R21" s="22">
        <f t="shared" si="1"/>
        <v>14161360.74999989</v>
      </c>
      <c r="S21" s="22">
        <f t="shared" si="1"/>
        <v>13499586.459999915</v>
      </c>
      <c r="T21" s="22">
        <f t="shared" si="1"/>
        <v>14986602.129999928</v>
      </c>
      <c r="U21" s="22">
        <f t="shared" si="1"/>
        <v>14975396.309999919</v>
      </c>
      <c r="V21" s="22">
        <f t="shared" si="1"/>
        <v>9330771.2199999727</v>
      </c>
      <c r="W21" s="22">
        <f t="shared" si="1"/>
        <v>13991174.97999992</v>
      </c>
      <c r="X21" s="22">
        <f t="shared" si="1"/>
        <v>16651612.169999946</v>
      </c>
      <c r="Y21" s="22">
        <f t="shared" si="1"/>
        <v>15081778.559999894</v>
      </c>
      <c r="Z21" s="23">
        <f t="shared" si="1"/>
        <v>13727391.959999906</v>
      </c>
      <c r="AA21" s="22">
        <f t="shared" ref="AA21:AB26" si="2">AA7+AA14</f>
        <v>14522636.639999911</v>
      </c>
      <c r="AB21" s="22">
        <f t="shared" si="2"/>
        <v>14053128.089999909</v>
      </c>
      <c r="AC21" s="22">
        <f t="shared" ref="AC21:AD26" si="3">AC7+AC14</f>
        <v>14857373.369999934</v>
      </c>
      <c r="AD21" s="22">
        <f t="shared" si="3"/>
        <v>14501262.679999961</v>
      </c>
      <c r="AE21" s="22">
        <f t="shared" ref="AE21:AG26" si="4">AE7+AE14</f>
        <v>14748564.539999951</v>
      </c>
      <c r="AF21" s="22">
        <f t="shared" si="4"/>
        <v>13554618.029999953</v>
      </c>
      <c r="AG21" s="22">
        <f t="shared" ref="AG21:AI22" si="5">AG7+AG14</f>
        <v>15391625.949999953</v>
      </c>
      <c r="AH21" s="75">
        <f t="shared" si="5"/>
        <v>9060002.1099999957</v>
      </c>
      <c r="AI21" s="94">
        <f t="shared" si="5"/>
        <v>14711252.019999929</v>
      </c>
      <c r="AJ21" s="94">
        <f t="shared" ref="AJ21:AK26" si="6">AJ7+AJ14</f>
        <v>16618852.749999937</v>
      </c>
      <c r="AK21" s="102">
        <f t="shared" ref="AK21:AP21" si="7">AK7+AK14</f>
        <v>13961069.129999926</v>
      </c>
      <c r="AL21" s="94">
        <f t="shared" si="7"/>
        <v>14339802.749999899</v>
      </c>
      <c r="AM21" s="75">
        <f t="shared" si="7"/>
        <v>15554171.7099998</v>
      </c>
      <c r="AN21" s="75">
        <f t="shared" si="7"/>
        <v>15326918.139999861</v>
      </c>
      <c r="AO21" s="75">
        <f t="shared" si="7"/>
        <v>10258361.179999962</v>
      </c>
      <c r="AP21" s="75">
        <f t="shared" si="7"/>
        <v>1240649.1299999969</v>
      </c>
      <c r="AQ21" s="75">
        <f t="shared" ref="AQ21:AR26" si="8">AQ7+AQ14</f>
        <v>7944056.9899999695</v>
      </c>
      <c r="AR21" s="94">
        <f t="shared" si="8"/>
        <v>16072448.039999889</v>
      </c>
      <c r="AS21" s="94">
        <f t="shared" ref="AS21:AS26" si="9">AS7+AS14</f>
        <v>16274297.64999992</v>
      </c>
      <c r="AT21" s="94">
        <f t="shared" ref="AT21:AU26" si="10">AT7+AT14</f>
        <v>9167467.4399999809</v>
      </c>
      <c r="AU21" s="94">
        <f t="shared" si="10"/>
        <v>15909585.759999897</v>
      </c>
      <c r="AV21" s="94">
        <f t="shared" ref="AV21:AW26" si="11">AV7+AV14</f>
        <v>15965622.989999924</v>
      </c>
      <c r="AW21" s="94">
        <f t="shared" si="11"/>
        <v>15053776.889999891</v>
      </c>
      <c r="AX21" s="94">
        <f t="shared" ref="AX21:AY26" si="12">AX7+AX14</f>
        <v>16013355.499999847</v>
      </c>
      <c r="AY21" s="94">
        <f t="shared" si="12"/>
        <v>14054937.969999898</v>
      </c>
      <c r="AZ21" s="94">
        <f t="shared" ref="AZ21:BA26" si="13">AZ7+AZ14</f>
        <v>14697324.399999918</v>
      </c>
      <c r="BA21" s="94">
        <f t="shared" si="13"/>
        <v>16826763.909999896</v>
      </c>
      <c r="BB21" s="94">
        <f t="shared" ref="BB21:BD26" si="14">BB7+BB14</f>
        <v>15417989.349999893</v>
      </c>
      <c r="BC21" s="94">
        <f t="shared" si="14"/>
        <v>13663342.219999917</v>
      </c>
      <c r="BD21" s="94">
        <f t="shared" si="14"/>
        <v>16591892.379999878</v>
      </c>
      <c r="BE21" s="94">
        <f t="shared" ref="BE21:BF26" si="15">BE7+BE14</f>
        <v>14855827.3999999</v>
      </c>
      <c r="BF21" s="94">
        <f t="shared" si="15"/>
        <v>8740326.2999999765</v>
      </c>
      <c r="BG21" s="94">
        <f t="shared" ref="BG21:BG26" si="16">BG7+BG14</f>
        <v>16076853.749999927</v>
      </c>
      <c r="BH21" s="94">
        <f t="shared" ref="BH21:BI26" si="17">BH7+BH14</f>
        <v>15852516.069999876</v>
      </c>
      <c r="BI21" s="94">
        <f t="shared" si="17"/>
        <v>14721995.089999907</v>
      </c>
      <c r="BJ21" s="94">
        <f t="shared" ref="BJ21:BK26" si="18">BJ7+BJ14</f>
        <v>15492425.05999993</v>
      </c>
      <c r="BK21" s="94">
        <f t="shared" si="18"/>
        <v>15654024.299999909</v>
      </c>
      <c r="BL21" s="94">
        <f t="shared" ref="BL21:BM26" si="19">BL7+BL14</f>
        <v>15069025.739999942</v>
      </c>
      <c r="BM21" s="94">
        <f t="shared" si="19"/>
        <v>17294730.909999885</v>
      </c>
      <c r="BN21" s="94">
        <f t="shared" ref="BN21:BO26" si="20">BN7+BN14</f>
        <v>14222569.159999916</v>
      </c>
      <c r="BO21" s="94">
        <f t="shared" ref="BO21:BU21" si="21">BO7</f>
        <v>15294064.239999894</v>
      </c>
      <c r="BP21" s="75">
        <f t="shared" si="21"/>
        <v>15905583.919999871</v>
      </c>
      <c r="BQ21" s="94">
        <f t="shared" si="21"/>
        <v>14154045.079999914</v>
      </c>
      <c r="BR21" s="94">
        <f t="shared" si="21"/>
        <v>9108700.8599999864</v>
      </c>
      <c r="BS21" s="94">
        <f t="shared" si="21"/>
        <v>16444612.599999882</v>
      </c>
      <c r="BT21" s="94">
        <f t="shared" si="21"/>
        <v>15884205.489999909</v>
      </c>
      <c r="BU21" s="94">
        <f t="shared" si="21"/>
        <v>14934564.059999928</v>
      </c>
      <c r="BV21" s="94">
        <f>BV7</f>
        <v>15270284.399999904</v>
      </c>
      <c r="BW21" s="94">
        <f>BW7</f>
        <v>15452280.779999854</v>
      </c>
      <c r="BX21" s="94">
        <f t="shared" ref="BX21:CC21" si="22">BX7+BX14</f>
        <v>14878880.3799999</v>
      </c>
      <c r="BY21" s="94">
        <f t="shared" si="22"/>
        <v>17563701.149999857</v>
      </c>
      <c r="BZ21" s="94">
        <f t="shared" si="22"/>
        <v>14063765.999999888</v>
      </c>
      <c r="CA21" s="94">
        <f t="shared" si="22"/>
        <v>14571795.879999898</v>
      </c>
      <c r="CB21" s="94">
        <f t="shared" si="22"/>
        <v>17148800.619999915</v>
      </c>
      <c r="CC21" s="104">
        <f t="shared" si="22"/>
        <v>14911294.90999992</v>
      </c>
    </row>
    <row r="22" spans="2:81" x14ac:dyDescent="0.3">
      <c r="B22" s="58" t="s">
        <v>3</v>
      </c>
      <c r="C22" s="72">
        <f t="shared" si="0"/>
        <v>98328869.059999734</v>
      </c>
      <c r="D22" s="22">
        <f t="shared" ref="D22:R22" si="23">D8+D15</f>
        <v>97939495.859999806</v>
      </c>
      <c r="E22" s="22">
        <f t="shared" si="23"/>
        <v>116254832.97999977</v>
      </c>
      <c r="F22" s="22">
        <f t="shared" si="23"/>
        <v>92784389.069999769</v>
      </c>
      <c r="G22" s="22">
        <f t="shared" si="23"/>
        <v>104491234.95999984</v>
      </c>
      <c r="H22" s="22">
        <f t="shared" si="23"/>
        <v>109183948.76999991</v>
      </c>
      <c r="I22" s="22">
        <f t="shared" si="23"/>
        <v>103524892.5199998</v>
      </c>
      <c r="J22" s="22">
        <f t="shared" si="23"/>
        <v>62677228.900000066</v>
      </c>
      <c r="K22" s="22">
        <f t="shared" si="23"/>
        <v>98328756.439999878</v>
      </c>
      <c r="L22" s="22">
        <f t="shared" si="23"/>
        <v>110923403.63999979</v>
      </c>
      <c r="M22" s="22">
        <f t="shared" si="23"/>
        <v>105941925.56999989</v>
      </c>
      <c r="N22" s="23">
        <f t="shared" si="23"/>
        <v>98006636.019999787</v>
      </c>
      <c r="O22" s="22">
        <f t="shared" si="23"/>
        <v>100785034.89999977</v>
      </c>
      <c r="P22" s="22">
        <f t="shared" si="23"/>
        <v>101623047.61999978</v>
      </c>
      <c r="Q22" s="22">
        <f t="shared" si="23"/>
        <v>109540032.03999969</v>
      </c>
      <c r="R22" s="22">
        <f t="shared" si="23"/>
        <v>102751383.26999979</v>
      </c>
      <c r="S22" s="22">
        <f t="shared" si="1"/>
        <v>96034113.099999771</v>
      </c>
      <c r="T22" s="22">
        <f t="shared" si="1"/>
        <v>112086614.89999986</v>
      </c>
      <c r="U22" s="22">
        <f t="shared" si="1"/>
        <v>112754584.54999968</v>
      </c>
      <c r="V22" s="22">
        <f t="shared" si="1"/>
        <v>62289832.480000041</v>
      </c>
      <c r="W22" s="22">
        <f t="shared" si="1"/>
        <v>92691896.429999828</v>
      </c>
      <c r="X22" s="22">
        <f t="shared" si="1"/>
        <v>117536816.91999981</v>
      </c>
      <c r="Y22" s="22">
        <f t="shared" si="1"/>
        <v>108382332.91999985</v>
      </c>
      <c r="Z22" s="23">
        <f t="shared" si="1"/>
        <v>99367937.109999865</v>
      </c>
      <c r="AA22" s="22">
        <f t="shared" si="2"/>
        <v>102785053.96999985</v>
      </c>
      <c r="AB22" s="22">
        <f t="shared" si="2"/>
        <v>101229976.35999976</v>
      </c>
      <c r="AC22" s="22">
        <f t="shared" si="3"/>
        <v>109032107.45999995</v>
      </c>
      <c r="AD22" s="22">
        <f t="shared" si="3"/>
        <v>116199094.86999999</v>
      </c>
      <c r="AE22" s="22">
        <f t="shared" si="4"/>
        <v>126652553.17999984</v>
      </c>
      <c r="AF22" s="22">
        <f t="shared" si="4"/>
        <v>115260793.43999992</v>
      </c>
      <c r="AG22" s="22">
        <f t="shared" si="5"/>
        <v>135532812.20999989</v>
      </c>
      <c r="AH22" s="75">
        <f t="shared" si="5"/>
        <v>70993600.489999965</v>
      </c>
      <c r="AI22" s="94">
        <f t="shared" si="5"/>
        <v>115085852.12999977</v>
      </c>
      <c r="AJ22" s="94">
        <f t="shared" si="6"/>
        <v>135278077.81999993</v>
      </c>
      <c r="AK22" s="102">
        <f t="shared" si="6"/>
        <v>114949269.90999961</v>
      </c>
      <c r="AL22" s="94">
        <f t="shared" ref="AL22:AM26" si="24">AL8+AL15</f>
        <v>119226219.41999973</v>
      </c>
      <c r="AM22" s="75">
        <f t="shared" si="24"/>
        <v>130370363.209999</v>
      </c>
      <c r="AN22" s="75">
        <f t="shared" ref="AN22:AP26" si="25">AN8+AN15</f>
        <v>132815094.5599996</v>
      </c>
      <c r="AO22" s="75">
        <f t="shared" si="25"/>
        <v>86208152.660000131</v>
      </c>
      <c r="AP22" s="75">
        <f t="shared" si="25"/>
        <v>5155801.4100000272</v>
      </c>
      <c r="AQ22" s="75">
        <f t="shared" si="8"/>
        <v>55184569.84999992</v>
      </c>
      <c r="AR22" s="94">
        <f t="shared" si="8"/>
        <v>130705208.9999993</v>
      </c>
      <c r="AS22" s="94">
        <f t="shared" si="9"/>
        <v>141268257.93999946</v>
      </c>
      <c r="AT22" s="94">
        <f t="shared" si="10"/>
        <v>77037553.040000036</v>
      </c>
      <c r="AU22" s="94">
        <f t="shared" si="10"/>
        <v>133929340.28999969</v>
      </c>
      <c r="AV22" s="94">
        <f t="shared" si="11"/>
        <v>137358054.88</v>
      </c>
      <c r="AW22" s="94">
        <f t="shared" si="11"/>
        <v>131636940.09000006</v>
      </c>
      <c r="AX22" s="94">
        <f t="shared" si="12"/>
        <v>139148961.40999949</v>
      </c>
      <c r="AY22" s="94">
        <f t="shared" si="12"/>
        <v>122449806.81999975</v>
      </c>
      <c r="AZ22" s="94">
        <f t="shared" si="13"/>
        <v>135873370.31999955</v>
      </c>
      <c r="BA22" s="94">
        <f t="shared" si="13"/>
        <v>156947832.87999934</v>
      </c>
      <c r="BB22" s="94">
        <f t="shared" si="14"/>
        <v>127345025.82999954</v>
      </c>
      <c r="BC22" s="94">
        <f t="shared" si="14"/>
        <v>153709599.95999888</v>
      </c>
      <c r="BD22" s="94">
        <f t="shared" si="14"/>
        <v>143246839.57999998</v>
      </c>
      <c r="BE22" s="94">
        <f t="shared" si="15"/>
        <v>140795681.40999916</v>
      </c>
      <c r="BF22" s="94">
        <f t="shared" si="15"/>
        <v>76988319.28000024</v>
      </c>
      <c r="BG22" s="94">
        <f t="shared" si="16"/>
        <v>137248438.17999935</v>
      </c>
      <c r="BH22" s="94">
        <f t="shared" si="17"/>
        <v>141002307.36999965</v>
      </c>
      <c r="BI22" s="94">
        <f t="shared" si="17"/>
        <v>132366473.70999923</v>
      </c>
      <c r="BJ22" s="94">
        <f t="shared" si="18"/>
        <v>141836710.70999968</v>
      </c>
      <c r="BK22" s="94">
        <f t="shared" si="18"/>
        <v>125315841.82999948</v>
      </c>
      <c r="BL22" s="94">
        <f t="shared" si="19"/>
        <v>136490168.29999959</v>
      </c>
      <c r="BM22" s="94">
        <f t="shared" si="19"/>
        <v>164624560.93999937</v>
      </c>
      <c r="BN22" s="94">
        <f t="shared" si="20"/>
        <v>133583885.09999919</v>
      </c>
      <c r="BO22" s="94">
        <f t="shared" ref="BO22:BU22" si="26">BO8+BO15</f>
        <v>150041680.12999964</v>
      </c>
      <c r="BP22" s="75">
        <f t="shared" si="26"/>
        <v>155780880.6599994</v>
      </c>
      <c r="BQ22" s="94">
        <f t="shared" si="26"/>
        <v>139074331.83999941</v>
      </c>
      <c r="BR22" s="94">
        <f t="shared" si="26"/>
        <v>86863835.830000117</v>
      </c>
      <c r="BS22" s="94">
        <f t="shared" si="26"/>
        <v>149440720.44999963</v>
      </c>
      <c r="BT22" s="94">
        <f t="shared" si="26"/>
        <v>151521041.26999927</v>
      </c>
      <c r="BU22" s="94">
        <f t="shared" si="26"/>
        <v>144177633.29999977</v>
      </c>
      <c r="BV22" s="94">
        <f t="shared" ref="BV22:BX26" si="27">BV8+BV15</f>
        <v>148247722.06999952</v>
      </c>
      <c r="BW22" s="94">
        <f t="shared" si="27"/>
        <v>148674652.55999976</v>
      </c>
      <c r="BX22" s="94">
        <f t="shared" si="27"/>
        <v>146485537.84999982</v>
      </c>
      <c r="BY22" s="94">
        <f t="shared" ref="BY22:BZ26" si="28">BY8+BY15</f>
        <v>174746599.01999873</v>
      </c>
      <c r="BZ22" s="94">
        <f t="shared" si="28"/>
        <v>139027066.93999961</v>
      </c>
      <c r="CA22" s="94">
        <f t="shared" ref="CA22:CB26" si="29">CA8+CA15</f>
        <v>144733488.34999925</v>
      </c>
      <c r="CB22" s="94">
        <f t="shared" si="29"/>
        <v>175194861.65999913</v>
      </c>
      <c r="CC22" s="104">
        <f>CC8+CC15</f>
        <v>153510849.49000001</v>
      </c>
    </row>
    <row r="23" spans="2:81" x14ac:dyDescent="0.3">
      <c r="B23" s="58" t="s">
        <v>4</v>
      </c>
      <c r="C23" s="72">
        <f t="shared" si="0"/>
        <v>70396052.689999938</v>
      </c>
      <c r="D23" s="22">
        <f t="shared" si="1"/>
        <v>77632861.729999885</v>
      </c>
      <c r="E23" s="22">
        <f t="shared" si="1"/>
        <v>91348946.019999847</v>
      </c>
      <c r="F23" s="22">
        <f t="shared" si="1"/>
        <v>72512803.959999919</v>
      </c>
      <c r="G23" s="22">
        <f t="shared" si="1"/>
        <v>82539769.009999856</v>
      </c>
      <c r="H23" s="22">
        <f t="shared" si="1"/>
        <v>87465838.409999788</v>
      </c>
      <c r="I23" s="22">
        <f t="shared" si="1"/>
        <v>83047700.659999862</v>
      </c>
      <c r="J23" s="22">
        <f t="shared" si="1"/>
        <v>35121083.540000036</v>
      </c>
      <c r="K23" s="22">
        <f t="shared" si="1"/>
        <v>63893036.659999974</v>
      </c>
      <c r="L23" s="22">
        <f t="shared" si="1"/>
        <v>86750652.909999833</v>
      </c>
      <c r="M23" s="22">
        <f t="shared" si="1"/>
        <v>80167896.619999886</v>
      </c>
      <c r="N23" s="23">
        <f t="shared" si="1"/>
        <v>81809604.049999878</v>
      </c>
      <c r="O23" s="22">
        <f t="shared" si="1"/>
        <v>67909560.139999941</v>
      </c>
      <c r="P23" s="22">
        <f t="shared" si="1"/>
        <v>78435464.089999914</v>
      </c>
      <c r="Q23" s="22">
        <f t="shared" si="1"/>
        <v>84675276.289999843</v>
      </c>
      <c r="R23" s="22">
        <f t="shared" si="1"/>
        <v>80369950.699999884</v>
      </c>
      <c r="S23" s="22">
        <f t="shared" si="1"/>
        <v>73588814.659999907</v>
      </c>
      <c r="T23" s="22">
        <f t="shared" si="1"/>
        <v>88151950.499999821</v>
      </c>
      <c r="U23" s="22">
        <f t="shared" si="1"/>
        <v>89257003.419999808</v>
      </c>
      <c r="V23" s="22">
        <f t="shared" si="1"/>
        <v>34779977.800000042</v>
      </c>
      <c r="W23" s="22">
        <f t="shared" si="1"/>
        <v>60317409.87000002</v>
      </c>
      <c r="X23" s="22">
        <f t="shared" si="1"/>
        <v>91016697.189999834</v>
      </c>
      <c r="Y23" s="22">
        <f t="shared" si="1"/>
        <v>80485609.619999886</v>
      </c>
      <c r="Z23" s="23">
        <f t="shared" si="1"/>
        <v>82366259.369999886</v>
      </c>
      <c r="AA23" s="22">
        <f t="shared" si="2"/>
        <v>66394210.649999961</v>
      </c>
      <c r="AB23" s="22">
        <f t="shared" si="2"/>
        <v>76362663.679999918</v>
      </c>
      <c r="AC23" s="22">
        <f t="shared" si="3"/>
        <v>88831668.599999905</v>
      </c>
      <c r="AD23" s="22">
        <f t="shared" si="3"/>
        <v>68486842.750000015</v>
      </c>
      <c r="AE23" s="22">
        <f t="shared" si="4"/>
        <v>68378502.289999992</v>
      </c>
      <c r="AF23" s="22">
        <f t="shared" si="4"/>
        <v>66729879.260000043</v>
      </c>
      <c r="AG23" s="22">
        <f t="shared" si="4"/>
        <v>87722233.360000059</v>
      </c>
      <c r="AH23" s="75">
        <f t="shared" ref="AH23:AI26" si="30">AH9+AH16</f>
        <v>33497596.339999996</v>
      </c>
      <c r="AI23" s="94">
        <f t="shared" si="30"/>
        <v>59354994.74999921</v>
      </c>
      <c r="AJ23" s="94">
        <f t="shared" si="6"/>
        <v>82824795.359998792</v>
      </c>
      <c r="AK23" s="102">
        <f t="shared" si="6"/>
        <v>66834256.2999992</v>
      </c>
      <c r="AL23" s="94">
        <f t="shared" si="24"/>
        <v>77369256.559999257</v>
      </c>
      <c r="AM23" s="75">
        <f t="shared" si="24"/>
        <v>60746461.619999096</v>
      </c>
      <c r="AN23" s="75">
        <f t="shared" si="25"/>
        <v>80359512.189998552</v>
      </c>
      <c r="AO23" s="75">
        <f t="shared" si="25"/>
        <v>60253664.959999412</v>
      </c>
      <c r="AP23" s="75">
        <f t="shared" si="25"/>
        <v>3311586.5499999942</v>
      </c>
      <c r="AQ23" s="75">
        <f t="shared" si="8"/>
        <v>37739807.53999979</v>
      </c>
      <c r="AR23" s="94">
        <f t="shared" si="8"/>
        <v>104246594.96999979</v>
      </c>
      <c r="AS23" s="94">
        <f t="shared" si="9"/>
        <v>109386412.35000008</v>
      </c>
      <c r="AT23" s="94">
        <f t="shared" si="10"/>
        <v>47335119.389999785</v>
      </c>
      <c r="AU23" s="94">
        <f t="shared" si="10"/>
        <v>83837065.649998739</v>
      </c>
      <c r="AV23" s="94">
        <f t="shared" si="11"/>
        <v>101446518.86999971</v>
      </c>
      <c r="AW23" s="94">
        <f t="shared" si="11"/>
        <v>97334163.029999375</v>
      </c>
      <c r="AX23" s="94">
        <f t="shared" si="12"/>
        <v>111299608.14999968</v>
      </c>
      <c r="AY23" s="94">
        <f t="shared" si="12"/>
        <v>74089495.299998969</v>
      </c>
      <c r="AZ23" s="94">
        <f t="shared" si="13"/>
        <v>97166133.639999479</v>
      </c>
      <c r="BA23" s="94">
        <f t="shared" si="13"/>
        <v>115232135.93000031</v>
      </c>
      <c r="BB23" s="94">
        <f t="shared" si="14"/>
        <v>96115719.949999243</v>
      </c>
      <c r="BC23" s="94">
        <f t="shared" si="14"/>
        <v>116422237.70999981</v>
      </c>
      <c r="BD23" s="94">
        <f t="shared" si="14"/>
        <v>106311775.58999966</v>
      </c>
      <c r="BE23" s="94">
        <f t="shared" si="15"/>
        <v>107890457.22999994</v>
      </c>
      <c r="BF23" s="94">
        <f t="shared" si="15"/>
        <v>42160826.829999931</v>
      </c>
      <c r="BG23" s="94">
        <f t="shared" si="16"/>
        <v>87031881.919999108</v>
      </c>
      <c r="BH23" s="94">
        <f t="shared" si="17"/>
        <v>105584258.75999978</v>
      </c>
      <c r="BI23" s="94">
        <f t="shared" si="17"/>
        <v>96262909.329999238</v>
      </c>
      <c r="BJ23" s="94">
        <f t="shared" si="18"/>
        <v>107553892.49999958</v>
      </c>
      <c r="BK23" s="94">
        <f t="shared" si="18"/>
        <v>74612927.339999154</v>
      </c>
      <c r="BL23" s="94">
        <f t="shared" si="19"/>
        <v>95475536.459999517</v>
      </c>
      <c r="BM23" s="94">
        <f t="shared" si="19"/>
        <v>118048874.97999996</v>
      </c>
      <c r="BN23" s="94">
        <f t="shared" si="20"/>
        <v>97862406.609999344</v>
      </c>
      <c r="BO23" s="94">
        <f t="shared" si="20"/>
        <v>106310593.79999985</v>
      </c>
      <c r="BP23" s="75">
        <f t="shared" ref="BP23:BQ26" si="31">BP9+BP16</f>
        <v>113401291.87999992</v>
      </c>
      <c r="BQ23" s="94">
        <f t="shared" si="31"/>
        <v>100715876.2499994</v>
      </c>
      <c r="BR23" s="94">
        <f t="shared" ref="BR23:BS26" si="32">BR9+BR16</f>
        <v>45203361.009999931</v>
      </c>
      <c r="BS23" s="94">
        <f t="shared" si="32"/>
        <v>89655753.48999919</v>
      </c>
      <c r="BT23" s="94">
        <f t="shared" ref="BT23:BU26" si="33">BT9+BT16</f>
        <v>107523028.09999964</v>
      </c>
      <c r="BU23" s="94">
        <f t="shared" si="33"/>
        <v>98086934.769999266</v>
      </c>
      <c r="BV23" s="94">
        <f t="shared" si="27"/>
        <v>107083020.23999959</v>
      </c>
      <c r="BW23" s="94">
        <f t="shared" si="27"/>
        <v>85686672.839999452</v>
      </c>
      <c r="BX23" s="94">
        <f t="shared" si="27"/>
        <v>98164591.149999306</v>
      </c>
      <c r="BY23" s="94">
        <f t="shared" si="28"/>
        <v>118028912.14999978</v>
      </c>
      <c r="BZ23" s="94">
        <f t="shared" si="28"/>
        <v>94639895.659999445</v>
      </c>
      <c r="CA23" s="94">
        <f t="shared" si="29"/>
        <v>96765303.649999559</v>
      </c>
      <c r="CB23" s="94">
        <f t="shared" si="29"/>
        <v>119712817.68999991</v>
      </c>
      <c r="CC23" s="104">
        <f>CC9+CC16</f>
        <v>107170225.3399996</v>
      </c>
    </row>
    <row r="24" spans="2:81" x14ac:dyDescent="0.3">
      <c r="B24" s="58" t="s">
        <v>5</v>
      </c>
      <c r="C24" s="72">
        <f t="shared" si="0"/>
        <v>32700936.660000015</v>
      </c>
      <c r="D24" s="22">
        <f t="shared" si="1"/>
        <v>26775421.710000008</v>
      </c>
      <c r="E24" s="22">
        <f t="shared" si="1"/>
        <v>37312672.68999999</v>
      </c>
      <c r="F24" s="22">
        <f t="shared" si="1"/>
        <v>29751465.290000014</v>
      </c>
      <c r="G24" s="22">
        <f t="shared" si="1"/>
        <v>34987790.780000001</v>
      </c>
      <c r="H24" s="22">
        <f t="shared" si="1"/>
        <v>38338698.030000016</v>
      </c>
      <c r="I24" s="22">
        <f t="shared" si="1"/>
        <v>31687189.07</v>
      </c>
      <c r="J24" s="22">
        <f t="shared" si="1"/>
        <v>18023729.280000001</v>
      </c>
      <c r="K24" s="22">
        <f t="shared" si="1"/>
        <v>39525091.269999996</v>
      </c>
      <c r="L24" s="22">
        <f t="shared" si="1"/>
        <v>37509270.640000008</v>
      </c>
      <c r="M24" s="22">
        <f t="shared" si="1"/>
        <v>33479371.630000018</v>
      </c>
      <c r="N24" s="23">
        <f t="shared" si="1"/>
        <v>34535375.639999993</v>
      </c>
      <c r="O24" s="22">
        <f t="shared" si="1"/>
        <v>34421879.340000004</v>
      </c>
      <c r="P24" s="22">
        <f t="shared" si="1"/>
        <v>28991475.680000018</v>
      </c>
      <c r="Q24" s="22">
        <f t="shared" si="1"/>
        <v>36408365.330000006</v>
      </c>
      <c r="R24" s="22">
        <f t="shared" si="1"/>
        <v>34551155.450000003</v>
      </c>
      <c r="S24" s="22">
        <f t="shared" si="1"/>
        <v>34644619.530000001</v>
      </c>
      <c r="T24" s="22">
        <f t="shared" si="1"/>
        <v>39351043.510000005</v>
      </c>
      <c r="U24" s="22">
        <f t="shared" si="1"/>
        <v>34722816.710000001</v>
      </c>
      <c r="V24" s="22">
        <f t="shared" si="1"/>
        <v>18694671.840000007</v>
      </c>
      <c r="W24" s="22">
        <f t="shared" si="1"/>
        <v>38001935.650000013</v>
      </c>
      <c r="X24" s="22">
        <f t="shared" si="1"/>
        <v>40521200.030000001</v>
      </c>
      <c r="Y24" s="22">
        <f t="shared" si="1"/>
        <v>37060606.189999998</v>
      </c>
      <c r="Z24" s="23">
        <f t="shared" si="1"/>
        <v>34592749.610000014</v>
      </c>
      <c r="AA24" s="22">
        <f t="shared" si="2"/>
        <v>35584808.080000006</v>
      </c>
      <c r="AB24" s="22">
        <f t="shared" si="2"/>
        <v>30103762.440000001</v>
      </c>
      <c r="AC24" s="22">
        <f t="shared" si="3"/>
        <v>36497179.180000007</v>
      </c>
      <c r="AD24" s="22">
        <f t="shared" si="3"/>
        <v>36691116.900000006</v>
      </c>
      <c r="AE24" s="22">
        <f t="shared" si="4"/>
        <v>36848807.70000001</v>
      </c>
      <c r="AF24" s="22">
        <f t="shared" si="4"/>
        <v>38086378.25</v>
      </c>
      <c r="AG24" s="22">
        <f t="shared" si="4"/>
        <v>37379753.610000007</v>
      </c>
      <c r="AH24" s="75">
        <f t="shared" si="30"/>
        <v>19232398.819999997</v>
      </c>
      <c r="AI24" s="94">
        <f t="shared" si="30"/>
        <v>41109363.730000004</v>
      </c>
      <c r="AJ24" s="94">
        <f t="shared" si="6"/>
        <v>42223183.350000016</v>
      </c>
      <c r="AK24" s="102">
        <f t="shared" si="6"/>
        <v>36505777.940000013</v>
      </c>
      <c r="AL24" s="94">
        <f t="shared" si="24"/>
        <v>37226548.159999989</v>
      </c>
      <c r="AM24" s="75">
        <f t="shared" si="24"/>
        <v>40362022.830000006</v>
      </c>
      <c r="AN24" s="75">
        <f t="shared" si="25"/>
        <v>32848280.050000012</v>
      </c>
      <c r="AO24" s="75">
        <f t="shared" si="25"/>
        <v>24944869.15000001</v>
      </c>
      <c r="AP24" s="75">
        <f t="shared" si="25"/>
        <v>6013539.919999999</v>
      </c>
      <c r="AQ24" s="75">
        <f t="shared" si="8"/>
        <v>37471305.789999999</v>
      </c>
      <c r="AR24" s="94">
        <f t="shared" si="8"/>
        <v>59124262.380000018</v>
      </c>
      <c r="AS24" s="94">
        <f t="shared" si="9"/>
        <v>44915798.770000003</v>
      </c>
      <c r="AT24" s="94">
        <f t="shared" si="10"/>
        <v>21365075.599999998</v>
      </c>
      <c r="AU24" s="94">
        <f t="shared" si="10"/>
        <v>43834323.579999991</v>
      </c>
      <c r="AV24" s="94">
        <f t="shared" si="11"/>
        <v>36275689.969999991</v>
      </c>
      <c r="AW24" s="94">
        <f t="shared" si="11"/>
        <v>37060020.410000011</v>
      </c>
      <c r="AX24" s="94">
        <f t="shared" si="12"/>
        <v>48008675.159999982</v>
      </c>
      <c r="AY24" s="94">
        <f t="shared" si="12"/>
        <v>40711017.520000011</v>
      </c>
      <c r="AZ24" s="94">
        <f t="shared" si="13"/>
        <v>36549252.890000008</v>
      </c>
      <c r="BA24" s="94">
        <f t="shared" si="13"/>
        <v>42648290.410000011</v>
      </c>
      <c r="BB24" s="94">
        <f t="shared" si="14"/>
        <v>35404222.190000005</v>
      </c>
      <c r="BC24" s="94">
        <f t="shared" si="14"/>
        <v>47576343.270000003</v>
      </c>
      <c r="BD24" s="94">
        <f t="shared" si="14"/>
        <v>37732261.879999995</v>
      </c>
      <c r="BE24" s="94">
        <f t="shared" si="15"/>
        <v>41064884.029999994</v>
      </c>
      <c r="BF24" s="94">
        <f t="shared" si="15"/>
        <v>22033937.160000004</v>
      </c>
      <c r="BG24" s="94">
        <f t="shared" si="16"/>
        <v>48797445.080000013</v>
      </c>
      <c r="BH24" s="94">
        <f t="shared" si="17"/>
        <v>42426523.07</v>
      </c>
      <c r="BI24" s="94">
        <f t="shared" si="17"/>
        <v>40222406.960000008</v>
      </c>
      <c r="BJ24" s="94">
        <f t="shared" si="18"/>
        <v>45734726.150000006</v>
      </c>
      <c r="BK24" s="94">
        <f t="shared" si="18"/>
        <v>39765013.710000001</v>
      </c>
      <c r="BL24" s="94">
        <f t="shared" si="19"/>
        <v>37247582.349999994</v>
      </c>
      <c r="BM24" s="94">
        <f t="shared" si="19"/>
        <v>46445301.450000003</v>
      </c>
      <c r="BN24" s="94">
        <f t="shared" si="20"/>
        <v>39717117.18</v>
      </c>
      <c r="BO24" s="94">
        <f t="shared" si="20"/>
        <v>43408532.13000001</v>
      </c>
      <c r="BP24" s="75">
        <f t="shared" si="31"/>
        <v>47417358.970000014</v>
      </c>
      <c r="BQ24" s="94">
        <f t="shared" si="31"/>
        <v>41209556.270000003</v>
      </c>
      <c r="BR24" s="94">
        <f t="shared" si="32"/>
        <v>22703415.580000002</v>
      </c>
      <c r="BS24" s="94">
        <f t="shared" si="32"/>
        <v>53254382.650000006</v>
      </c>
      <c r="BT24" s="94">
        <f t="shared" si="33"/>
        <v>45503742.770000011</v>
      </c>
      <c r="BU24" s="94">
        <f t="shared" si="33"/>
        <v>43220569.619999997</v>
      </c>
      <c r="BV24" s="94">
        <f t="shared" si="27"/>
        <v>45908909.630000003</v>
      </c>
      <c r="BW24" s="94">
        <f t="shared" si="27"/>
        <v>44968165.349999994</v>
      </c>
      <c r="BX24" s="94">
        <f t="shared" si="27"/>
        <v>36889877.950000003</v>
      </c>
      <c r="BY24" s="94">
        <f t="shared" si="28"/>
        <v>49585192.579999991</v>
      </c>
      <c r="BZ24" s="94">
        <f t="shared" si="28"/>
        <v>40532125.030000001</v>
      </c>
      <c r="CA24" s="94">
        <f t="shared" si="29"/>
        <v>44261920.869999997</v>
      </c>
      <c r="CB24" s="94">
        <f t="shared" si="29"/>
        <v>52668604.040000014</v>
      </c>
      <c r="CC24" s="104">
        <f>CC10+CC17</f>
        <v>42047892.639999986</v>
      </c>
    </row>
    <row r="25" spans="2:81" x14ac:dyDescent="0.3">
      <c r="B25" s="59" t="s">
        <v>30</v>
      </c>
      <c r="C25" s="72">
        <f t="shared" si="0"/>
        <v>13465878.320000026</v>
      </c>
      <c r="D25" s="22">
        <f t="shared" si="1"/>
        <v>13942319.730000013</v>
      </c>
      <c r="E25" s="22">
        <f t="shared" si="1"/>
        <v>15824011.860000018</v>
      </c>
      <c r="F25" s="22">
        <f t="shared" si="1"/>
        <v>13153144.920000037</v>
      </c>
      <c r="G25" s="22">
        <f t="shared" si="1"/>
        <v>14505669.030000035</v>
      </c>
      <c r="H25" s="22">
        <f t="shared" si="1"/>
        <v>14836251.040000034</v>
      </c>
      <c r="I25" s="22">
        <f t="shared" si="1"/>
        <v>14502256.770000044</v>
      </c>
      <c r="J25" s="22">
        <f t="shared" si="1"/>
        <v>9126786.4500000086</v>
      </c>
      <c r="K25" s="22">
        <f t="shared" si="1"/>
        <v>13543569.95000002</v>
      </c>
      <c r="L25" s="22">
        <f t="shared" si="1"/>
        <v>15834005.76000002</v>
      </c>
      <c r="M25" s="22">
        <f t="shared" si="1"/>
        <v>15222336.88000001</v>
      </c>
      <c r="N25" s="23">
        <f t="shared" si="1"/>
        <v>13221060.98000001</v>
      </c>
      <c r="O25" s="22">
        <f t="shared" si="1"/>
        <v>14396995.440000005</v>
      </c>
      <c r="P25" s="22">
        <f t="shared" si="1"/>
        <v>14686606.450000025</v>
      </c>
      <c r="Q25" s="22">
        <f t="shared" si="1"/>
        <v>15614320.34000002</v>
      </c>
      <c r="R25" s="22">
        <f t="shared" si="1"/>
        <v>14835230.310000012</v>
      </c>
      <c r="S25" s="22">
        <f t="shared" si="1"/>
        <v>13632507.180000018</v>
      </c>
      <c r="T25" s="22">
        <f t="shared" si="1"/>
        <v>15525472.030000014</v>
      </c>
      <c r="U25" s="22">
        <f t="shared" si="1"/>
        <v>15930087.79000001</v>
      </c>
      <c r="V25" s="22">
        <f t="shared" si="1"/>
        <v>9196276.320000004</v>
      </c>
      <c r="W25" s="22">
        <f t="shared" si="1"/>
        <v>13104776.750000022</v>
      </c>
      <c r="X25" s="22">
        <f t="shared" si="1"/>
        <v>17166715.270000014</v>
      </c>
      <c r="Y25" s="22">
        <f t="shared" si="1"/>
        <v>15757609.700000022</v>
      </c>
      <c r="Z25" s="23">
        <f t="shared" si="1"/>
        <v>13775400.050000008</v>
      </c>
      <c r="AA25" s="22">
        <f t="shared" si="2"/>
        <v>14802055.810000027</v>
      </c>
      <c r="AB25" s="22">
        <f t="shared" si="2"/>
        <v>15013886.54000001</v>
      </c>
      <c r="AC25" s="22">
        <f t="shared" si="3"/>
        <v>15725646.370000001</v>
      </c>
      <c r="AD25" s="22">
        <f t="shared" si="3"/>
        <v>16158581.010000011</v>
      </c>
      <c r="AE25" s="22">
        <f t="shared" si="4"/>
        <v>16531344.160000017</v>
      </c>
      <c r="AF25" s="22">
        <f t="shared" si="4"/>
        <v>14923752.20000001</v>
      </c>
      <c r="AG25" s="22">
        <f t="shared" si="4"/>
        <v>17912021.050000012</v>
      </c>
      <c r="AH25" s="75">
        <f t="shared" si="30"/>
        <v>9782317.7200000081</v>
      </c>
      <c r="AI25" s="94">
        <f t="shared" si="30"/>
        <v>15221814.540000014</v>
      </c>
      <c r="AJ25" s="94">
        <f t="shared" si="6"/>
        <v>18441917.600000009</v>
      </c>
      <c r="AK25" s="102">
        <f t="shared" si="6"/>
        <v>15593359.75</v>
      </c>
      <c r="AL25" s="94">
        <f t="shared" si="24"/>
        <v>15464119.749999985</v>
      </c>
      <c r="AM25" s="75">
        <f t="shared" si="24"/>
        <v>16910403.32</v>
      </c>
      <c r="AN25" s="75">
        <f t="shared" si="25"/>
        <v>17821474.859999992</v>
      </c>
      <c r="AO25" s="75">
        <f t="shared" si="25"/>
        <v>12103720.760000005</v>
      </c>
      <c r="AP25" s="75">
        <f t="shared" si="25"/>
        <v>1404349.2900000005</v>
      </c>
      <c r="AQ25" s="75">
        <f t="shared" si="8"/>
        <v>8480538.4799999949</v>
      </c>
      <c r="AR25" s="94">
        <f t="shared" si="8"/>
        <v>19211656.089999977</v>
      </c>
      <c r="AS25" s="94">
        <f t="shared" si="9"/>
        <v>20211418.079999976</v>
      </c>
      <c r="AT25" s="94">
        <f t="shared" si="10"/>
        <v>11259453.509999981</v>
      </c>
      <c r="AU25" s="94">
        <f t="shared" si="10"/>
        <v>18386703.430000015</v>
      </c>
      <c r="AV25" s="94">
        <f t="shared" si="11"/>
        <v>19700012.080000009</v>
      </c>
      <c r="AW25" s="94">
        <f t="shared" si="11"/>
        <v>19097031.529999997</v>
      </c>
      <c r="AX25" s="94">
        <f t="shared" si="12"/>
        <v>19283051.979999986</v>
      </c>
      <c r="AY25" s="94">
        <f t="shared" si="12"/>
        <v>16850677.639999982</v>
      </c>
      <c r="AZ25" s="94">
        <f t="shared" si="13"/>
        <v>19243279.559999984</v>
      </c>
      <c r="BA25" s="94">
        <f t="shared" si="13"/>
        <v>21503124.800000004</v>
      </c>
      <c r="BB25" s="94">
        <f t="shared" si="14"/>
        <v>18366514.920000006</v>
      </c>
      <c r="BC25" s="94">
        <f t="shared" si="14"/>
        <v>21346808.829999976</v>
      </c>
      <c r="BD25" s="94">
        <f t="shared" si="14"/>
        <v>20793507.249999996</v>
      </c>
      <c r="BE25" s="94">
        <f t="shared" si="15"/>
        <v>20041701.029999986</v>
      </c>
      <c r="BF25" s="94">
        <f t="shared" si="15"/>
        <v>11240047.729999995</v>
      </c>
      <c r="BG25" s="94">
        <f t="shared" si="16"/>
        <v>19252201.949999981</v>
      </c>
      <c r="BH25" s="94">
        <f t="shared" si="17"/>
        <v>20426438.779999994</v>
      </c>
      <c r="BI25" s="94">
        <f t="shared" si="17"/>
        <v>19418611.120000001</v>
      </c>
      <c r="BJ25" s="94">
        <f t="shared" si="18"/>
        <v>19487665.430000003</v>
      </c>
      <c r="BK25" s="94">
        <f t="shared" si="18"/>
        <v>17737567.299999993</v>
      </c>
      <c r="BL25" s="94">
        <f t="shared" si="19"/>
        <v>19595146.600000001</v>
      </c>
      <c r="BM25" s="94">
        <f t="shared" si="19"/>
        <v>22584905.24999997</v>
      </c>
      <c r="BN25" s="94">
        <f t="shared" si="20"/>
        <v>19124161.099999994</v>
      </c>
      <c r="BO25" s="94">
        <f t="shared" si="20"/>
        <v>21299726.709999979</v>
      </c>
      <c r="BP25" s="75">
        <f t="shared" si="31"/>
        <v>21713416.809999973</v>
      </c>
      <c r="BQ25" s="94">
        <f t="shared" si="31"/>
        <v>19788185.990000002</v>
      </c>
      <c r="BR25" s="94">
        <f t="shared" si="32"/>
        <v>12228388.439999986</v>
      </c>
      <c r="BS25" s="94">
        <f t="shared" si="32"/>
        <v>20821592.350000001</v>
      </c>
      <c r="BT25" s="94">
        <f t="shared" si="33"/>
        <v>21677534.750000015</v>
      </c>
      <c r="BU25" s="94">
        <f t="shared" si="33"/>
        <v>20771244.149999995</v>
      </c>
      <c r="BV25" s="94">
        <f t="shared" si="27"/>
        <v>20023644.740000021</v>
      </c>
      <c r="BW25" s="94">
        <f t="shared" si="27"/>
        <v>22436654.749999978</v>
      </c>
      <c r="BX25" s="94">
        <f t="shared" si="27"/>
        <v>23877312.989999991</v>
      </c>
      <c r="BY25" s="94">
        <f t="shared" si="28"/>
        <v>26975196.109999985</v>
      </c>
      <c r="BZ25" s="94">
        <f t="shared" si="28"/>
        <v>22660059.369999975</v>
      </c>
      <c r="CA25" s="94">
        <f t="shared" si="29"/>
        <v>23396845.959999986</v>
      </c>
      <c r="CB25" s="94">
        <f t="shared" si="29"/>
        <v>27533610.319999993</v>
      </c>
      <c r="CC25" s="104">
        <f>CC11+CC18</f>
        <v>24594494.229999986</v>
      </c>
    </row>
    <row r="26" spans="2:81" ht="15" thickBot="1" x14ac:dyDescent="0.35">
      <c r="B26" s="60" t="s">
        <v>29</v>
      </c>
      <c r="C26" s="73">
        <f t="shared" si="0"/>
        <v>3187325.5100000012</v>
      </c>
      <c r="D26" s="42">
        <f t="shared" ref="D26:Z26" si="34">D12+D19</f>
        <v>3417007.1099999943</v>
      </c>
      <c r="E26" s="42">
        <f t="shared" si="34"/>
        <v>4123894.609999992</v>
      </c>
      <c r="F26" s="42">
        <f t="shared" si="34"/>
        <v>3381153.2699999972</v>
      </c>
      <c r="G26" s="42">
        <f t="shared" si="34"/>
        <v>3758866.6999999993</v>
      </c>
      <c r="H26" s="42">
        <f t="shared" si="34"/>
        <v>3938096.7299999911</v>
      </c>
      <c r="I26" s="42">
        <f t="shared" si="34"/>
        <v>3804222.6999999904</v>
      </c>
      <c r="J26" s="42">
        <f t="shared" si="34"/>
        <v>1912117.5600000077</v>
      </c>
      <c r="K26" s="42">
        <f t="shared" si="34"/>
        <v>3478452.5899999938</v>
      </c>
      <c r="L26" s="42">
        <f t="shared" si="34"/>
        <v>4327744.5699999882</v>
      </c>
      <c r="M26" s="42">
        <f t="shared" si="34"/>
        <v>4160816.1899999883</v>
      </c>
      <c r="N26" s="43">
        <f t="shared" si="34"/>
        <v>4046716.6499999915</v>
      </c>
      <c r="O26" s="42">
        <f t="shared" si="34"/>
        <v>3739344.6400000015</v>
      </c>
      <c r="P26" s="42">
        <f t="shared" si="34"/>
        <v>4200671.5299999909</v>
      </c>
      <c r="Q26" s="42">
        <f t="shared" si="34"/>
        <v>4538845.0999999912</v>
      </c>
      <c r="R26" s="42">
        <f t="shared" si="34"/>
        <v>4187154.5499999933</v>
      </c>
      <c r="S26" s="42">
        <f t="shared" si="34"/>
        <v>3857305.4399999985</v>
      </c>
      <c r="T26" s="42">
        <f t="shared" si="34"/>
        <v>4729538.7899999861</v>
      </c>
      <c r="U26" s="42">
        <f t="shared" si="34"/>
        <v>4895372.4099999852</v>
      </c>
      <c r="V26" s="42">
        <f t="shared" si="34"/>
        <v>2287352.8500000061</v>
      </c>
      <c r="W26" s="42">
        <f t="shared" si="34"/>
        <v>3762490.4299999969</v>
      </c>
      <c r="X26" s="42">
        <f t="shared" si="34"/>
        <v>5316325.0999999903</v>
      </c>
      <c r="Y26" s="42">
        <f t="shared" si="34"/>
        <v>4936488.7299999911</v>
      </c>
      <c r="Z26" s="43">
        <f t="shared" si="34"/>
        <v>4831131.9299999941</v>
      </c>
      <c r="AA26" s="42">
        <f t="shared" si="2"/>
        <v>4467581.2699999921</v>
      </c>
      <c r="AB26" s="42">
        <f t="shared" si="2"/>
        <v>4871842.2099999916</v>
      </c>
      <c r="AC26" s="42">
        <f t="shared" si="3"/>
        <v>5186389.5299999919</v>
      </c>
      <c r="AD26" s="42">
        <f t="shared" si="3"/>
        <v>5027474.4599999888</v>
      </c>
      <c r="AE26" s="42">
        <f t="shared" si="4"/>
        <v>5205507.0299999919</v>
      </c>
      <c r="AF26" s="42">
        <f t="shared" si="4"/>
        <v>4800346.3699999927</v>
      </c>
      <c r="AG26" s="42">
        <f t="shared" si="4"/>
        <v>5804779.3699999917</v>
      </c>
      <c r="AH26" s="76">
        <f t="shared" si="30"/>
        <v>2739769.6600000067</v>
      </c>
      <c r="AI26" s="96">
        <f t="shared" si="30"/>
        <v>4843179.3499999922</v>
      </c>
      <c r="AJ26" s="96">
        <f t="shared" si="6"/>
        <v>6140614.6399999913</v>
      </c>
      <c r="AK26" s="103">
        <f t="shared" si="6"/>
        <v>5203378.7499999916</v>
      </c>
      <c r="AL26" s="96">
        <f t="shared" si="24"/>
        <v>5663849.4199999925</v>
      </c>
      <c r="AM26" s="76">
        <f t="shared" si="24"/>
        <v>5370877.8899999904</v>
      </c>
      <c r="AN26" s="76">
        <f t="shared" si="25"/>
        <v>5859031.6199999824</v>
      </c>
      <c r="AO26" s="76">
        <f t="shared" si="25"/>
        <v>3922338.4700000016</v>
      </c>
      <c r="AP26" s="76">
        <f t="shared" si="25"/>
        <v>252108.92000000004</v>
      </c>
      <c r="AQ26" s="76">
        <f t="shared" si="8"/>
        <v>2115988.540000007</v>
      </c>
      <c r="AR26" s="96">
        <f t="shared" si="8"/>
        <v>5983316.5499999858</v>
      </c>
      <c r="AS26" s="96">
        <f t="shared" si="9"/>
        <v>6850080.0399999768</v>
      </c>
      <c r="AT26" s="96">
        <f t="shared" si="10"/>
        <v>3313200.3100000005</v>
      </c>
      <c r="AU26" s="96">
        <f t="shared" si="10"/>
        <v>6029910.4199999832</v>
      </c>
      <c r="AV26" s="96">
        <f t="shared" si="11"/>
        <v>6837659.3999999836</v>
      </c>
      <c r="AW26" s="96">
        <f t="shared" si="11"/>
        <v>6919930.9799999846</v>
      </c>
      <c r="AX26" s="96">
        <f t="shared" si="12"/>
        <v>7677063.0899999775</v>
      </c>
      <c r="AY26" s="96">
        <f t="shared" si="12"/>
        <v>5899105.8099999893</v>
      </c>
      <c r="AZ26" s="96">
        <f t="shared" si="13"/>
        <v>7180919.629999985</v>
      </c>
      <c r="BA26" s="96">
        <f t="shared" si="13"/>
        <v>8360741.0899999626</v>
      </c>
      <c r="BB26" s="96">
        <f t="shared" si="14"/>
        <v>6883152.4199999813</v>
      </c>
      <c r="BC26" s="96">
        <f t="shared" si="14"/>
        <v>8028818.1299999841</v>
      </c>
      <c r="BD26" s="96">
        <f t="shared" si="14"/>
        <v>7618303.1899999809</v>
      </c>
      <c r="BE26" s="96">
        <f t="shared" si="15"/>
        <v>7325195.2399999853</v>
      </c>
      <c r="BF26" s="96">
        <f t="shared" si="15"/>
        <v>3344477.8600000036</v>
      </c>
      <c r="BG26" s="96">
        <f t="shared" si="16"/>
        <v>6796961.8799999831</v>
      </c>
      <c r="BH26" s="96">
        <f t="shared" si="17"/>
        <v>7506959.5399999917</v>
      </c>
      <c r="BI26" s="96">
        <f t="shared" si="17"/>
        <v>7037025.4199999869</v>
      </c>
      <c r="BJ26" s="96">
        <f t="shared" si="18"/>
        <v>7835061.7599999821</v>
      </c>
      <c r="BK26" s="96">
        <f t="shared" si="18"/>
        <v>6176442.2899999889</v>
      </c>
      <c r="BL26" s="96">
        <f t="shared" si="19"/>
        <v>7368647.6899999799</v>
      </c>
      <c r="BM26" s="96">
        <f t="shared" si="19"/>
        <v>8825225.739999989</v>
      </c>
      <c r="BN26" s="96">
        <f t="shared" si="20"/>
        <v>7364257.8399999868</v>
      </c>
      <c r="BO26" s="94">
        <f t="shared" si="20"/>
        <v>7958575.0699999761</v>
      </c>
      <c r="BP26" s="75">
        <f t="shared" si="31"/>
        <v>8098408.8899999745</v>
      </c>
      <c r="BQ26" s="94">
        <f t="shared" si="31"/>
        <v>7457800.7699999865</v>
      </c>
      <c r="BR26" s="94">
        <f t="shared" si="32"/>
        <v>3891249.5700000012</v>
      </c>
      <c r="BS26" s="94">
        <f t="shared" si="32"/>
        <v>7595600.749999987</v>
      </c>
      <c r="BT26" s="94">
        <f t="shared" si="33"/>
        <v>8212929.1299999878</v>
      </c>
      <c r="BU26" s="94">
        <f t="shared" si="33"/>
        <v>7895045.8099999763</v>
      </c>
      <c r="BV26" s="94">
        <f t="shared" si="27"/>
        <v>8374535.5399999935</v>
      </c>
      <c r="BW26" s="96">
        <f t="shared" si="27"/>
        <v>7611784.7799999854</v>
      </c>
      <c r="BX26" s="96">
        <f t="shared" si="27"/>
        <v>8229735.6799999923</v>
      </c>
      <c r="BY26" s="96">
        <f t="shared" si="28"/>
        <v>9624337.2899999842</v>
      </c>
      <c r="BZ26" s="96">
        <f t="shared" si="28"/>
        <v>7867106.3199999854</v>
      </c>
      <c r="CA26" s="96">
        <f t="shared" si="29"/>
        <v>7949285.7299999865</v>
      </c>
      <c r="CB26" s="96">
        <f t="shared" si="29"/>
        <v>9535504.5899999849</v>
      </c>
      <c r="CC26" s="138">
        <f>CC12+CC19</f>
        <v>8577805.6899999902</v>
      </c>
    </row>
    <row r="27" spans="2:81" ht="15" thickBot="1" x14ac:dyDescent="0.35">
      <c r="N27" s="6"/>
      <c r="Z27" s="6"/>
      <c r="AI27" s="92"/>
      <c r="AJ27" s="92"/>
      <c r="AK27" s="100"/>
      <c r="AL27" s="92"/>
      <c r="AM27" s="100"/>
      <c r="AN27" s="100"/>
      <c r="AO27" s="100"/>
      <c r="AP27" s="100"/>
      <c r="AQ27" s="100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100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111"/>
    </row>
    <row r="28" spans="2:81" x14ac:dyDescent="0.3">
      <c r="B28" s="77" t="s">
        <v>26</v>
      </c>
      <c r="C28" s="82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1"/>
      <c r="AJ28" s="51"/>
      <c r="AK28" s="27"/>
      <c r="AL28" s="27"/>
      <c r="AM28" s="27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</row>
    <row r="29" spans="2:81" x14ac:dyDescent="0.3">
      <c r="B29" s="78" t="s">
        <v>2</v>
      </c>
      <c r="C29" s="83"/>
      <c r="N29" s="6"/>
      <c r="Z29" s="6"/>
      <c r="AK29" s="62"/>
    </row>
    <row r="30" spans="2:81" x14ac:dyDescent="0.3">
      <c r="B30" s="79" t="s">
        <v>1</v>
      </c>
      <c r="C30" s="84">
        <f>C7</f>
        <v>13751960.749999888</v>
      </c>
      <c r="D30" s="7">
        <f>C30+D7</f>
        <v>27455320.909999792</v>
      </c>
      <c r="E30" s="7">
        <f t="shared" ref="E30:N30" si="35">D30+E7</f>
        <v>43414254.999999702</v>
      </c>
      <c r="F30" s="7">
        <f t="shared" si="35"/>
        <v>56385860.239999615</v>
      </c>
      <c r="G30" s="7">
        <f t="shared" si="35"/>
        <v>70955454.309999511</v>
      </c>
      <c r="H30" s="7">
        <f t="shared" si="35"/>
        <v>85781966.949999392</v>
      </c>
      <c r="I30" s="7">
        <f t="shared" si="35"/>
        <v>99962740.609999299</v>
      </c>
      <c r="J30" s="7">
        <f t="shared" si="35"/>
        <v>109653270.15999927</v>
      </c>
      <c r="K30" s="7">
        <f t="shared" si="35"/>
        <v>124361089.74999915</v>
      </c>
      <c r="L30" s="7">
        <f t="shared" si="35"/>
        <v>140192738.69999906</v>
      </c>
      <c r="M30" s="7">
        <f t="shared" si="35"/>
        <v>155080400.58999896</v>
      </c>
      <c r="N30" s="8">
        <f t="shared" si="35"/>
        <v>168919897.87999889</v>
      </c>
      <c r="O30" s="7">
        <f>O7</f>
        <v>14430250.919999914</v>
      </c>
      <c r="P30" s="7">
        <f t="shared" ref="P30:R33" si="36">O30+P7</f>
        <v>28520540.209999859</v>
      </c>
      <c r="Q30" s="7">
        <f t="shared" si="36"/>
        <v>43737692.569999754</v>
      </c>
      <c r="R30" s="7">
        <f>Q30+R7</f>
        <v>57899053.319999643</v>
      </c>
      <c r="S30" s="7">
        <f t="shared" ref="S30:Z33" si="37">R30+S7</f>
        <v>71398639.779999554</v>
      </c>
      <c r="T30" s="7">
        <f t="shared" si="37"/>
        <v>86385241.90999949</v>
      </c>
      <c r="U30" s="7">
        <f t="shared" si="37"/>
        <v>101360638.2199994</v>
      </c>
      <c r="V30" s="7">
        <f t="shared" si="37"/>
        <v>110691409.43999937</v>
      </c>
      <c r="W30" s="7">
        <f t="shared" si="37"/>
        <v>124682584.41999929</v>
      </c>
      <c r="X30" s="7">
        <f t="shared" si="37"/>
        <v>141334196.58999923</v>
      </c>
      <c r="Y30" s="7">
        <f t="shared" si="37"/>
        <v>156415975.14999911</v>
      </c>
      <c r="Z30" s="8">
        <f t="shared" si="37"/>
        <v>170143367.10999903</v>
      </c>
      <c r="AA30" s="7">
        <f>AA7</f>
        <v>14522636.639999911</v>
      </c>
      <c r="AB30" s="7">
        <f>AA30+AB7</f>
        <v>28575764.729999818</v>
      </c>
      <c r="AC30" s="7">
        <f t="shared" ref="AC30:AD33" si="38">AB30+AC7</f>
        <v>43433138.099999756</v>
      </c>
      <c r="AD30" s="7">
        <f t="shared" si="38"/>
        <v>57934400.779999718</v>
      </c>
      <c r="AE30" s="7">
        <f t="shared" ref="AE30:AL33" si="39">AD30+AE7</f>
        <v>72682965.319999665</v>
      </c>
      <c r="AF30" s="7">
        <f t="shared" si="39"/>
        <v>86237583.349999622</v>
      </c>
      <c r="AG30" s="7">
        <f t="shared" si="39"/>
        <v>101629209.29999958</v>
      </c>
      <c r="AH30" s="63">
        <f>AG30+AH7</f>
        <v>110689211.40999958</v>
      </c>
      <c r="AI30" s="7">
        <f>AH30+AI7</f>
        <v>125400463.4299995</v>
      </c>
      <c r="AJ30" s="7">
        <f>AI30+AJ7</f>
        <v>142019316.17999944</v>
      </c>
      <c r="AK30" s="63">
        <f>AJ30+AK7</f>
        <v>155980385.30999938</v>
      </c>
      <c r="AL30" s="7">
        <f>AK30+AL7</f>
        <v>170320188.05999929</v>
      </c>
      <c r="AM30" s="63">
        <f>AM7</f>
        <v>15554171.7099998</v>
      </c>
      <c r="AN30" s="63">
        <f t="shared" ref="AN30:AP33" si="40">AM30+AN7</f>
        <v>30881089.849999659</v>
      </c>
      <c r="AO30" s="63">
        <f t="shared" si="40"/>
        <v>41139451.029999621</v>
      </c>
      <c r="AP30" s="63">
        <f t="shared" si="40"/>
        <v>42380100.159999616</v>
      </c>
      <c r="AQ30" s="63">
        <f t="shared" ref="AQ30:AR33" si="41">AP30+AQ7</f>
        <v>50324157.149999589</v>
      </c>
      <c r="AR30" s="7">
        <f t="shared" si="41"/>
        <v>66396605.189999476</v>
      </c>
      <c r="AS30" s="7">
        <f t="shared" ref="AS30:AX33" si="42">AR30+AS7</f>
        <v>82670902.839999393</v>
      </c>
      <c r="AT30" s="7">
        <f t="shared" si="42"/>
        <v>91838370.279999375</v>
      </c>
      <c r="AU30" s="7">
        <f t="shared" si="42"/>
        <v>107747956.03999928</v>
      </c>
      <c r="AV30" s="7">
        <f t="shared" si="42"/>
        <v>123713579.0299992</v>
      </c>
      <c r="AW30" s="7">
        <f t="shared" si="42"/>
        <v>138767355.91999909</v>
      </c>
      <c r="AX30" s="7">
        <f t="shared" si="42"/>
        <v>154780711.41999894</v>
      </c>
      <c r="AY30" s="7">
        <f>AY7</f>
        <v>14054937.969999898</v>
      </c>
      <c r="AZ30" s="7">
        <f t="shared" ref="AZ30:BB33" si="43">AY30+AZ7</f>
        <v>28752262.369999819</v>
      </c>
      <c r="BA30" s="7">
        <f t="shared" si="43"/>
        <v>45579026.279999718</v>
      </c>
      <c r="BB30" s="7">
        <f t="shared" si="43"/>
        <v>60997015.629999608</v>
      </c>
      <c r="BC30" s="7">
        <f t="shared" ref="BC30:BJ33" si="44">BB30+BC7</f>
        <v>74660357.849999517</v>
      </c>
      <c r="BD30" s="7">
        <f t="shared" si="44"/>
        <v>91252250.229999393</v>
      </c>
      <c r="BE30" s="7">
        <f t="shared" si="44"/>
        <v>106108077.62999929</v>
      </c>
      <c r="BF30" s="7">
        <f t="shared" si="44"/>
        <v>114848403.92999928</v>
      </c>
      <c r="BG30" s="7">
        <f t="shared" si="44"/>
        <v>130925257.6799992</v>
      </c>
      <c r="BH30" s="7">
        <f t="shared" si="44"/>
        <v>146777773.74999908</v>
      </c>
      <c r="BI30" s="7">
        <f t="shared" si="44"/>
        <v>161499768.83999899</v>
      </c>
      <c r="BJ30" s="7">
        <f t="shared" si="44"/>
        <v>176992193.89999893</v>
      </c>
      <c r="BK30" s="7">
        <f>BK7</f>
        <v>15654024.299999909</v>
      </c>
      <c r="BL30" s="7">
        <f t="shared" ref="BL30:BS33" si="45">BK30+BL7</f>
        <v>30723050.03999985</v>
      </c>
      <c r="BM30" s="7">
        <f t="shared" si="45"/>
        <v>48017780.949999735</v>
      </c>
      <c r="BN30" s="7">
        <f t="shared" si="45"/>
        <v>62240350.109999649</v>
      </c>
      <c r="BO30" s="7">
        <f t="shared" si="45"/>
        <v>77534414.349999547</v>
      </c>
      <c r="BP30" s="63">
        <f t="shared" si="45"/>
        <v>93439998.269999415</v>
      </c>
      <c r="BQ30" s="7">
        <f t="shared" si="45"/>
        <v>107594043.34999932</v>
      </c>
      <c r="BR30" s="7">
        <f t="shared" si="45"/>
        <v>116702744.20999931</v>
      </c>
      <c r="BS30" s="7">
        <f t="shared" si="45"/>
        <v>133147356.8099992</v>
      </c>
      <c r="BT30" s="7">
        <f t="shared" ref="BT30:BU33" si="46">BS30+BT7</f>
        <v>149031562.29999912</v>
      </c>
      <c r="BU30" s="7">
        <f t="shared" si="46"/>
        <v>163966126.35999906</v>
      </c>
      <c r="BV30" s="7">
        <f>BU30+BV7</f>
        <v>179236410.75999898</v>
      </c>
      <c r="BW30" s="7">
        <f>BW7</f>
        <v>15452280.779999854</v>
      </c>
      <c r="BX30" s="7">
        <f t="shared" ref="BX30:BY33" si="47">BW30+BX7</f>
        <v>30331161.159999754</v>
      </c>
      <c r="BY30" s="7">
        <f t="shared" si="47"/>
        <v>47894862.309999615</v>
      </c>
      <c r="BZ30" s="7">
        <f t="shared" ref="BZ30:CC33" si="48">BY30+BZ7</f>
        <v>61958628.309999503</v>
      </c>
      <c r="CA30" s="7">
        <f t="shared" si="48"/>
        <v>76530424.189999402</v>
      </c>
      <c r="CB30" s="7">
        <f t="shared" si="48"/>
        <v>93679224.809999317</v>
      </c>
      <c r="CC30" s="112">
        <f t="shared" si="48"/>
        <v>108590519.71999924</v>
      </c>
    </row>
    <row r="31" spans="2:81" x14ac:dyDescent="0.3">
      <c r="B31" s="79" t="s">
        <v>3</v>
      </c>
      <c r="C31" s="84">
        <f t="shared" ref="C31:C47" si="49">C8</f>
        <v>89318441.94999972</v>
      </c>
      <c r="D31" s="7">
        <f t="shared" ref="D31:N47" si="50">C31+D8</f>
        <v>178098050.11999953</v>
      </c>
      <c r="E31" s="7">
        <f t="shared" si="50"/>
        <v>283565457.68999928</v>
      </c>
      <c r="F31" s="7">
        <f t="shared" si="50"/>
        <v>367929608.419999</v>
      </c>
      <c r="G31" s="7">
        <f t="shared" si="50"/>
        <v>462774634.79999882</v>
      </c>
      <c r="H31" s="7">
        <f t="shared" si="50"/>
        <v>561877327.31999874</v>
      </c>
      <c r="I31" s="7">
        <f t="shared" si="50"/>
        <v>655748219.97999859</v>
      </c>
      <c r="J31" s="7">
        <f t="shared" si="50"/>
        <v>711627227.80999863</v>
      </c>
      <c r="K31" s="7">
        <f t="shared" si="50"/>
        <v>800757011.58999848</v>
      </c>
      <c r="L31" s="7">
        <f t="shared" si="50"/>
        <v>900882755.67999828</v>
      </c>
      <c r="M31" s="7">
        <f t="shared" si="50"/>
        <v>996436014.30999815</v>
      </c>
      <c r="N31" s="8">
        <f t="shared" si="50"/>
        <v>1084624709.389998</v>
      </c>
      <c r="O31" s="7">
        <f t="shared" ref="O31:O47" si="51">O8</f>
        <v>90834582.999999762</v>
      </c>
      <c r="P31" s="7">
        <f t="shared" si="36"/>
        <v>182445650.89999953</v>
      </c>
      <c r="Q31" s="7">
        <f t="shared" si="36"/>
        <v>281015992.2799992</v>
      </c>
      <c r="R31" s="7">
        <f t="shared" si="36"/>
        <v>373614705.53999901</v>
      </c>
      <c r="S31" s="7">
        <f t="shared" si="37"/>
        <v>460295636.36999875</v>
      </c>
      <c r="T31" s="7">
        <f t="shared" si="37"/>
        <v>561314408.56999862</v>
      </c>
      <c r="U31" s="7">
        <f t="shared" si="37"/>
        <v>662490512.11999834</v>
      </c>
      <c r="V31" s="7">
        <f t="shared" si="37"/>
        <v>717243846.18999839</v>
      </c>
      <c r="W31" s="7">
        <f t="shared" si="37"/>
        <v>801038420.91999817</v>
      </c>
      <c r="X31" s="7">
        <f t="shared" si="37"/>
        <v>906056613.75999796</v>
      </c>
      <c r="Y31" s="7">
        <f t="shared" si="37"/>
        <v>1002610263.7599978</v>
      </c>
      <c r="Z31" s="8">
        <f t="shared" si="37"/>
        <v>1091262645.7999978</v>
      </c>
      <c r="AA31" s="7">
        <f>AA8</f>
        <v>91646033.619999856</v>
      </c>
      <c r="AB31" s="7">
        <f>AA31+AB8</f>
        <v>181620528.08999962</v>
      </c>
      <c r="AC31" s="7">
        <f t="shared" si="38"/>
        <v>278527243.12999952</v>
      </c>
      <c r="AD31" s="7">
        <f>AC31+AD8</f>
        <v>382659542.43999952</v>
      </c>
      <c r="AE31" s="7">
        <f t="shared" si="39"/>
        <v>495504659.85999936</v>
      </c>
      <c r="AF31" s="7">
        <f t="shared" si="39"/>
        <v>597934196.25999928</v>
      </c>
      <c r="AG31" s="7">
        <f t="shared" si="39"/>
        <v>717910320.03999913</v>
      </c>
      <c r="AH31" s="63">
        <f t="shared" si="39"/>
        <v>779183682.01999915</v>
      </c>
      <c r="AI31" s="7">
        <f t="shared" si="39"/>
        <v>881197165.08999896</v>
      </c>
      <c r="AJ31" s="7">
        <f t="shared" si="39"/>
        <v>1000649968.2099988</v>
      </c>
      <c r="AK31" s="63">
        <f t="shared" si="39"/>
        <v>1101708992.4499984</v>
      </c>
      <c r="AL31" s="7">
        <f t="shared" si="39"/>
        <v>1207194079.049998</v>
      </c>
      <c r="AM31" s="63">
        <f>AM8</f>
        <v>115566916.279999</v>
      </c>
      <c r="AN31" s="63">
        <f t="shared" si="40"/>
        <v>232260046.28999865</v>
      </c>
      <c r="AO31" s="63">
        <f t="shared" si="40"/>
        <v>307627140.99999881</v>
      </c>
      <c r="AP31" s="63">
        <f t="shared" si="40"/>
        <v>311876158.06999886</v>
      </c>
      <c r="AQ31" s="63">
        <f t="shared" si="41"/>
        <v>363271007.03999877</v>
      </c>
      <c r="AR31" s="7">
        <f t="shared" si="41"/>
        <v>481328409.3699981</v>
      </c>
      <c r="AS31" s="7">
        <f t="shared" si="42"/>
        <v>607157678.85999751</v>
      </c>
      <c r="AT31" s="7">
        <f t="shared" si="42"/>
        <v>674197926.09999752</v>
      </c>
      <c r="AU31" s="7">
        <f t="shared" si="42"/>
        <v>793242843.03999722</v>
      </c>
      <c r="AV31" s="7">
        <f t="shared" si="42"/>
        <v>913687800.94999719</v>
      </c>
      <c r="AW31" s="7">
        <f t="shared" si="42"/>
        <v>1029021272.6799972</v>
      </c>
      <c r="AX31" s="7">
        <f t="shared" si="42"/>
        <v>1150187603.8799968</v>
      </c>
      <c r="AY31" s="7">
        <f>AY8</f>
        <v>107249080.15999974</v>
      </c>
      <c r="AZ31" s="7">
        <f t="shared" si="43"/>
        <v>225488369.24999928</v>
      </c>
      <c r="BA31" s="7">
        <f t="shared" si="43"/>
        <v>361667583.20999861</v>
      </c>
      <c r="BB31" s="7">
        <f t="shared" si="43"/>
        <v>470451027.94999814</v>
      </c>
      <c r="BC31" s="7">
        <f t="shared" si="44"/>
        <v>608094603.269997</v>
      </c>
      <c r="BD31" s="7">
        <f t="shared" si="44"/>
        <v>730841778.55999696</v>
      </c>
      <c r="BE31" s="7">
        <f t="shared" si="44"/>
        <v>853339689.07999611</v>
      </c>
      <c r="BF31" s="7">
        <f t="shared" si="44"/>
        <v>918056496.31999636</v>
      </c>
      <c r="BG31" s="7">
        <f t="shared" si="44"/>
        <v>1037771412.3499957</v>
      </c>
      <c r="BH31" s="7">
        <f t="shared" si="44"/>
        <v>1159028311.4299955</v>
      </c>
      <c r="BI31" s="7">
        <f t="shared" si="44"/>
        <v>1272000076.0599947</v>
      </c>
      <c r="BJ31" s="7">
        <f t="shared" si="44"/>
        <v>1393239520.1799943</v>
      </c>
      <c r="BK31" s="7">
        <f>BK8</f>
        <v>108154433.92999947</v>
      </c>
      <c r="BL31" s="7">
        <f t="shared" si="45"/>
        <v>224572593.1599991</v>
      </c>
      <c r="BM31" s="7">
        <f t="shared" si="45"/>
        <v>365275695.86999846</v>
      </c>
      <c r="BN31" s="7">
        <f t="shared" si="45"/>
        <v>479270218.06999767</v>
      </c>
      <c r="BO31" s="7">
        <f t="shared" si="45"/>
        <v>607967982.01999736</v>
      </c>
      <c r="BP31" s="63">
        <f t="shared" si="45"/>
        <v>741438565.69999683</v>
      </c>
      <c r="BQ31" s="7">
        <f t="shared" si="45"/>
        <v>860204792.85999632</v>
      </c>
      <c r="BR31" s="7">
        <f t="shared" si="45"/>
        <v>931904969.60999644</v>
      </c>
      <c r="BS31" s="7">
        <f t="shared" si="45"/>
        <v>1059487025.2999961</v>
      </c>
      <c r="BT31" s="7">
        <f t="shared" si="46"/>
        <v>1188107924.9299955</v>
      </c>
      <c r="BU31" s="7">
        <f t="shared" si="46"/>
        <v>1309211908.4399953</v>
      </c>
      <c r="BV31" s="7">
        <f>BU31+BV8</f>
        <v>1433818422.1399949</v>
      </c>
      <c r="BW31" s="7">
        <f>BW8</f>
        <v>126139586.0999998</v>
      </c>
      <c r="BX31" s="7">
        <f t="shared" si="47"/>
        <v>248723980.13999963</v>
      </c>
      <c r="BY31" s="7">
        <f t="shared" si="47"/>
        <v>396260739.9299984</v>
      </c>
      <c r="BZ31" s="7">
        <f t="shared" si="48"/>
        <v>513444505.88999802</v>
      </c>
      <c r="CA31" s="7">
        <f t="shared" si="48"/>
        <v>634778273.87999725</v>
      </c>
      <c r="CB31" s="7">
        <f t="shared" si="48"/>
        <v>782324610.56999636</v>
      </c>
      <c r="CC31" s="112">
        <f t="shared" si="48"/>
        <v>911140596.70999634</v>
      </c>
    </row>
    <row r="32" spans="2:81" x14ac:dyDescent="0.3">
      <c r="B32" s="79" t="s">
        <v>4</v>
      </c>
      <c r="C32" s="84">
        <f t="shared" si="49"/>
        <v>62975346.28999994</v>
      </c>
      <c r="D32" s="7">
        <f t="shared" si="50"/>
        <v>131830789.05999982</v>
      </c>
      <c r="E32" s="7">
        <f t="shared" si="50"/>
        <v>212663236.78999966</v>
      </c>
      <c r="F32" s="7">
        <f t="shared" si="50"/>
        <v>276580594.58999956</v>
      </c>
      <c r="G32" s="7">
        <f t="shared" si="50"/>
        <v>349702955.33999944</v>
      </c>
      <c r="H32" s="7">
        <f t="shared" si="50"/>
        <v>426961589.07999921</v>
      </c>
      <c r="I32" s="7">
        <f t="shared" si="50"/>
        <v>499934211.39999908</v>
      </c>
      <c r="J32" s="7">
        <f t="shared" si="50"/>
        <v>529338928.24999911</v>
      </c>
      <c r="K32" s="7">
        <f t="shared" si="50"/>
        <v>586070817.76999903</v>
      </c>
      <c r="L32" s="7">
        <f t="shared" si="50"/>
        <v>662377407.19999886</v>
      </c>
      <c r="M32" s="7">
        <f t="shared" si="50"/>
        <v>732592503.55999875</v>
      </c>
      <c r="N32" s="8">
        <f t="shared" si="50"/>
        <v>803694048.63999867</v>
      </c>
      <c r="O32" s="7">
        <f t="shared" si="51"/>
        <v>59695360.22999993</v>
      </c>
      <c r="P32" s="7">
        <f t="shared" si="36"/>
        <v>128917329.43999985</v>
      </c>
      <c r="Q32" s="7">
        <f t="shared" si="36"/>
        <v>202989049.51999968</v>
      </c>
      <c r="R32" s="7">
        <f t="shared" si="36"/>
        <v>273343300.92999959</v>
      </c>
      <c r="S32" s="7">
        <f t="shared" si="37"/>
        <v>337966062.27999949</v>
      </c>
      <c r="T32" s="7">
        <f t="shared" si="37"/>
        <v>415271854.45999932</v>
      </c>
      <c r="U32" s="7">
        <f t="shared" si="37"/>
        <v>493069834.3199991</v>
      </c>
      <c r="V32" s="7">
        <f t="shared" si="37"/>
        <v>521499826.26999915</v>
      </c>
      <c r="W32" s="7">
        <f t="shared" si="37"/>
        <v>574794376.05999911</v>
      </c>
      <c r="X32" s="7">
        <f t="shared" si="37"/>
        <v>654026489.19999897</v>
      </c>
      <c r="Y32" s="7">
        <f t="shared" si="37"/>
        <v>723443103.21999884</v>
      </c>
      <c r="Z32" s="8">
        <f t="shared" si="37"/>
        <v>794347718.86999869</v>
      </c>
      <c r="AA32" s="7">
        <f>AA9</f>
        <v>57935865.54999996</v>
      </c>
      <c r="AB32" s="7">
        <f>AA32+AB9</f>
        <v>124210882.87999988</v>
      </c>
      <c r="AC32" s="7">
        <f t="shared" si="38"/>
        <v>201077495.66999978</v>
      </c>
      <c r="AD32" s="7">
        <f>AC32+AD9</f>
        <v>260661555.6499998</v>
      </c>
      <c r="AE32" s="7">
        <f t="shared" si="39"/>
        <v>320123462.48999977</v>
      </c>
      <c r="AF32" s="7">
        <f t="shared" si="39"/>
        <v>377526717.46999979</v>
      </c>
      <c r="AG32" s="7">
        <f t="shared" si="39"/>
        <v>453117657.06999981</v>
      </c>
      <c r="AH32" s="63">
        <f t="shared" si="39"/>
        <v>479968392.23999983</v>
      </c>
      <c r="AI32" s="7">
        <f t="shared" si="39"/>
        <v>531231469.43999904</v>
      </c>
      <c r="AJ32" s="7">
        <f t="shared" si="39"/>
        <v>602024478.99999785</v>
      </c>
      <c r="AK32" s="63">
        <f t="shared" si="39"/>
        <v>658654064.55999708</v>
      </c>
      <c r="AL32" s="7">
        <f t="shared" si="39"/>
        <v>724107525.95999634</v>
      </c>
      <c r="AM32" s="63">
        <f>AM9</f>
        <v>53094235.7799991</v>
      </c>
      <c r="AN32" s="63">
        <f t="shared" si="40"/>
        <v>122589475.02999765</v>
      </c>
      <c r="AO32" s="63">
        <f t="shared" si="40"/>
        <v>173782512.73999706</v>
      </c>
      <c r="AP32" s="63">
        <f t="shared" si="40"/>
        <v>176383272.61999705</v>
      </c>
      <c r="AQ32" s="63">
        <f t="shared" si="41"/>
        <v>210714314.70999685</v>
      </c>
      <c r="AR32" s="7">
        <f t="shared" si="41"/>
        <v>303413280.66999662</v>
      </c>
      <c r="AS32" s="7">
        <f t="shared" si="42"/>
        <v>397507351.51999664</v>
      </c>
      <c r="AT32" s="7">
        <f t="shared" si="42"/>
        <v>435749913.07999641</v>
      </c>
      <c r="AU32" s="7">
        <f t="shared" si="42"/>
        <v>507847966.94999516</v>
      </c>
      <c r="AV32" s="7">
        <f t="shared" si="42"/>
        <v>593754659.46999478</v>
      </c>
      <c r="AW32" s="7">
        <f t="shared" si="42"/>
        <v>676013655.79999411</v>
      </c>
      <c r="AX32" s="7">
        <f t="shared" si="42"/>
        <v>768383655.19999373</v>
      </c>
      <c r="AY32" s="7">
        <f>AY9</f>
        <v>63351636.459998973</v>
      </c>
      <c r="AZ32" s="7">
        <f t="shared" si="43"/>
        <v>145917367.92999843</v>
      </c>
      <c r="BA32" s="7">
        <f t="shared" si="43"/>
        <v>242111572.78999865</v>
      </c>
      <c r="BB32" s="7">
        <f t="shared" si="43"/>
        <v>321153554.06999791</v>
      </c>
      <c r="BC32" s="7">
        <f t="shared" si="44"/>
        <v>422142353.35999769</v>
      </c>
      <c r="BD32" s="7">
        <f t="shared" si="44"/>
        <v>509663962.73999727</v>
      </c>
      <c r="BE32" s="7">
        <f t="shared" si="44"/>
        <v>599704581.69999719</v>
      </c>
      <c r="BF32" s="7">
        <f t="shared" si="44"/>
        <v>632165821.96999717</v>
      </c>
      <c r="BG32" s="7">
        <f t="shared" si="44"/>
        <v>705964102.36999631</v>
      </c>
      <c r="BH32" s="7">
        <f t="shared" si="44"/>
        <v>794450321.85999608</v>
      </c>
      <c r="BI32" s="7">
        <f t="shared" si="44"/>
        <v>873615384.09999526</v>
      </c>
      <c r="BJ32" s="7">
        <f t="shared" si="44"/>
        <v>961318498.36999476</v>
      </c>
      <c r="BK32" s="7">
        <f>BK9</f>
        <v>63595978.259999163</v>
      </c>
      <c r="BL32" s="7">
        <f t="shared" si="45"/>
        <v>144429272.90999866</v>
      </c>
      <c r="BM32" s="7">
        <f t="shared" si="45"/>
        <v>242828680.74999857</v>
      </c>
      <c r="BN32" s="7">
        <f t="shared" si="45"/>
        <v>323619787.62999785</v>
      </c>
      <c r="BO32" s="7">
        <f t="shared" si="45"/>
        <v>412757230.48999763</v>
      </c>
      <c r="BP32" s="63">
        <f t="shared" si="45"/>
        <v>507385172.88999748</v>
      </c>
      <c r="BQ32" s="7">
        <f t="shared" si="45"/>
        <v>590812389.6099968</v>
      </c>
      <c r="BR32" s="7">
        <f t="shared" si="45"/>
        <v>625259732.59999669</v>
      </c>
      <c r="BS32" s="7">
        <f t="shared" si="45"/>
        <v>700506377.70999587</v>
      </c>
      <c r="BT32" s="7">
        <f t="shared" si="46"/>
        <v>790351989.86999547</v>
      </c>
      <c r="BU32" s="7">
        <f t="shared" si="46"/>
        <v>870694946.52999473</v>
      </c>
      <c r="BV32" s="7">
        <f>BU32+BV9</f>
        <v>957300193.55999422</v>
      </c>
      <c r="BW32" s="7">
        <f>BW9</f>
        <v>71380557.689999461</v>
      </c>
      <c r="BX32" s="7">
        <f t="shared" si="47"/>
        <v>152424342.32999873</v>
      </c>
      <c r="BY32" s="7">
        <f t="shared" si="47"/>
        <v>249643377.18999845</v>
      </c>
      <c r="BZ32" s="7">
        <f t="shared" si="48"/>
        <v>327348450.97999787</v>
      </c>
      <c r="CA32" s="7">
        <f t="shared" si="48"/>
        <v>406462222.92999738</v>
      </c>
      <c r="CB32" s="7">
        <f t="shared" si="48"/>
        <v>504821559.47999728</v>
      </c>
      <c r="CC32" s="112">
        <f t="shared" si="48"/>
        <v>592057100.50999677</v>
      </c>
    </row>
    <row r="33" spans="2:81" x14ac:dyDescent="0.3">
      <c r="B33" s="79" t="s">
        <v>5</v>
      </c>
      <c r="C33" s="84">
        <f t="shared" si="49"/>
        <v>30516662.140000015</v>
      </c>
      <c r="D33" s="7">
        <f t="shared" si="50"/>
        <v>55480540.000000022</v>
      </c>
      <c r="E33" s="7">
        <f t="shared" si="50"/>
        <v>90205209.570000023</v>
      </c>
      <c r="F33" s="7">
        <f t="shared" si="50"/>
        <v>117831186.19000003</v>
      </c>
      <c r="G33" s="7">
        <f t="shared" si="50"/>
        <v>150114809.07000002</v>
      </c>
      <c r="H33" s="7">
        <f t="shared" si="50"/>
        <v>185690645.85000002</v>
      </c>
      <c r="I33" s="7">
        <f t="shared" si="50"/>
        <v>214829388.09000003</v>
      </c>
      <c r="J33" s="7">
        <f t="shared" si="50"/>
        <v>231275300.30000004</v>
      </c>
      <c r="K33" s="7">
        <f t="shared" si="50"/>
        <v>268179752.76000005</v>
      </c>
      <c r="L33" s="7">
        <f t="shared" si="50"/>
        <v>302876105.40000004</v>
      </c>
      <c r="M33" s="7">
        <f t="shared" si="50"/>
        <v>333808956.13000005</v>
      </c>
      <c r="N33" s="8">
        <f t="shared" si="50"/>
        <v>365580850.67000008</v>
      </c>
      <c r="O33" s="7">
        <f t="shared" si="51"/>
        <v>31859409.470000003</v>
      </c>
      <c r="P33" s="7">
        <f t="shared" si="36"/>
        <v>58786477.420000017</v>
      </c>
      <c r="Q33" s="7">
        <f t="shared" si="36"/>
        <v>92468339.930000022</v>
      </c>
      <c r="R33" s="7">
        <f t="shared" si="36"/>
        <v>124376700.06000003</v>
      </c>
      <c r="S33" s="7">
        <f t="shared" si="37"/>
        <v>156366264.22000003</v>
      </c>
      <c r="T33" s="7">
        <f t="shared" si="37"/>
        <v>192867707.16000003</v>
      </c>
      <c r="U33" s="7">
        <f t="shared" si="37"/>
        <v>224777552.65000004</v>
      </c>
      <c r="V33" s="7">
        <f t="shared" si="37"/>
        <v>241797703.35000005</v>
      </c>
      <c r="W33" s="7">
        <f t="shared" si="37"/>
        <v>277289859.82000005</v>
      </c>
      <c r="X33" s="7">
        <f t="shared" si="37"/>
        <v>314588433.38000005</v>
      </c>
      <c r="Y33" s="7">
        <f t="shared" si="37"/>
        <v>348840636.49000007</v>
      </c>
      <c r="Z33" s="8">
        <f t="shared" si="37"/>
        <v>380533243.5200001</v>
      </c>
      <c r="AA33" s="7">
        <f>AA10</f>
        <v>32899119.520000003</v>
      </c>
      <c r="AB33" s="7">
        <f>AA33+AB10</f>
        <v>60708835.560000002</v>
      </c>
      <c r="AC33" s="7">
        <f t="shared" si="38"/>
        <v>94641057.51000002</v>
      </c>
      <c r="AD33" s="7">
        <f>AC33+AD10</f>
        <v>128483299.19000003</v>
      </c>
      <c r="AE33" s="7">
        <f t="shared" si="39"/>
        <v>162354560.67000005</v>
      </c>
      <c r="AF33" s="7">
        <f t="shared" si="39"/>
        <v>197448567.10000005</v>
      </c>
      <c r="AG33" s="7">
        <f t="shared" si="39"/>
        <v>231631912.57000005</v>
      </c>
      <c r="AH33" s="63">
        <f t="shared" si="39"/>
        <v>249079928.57000005</v>
      </c>
      <c r="AI33" s="7">
        <f t="shared" si="39"/>
        <v>287172384.14000005</v>
      </c>
      <c r="AJ33" s="7">
        <f t="shared" si="39"/>
        <v>325903957.45000005</v>
      </c>
      <c r="AK33" s="63">
        <f t="shared" si="39"/>
        <v>359516865.67000008</v>
      </c>
      <c r="AL33" s="7">
        <f t="shared" si="39"/>
        <v>393634029.35000008</v>
      </c>
      <c r="AM33" s="63">
        <f>AM10</f>
        <v>37370938.380000003</v>
      </c>
      <c r="AN33" s="63">
        <f t="shared" si="40"/>
        <v>67550912.540000021</v>
      </c>
      <c r="AO33" s="63">
        <f t="shared" si="40"/>
        <v>90133142.560000032</v>
      </c>
      <c r="AP33" s="63">
        <f t="shared" si="40"/>
        <v>95188973.120000035</v>
      </c>
      <c r="AQ33" s="63">
        <f t="shared" si="41"/>
        <v>130932486.76000004</v>
      </c>
      <c r="AR33" s="7">
        <f t="shared" si="41"/>
        <v>185901013.89000005</v>
      </c>
      <c r="AS33" s="7">
        <f t="shared" si="42"/>
        <v>227047414.87000006</v>
      </c>
      <c r="AT33" s="7">
        <f t="shared" si="42"/>
        <v>246052322.76000005</v>
      </c>
      <c r="AU33" s="7">
        <f t="shared" si="42"/>
        <v>286820796.33000004</v>
      </c>
      <c r="AV33" s="7">
        <f t="shared" si="42"/>
        <v>320331944.08000004</v>
      </c>
      <c r="AW33" s="7">
        <f t="shared" si="42"/>
        <v>354641817.85000002</v>
      </c>
      <c r="AX33" s="7">
        <f t="shared" si="42"/>
        <v>398798170.12</v>
      </c>
      <c r="AY33" s="7">
        <f>AY10</f>
        <v>37292308.020000011</v>
      </c>
      <c r="AZ33" s="7">
        <f t="shared" si="43"/>
        <v>70633731.680000022</v>
      </c>
      <c r="BA33" s="7">
        <f t="shared" si="43"/>
        <v>109680103.24000004</v>
      </c>
      <c r="BB33" s="7">
        <f t="shared" si="43"/>
        <v>142054085.31000006</v>
      </c>
      <c r="BC33" s="7">
        <f t="shared" si="44"/>
        <v>186508498.18000007</v>
      </c>
      <c r="BD33" s="7">
        <f t="shared" si="44"/>
        <v>220023769.99000007</v>
      </c>
      <c r="BE33" s="7">
        <f t="shared" si="44"/>
        <v>257499175.99000007</v>
      </c>
      <c r="BF33" s="7">
        <f t="shared" si="44"/>
        <v>276877561.83000004</v>
      </c>
      <c r="BG33" s="7">
        <f t="shared" si="44"/>
        <v>321728759.36000007</v>
      </c>
      <c r="BH33" s="7">
        <f t="shared" si="44"/>
        <v>360469035.82000005</v>
      </c>
      <c r="BI33" s="7">
        <f t="shared" si="44"/>
        <v>396962870.20000005</v>
      </c>
      <c r="BJ33" s="7">
        <f t="shared" si="44"/>
        <v>438372220.39000005</v>
      </c>
      <c r="BK33" s="7">
        <f>BK10</f>
        <v>36364771.030000001</v>
      </c>
      <c r="BL33" s="7">
        <f t="shared" si="45"/>
        <v>70162631.769999996</v>
      </c>
      <c r="BM33" s="7">
        <f t="shared" si="45"/>
        <v>112368380.56999999</v>
      </c>
      <c r="BN33" s="7">
        <f t="shared" si="45"/>
        <v>148500106.43000001</v>
      </c>
      <c r="BO33" s="7">
        <f t="shared" si="45"/>
        <v>187950533.29000002</v>
      </c>
      <c r="BP33" s="63">
        <f t="shared" si="45"/>
        <v>230883564.83000004</v>
      </c>
      <c r="BQ33" s="7">
        <f t="shared" si="45"/>
        <v>268476052.31000006</v>
      </c>
      <c r="BR33" s="7">
        <f t="shared" si="45"/>
        <v>288595856.45000005</v>
      </c>
      <c r="BS33" s="7">
        <f t="shared" si="45"/>
        <v>337321337.73000008</v>
      </c>
      <c r="BT33" s="7">
        <f t="shared" si="46"/>
        <v>378500761.59000009</v>
      </c>
      <c r="BU33" s="7">
        <f t="shared" si="46"/>
        <v>417454387.6400001</v>
      </c>
      <c r="BV33" s="7">
        <f>BU33+BV10</f>
        <v>458786777.34000009</v>
      </c>
      <c r="BW33" s="7">
        <f>BW10</f>
        <v>41044124.249999993</v>
      </c>
      <c r="BX33" s="7">
        <f t="shared" si="47"/>
        <v>74316101.599999994</v>
      </c>
      <c r="BY33" s="7">
        <f t="shared" si="47"/>
        <v>119265922.52999999</v>
      </c>
      <c r="BZ33" s="7">
        <f t="shared" si="48"/>
        <v>155839668.53999999</v>
      </c>
      <c r="CA33" s="7">
        <f t="shared" si="48"/>
        <v>195884186.41999999</v>
      </c>
      <c r="CB33" s="7">
        <f t="shared" si="48"/>
        <v>243444018.13999999</v>
      </c>
      <c r="CC33" s="112">
        <f t="shared" si="48"/>
        <v>281268682.19</v>
      </c>
    </row>
    <row r="34" spans="2:81" x14ac:dyDescent="0.3">
      <c r="B34" s="80" t="s">
        <v>31</v>
      </c>
      <c r="C34" s="84">
        <f>C11+C12</f>
        <v>14713171.860000027</v>
      </c>
      <c r="D34" s="7">
        <f>C34+D11+D12</f>
        <v>30046326.370000038</v>
      </c>
      <c r="E34" s="7">
        <f t="shared" ref="E34:N34" si="52">D34+E11+E12</f>
        <v>47551570.33000005</v>
      </c>
      <c r="F34" s="7">
        <f t="shared" si="52"/>
        <v>62160292.060000084</v>
      </c>
      <c r="G34" s="7">
        <f t="shared" si="52"/>
        <v>78238775.03000012</v>
      </c>
      <c r="H34" s="7">
        <f t="shared" si="52"/>
        <v>94779593.830000162</v>
      </c>
      <c r="I34" s="7">
        <f t="shared" si="52"/>
        <v>110983084.30000019</v>
      </c>
      <c r="J34" s="7">
        <f t="shared" si="52"/>
        <v>120488066.11000021</v>
      </c>
      <c r="K34" s="7">
        <f t="shared" si="52"/>
        <v>135473371.73000023</v>
      </c>
      <c r="L34" s="7">
        <f t="shared" si="52"/>
        <v>153115569.22000024</v>
      </c>
      <c r="M34" s="7">
        <f t="shared" si="52"/>
        <v>170045824.72000024</v>
      </c>
      <c r="N34" s="8">
        <f t="shared" si="52"/>
        <v>185066939.44000027</v>
      </c>
      <c r="O34" s="7">
        <f>O11+O12</f>
        <v>15816935.780000007</v>
      </c>
      <c r="P34" s="7">
        <f>O34+P11+P12</f>
        <v>32278347.970000025</v>
      </c>
      <c r="Q34" s="7">
        <f t="shared" ref="Q34:X34" si="53">P34+Q11+Q12</f>
        <v>49802181.650000036</v>
      </c>
      <c r="R34" s="7">
        <f t="shared" si="53"/>
        <v>66381143.440000042</v>
      </c>
      <c r="S34" s="7">
        <f t="shared" si="53"/>
        <v>81576988.920000046</v>
      </c>
      <c r="T34" s="7">
        <f t="shared" si="53"/>
        <v>99108421.640000045</v>
      </c>
      <c r="U34" s="7">
        <f t="shared" si="53"/>
        <v>117101074.50000004</v>
      </c>
      <c r="V34" s="7">
        <f t="shared" si="53"/>
        <v>126739050.01000005</v>
      </c>
      <c r="W34" s="7">
        <f t="shared" si="53"/>
        <v>141380492.56000009</v>
      </c>
      <c r="X34" s="7">
        <f t="shared" si="53"/>
        <v>160604663.7400001</v>
      </c>
      <c r="Y34" s="7">
        <f>X34+Y11+Y12</f>
        <v>178214432.98000011</v>
      </c>
      <c r="Z34" s="8">
        <f>Y34+Z11+Z12</f>
        <v>193993141.26000011</v>
      </c>
      <c r="AA34" s="7">
        <f>AA11+AA12</f>
        <v>16405805.490000019</v>
      </c>
      <c r="AB34" s="7">
        <f>AA34+AB11+AB12</f>
        <v>33279532.000000022</v>
      </c>
      <c r="AC34" s="7">
        <f t="shared" ref="AC34:AK34" si="54">AB34+AC11+AC12</f>
        <v>50871434.88000001</v>
      </c>
      <c r="AD34" s="7">
        <f t="shared" si="54"/>
        <v>69049341.570000008</v>
      </c>
      <c r="AE34" s="7">
        <f t="shared" si="54"/>
        <v>87486951.860000014</v>
      </c>
      <c r="AF34" s="7">
        <f t="shared" si="54"/>
        <v>104088508.36000001</v>
      </c>
      <c r="AG34" s="7">
        <f>AF34+AG11+AG12</f>
        <v>124122194.60000002</v>
      </c>
      <c r="AH34" s="63">
        <f t="shared" si="54"/>
        <v>134258609.09000003</v>
      </c>
      <c r="AI34" s="7">
        <f t="shared" si="54"/>
        <v>151109150.67000002</v>
      </c>
      <c r="AJ34" s="7">
        <f t="shared" si="54"/>
        <v>171728021.22000003</v>
      </c>
      <c r="AK34" s="63">
        <f t="shared" si="54"/>
        <v>188977461.55000001</v>
      </c>
      <c r="AL34" s="7">
        <f>AK34+AL11+AL12</f>
        <v>206682718.25</v>
      </c>
      <c r="AM34" s="63">
        <f>AM11+AM12</f>
        <v>18731637.95999999</v>
      </c>
      <c r="AN34" s="63">
        <f t="shared" ref="AN34:AS34" si="55">AM34+AN11+AN12</f>
        <v>38484392.439999968</v>
      </c>
      <c r="AO34" s="63">
        <f t="shared" si="55"/>
        <v>51747320.49999997</v>
      </c>
      <c r="AP34" s="63">
        <f t="shared" si="55"/>
        <v>53132047.439999968</v>
      </c>
      <c r="AQ34" s="63">
        <f t="shared" si="55"/>
        <v>62566091.379999973</v>
      </c>
      <c r="AR34" s="7">
        <f t="shared" si="55"/>
        <v>84094880.929999933</v>
      </c>
      <c r="AS34" s="7">
        <f t="shared" si="55"/>
        <v>106878253.7799999</v>
      </c>
      <c r="AT34" s="7">
        <f>AS34+AT11+AT12</f>
        <v>118750421.21999988</v>
      </c>
      <c r="AU34" s="7">
        <f>AT34+AU11+AU12</f>
        <v>139295133.90999988</v>
      </c>
      <c r="AV34" s="7">
        <f>AU34+AV11+AV12</f>
        <v>161354075.51999986</v>
      </c>
      <c r="AW34" s="7">
        <f>AV34+AW11+AW12</f>
        <v>182904929.22999984</v>
      </c>
      <c r="AX34" s="7">
        <f>AW34+AX11+AX12</f>
        <v>205017357.94999978</v>
      </c>
      <c r="AY34" s="7">
        <f>AY11+AY12</f>
        <v>18787672.979999974</v>
      </c>
      <c r="AZ34" s="7">
        <f t="shared" ref="AZ34:BE34" si="56">AY34+AZ11+AZ12</f>
        <v>40522982.699999943</v>
      </c>
      <c r="BA34" s="7">
        <f t="shared" si="56"/>
        <v>64834916.989999913</v>
      </c>
      <c r="BB34" s="7">
        <f t="shared" si="56"/>
        <v>85046804.389999896</v>
      </c>
      <c r="BC34" s="7">
        <f t="shared" si="56"/>
        <v>109843154.04999985</v>
      </c>
      <c r="BD34" s="7">
        <f t="shared" si="56"/>
        <v>132803889.93999982</v>
      </c>
      <c r="BE34" s="7">
        <f t="shared" si="56"/>
        <v>155257335.04999977</v>
      </c>
      <c r="BF34" s="7">
        <f>BE34+BF11+BF12</f>
        <v>166627849.65999976</v>
      </c>
      <c r="BG34" s="7">
        <f>BF34+BG11+BG12</f>
        <v>187902870.13999972</v>
      </c>
      <c r="BH34" s="7">
        <f>BG34+BH11+BH12</f>
        <v>210432100.98999968</v>
      </c>
      <c r="BI34" s="7">
        <f>BH34+BI11+BI12</f>
        <v>231566253.42999968</v>
      </c>
      <c r="BJ34" s="7">
        <f>BI34+BJ11+BJ12</f>
        <v>253300302.22999966</v>
      </c>
      <c r="BK34" s="7">
        <f>BK11+BK12</f>
        <v>19377598.079999983</v>
      </c>
      <c r="BL34" s="7">
        <f t="shared" ref="BL34:BZ34" si="57">BK34+BL11+BL12</f>
        <v>40859740.539999962</v>
      </c>
      <c r="BM34" s="7">
        <f t="shared" si="57"/>
        <v>65708575.159999922</v>
      </c>
      <c r="BN34" s="7">
        <f t="shared" si="57"/>
        <v>86735597.799999908</v>
      </c>
      <c r="BO34" s="7">
        <f t="shared" si="57"/>
        <v>110175252.92999986</v>
      </c>
      <c r="BP34" s="7">
        <f t="shared" si="57"/>
        <v>134031727.30999981</v>
      </c>
      <c r="BQ34" s="7">
        <f t="shared" si="57"/>
        <v>155840829.34999982</v>
      </c>
      <c r="BR34" s="7">
        <f t="shared" si="57"/>
        <v>168121511.3999998</v>
      </c>
      <c r="BS34" s="7">
        <f t="shared" si="57"/>
        <v>190817453.0799998</v>
      </c>
      <c r="BT34" s="7">
        <f t="shared" si="57"/>
        <v>214622279.93999982</v>
      </c>
      <c r="BU34" s="7">
        <f t="shared" si="57"/>
        <v>237178214.35999981</v>
      </c>
      <c r="BV34" s="7">
        <f t="shared" si="57"/>
        <v>259428056.40999982</v>
      </c>
      <c r="BW34" s="7">
        <f>BW11+BW12</f>
        <v>24196811.909999963</v>
      </c>
      <c r="BX34" s="7">
        <f t="shared" si="57"/>
        <v>49631505.089999944</v>
      </c>
      <c r="BY34" s="7">
        <f t="shared" si="57"/>
        <v>78614966.029999912</v>
      </c>
      <c r="BZ34" s="7">
        <f t="shared" si="57"/>
        <v>103023545.77999987</v>
      </c>
      <c r="CA34" s="7">
        <f>BZ34+CA11+CA12</f>
        <v>127777006.39999984</v>
      </c>
      <c r="CB34" s="7">
        <f>CA34+CB11+CB12</f>
        <v>157275480.0799998</v>
      </c>
      <c r="CC34" s="112">
        <f>CB34+CC11+CC12</f>
        <v>183793912.73999977</v>
      </c>
    </row>
    <row r="35" spans="2:81" x14ac:dyDescent="0.3">
      <c r="B35" s="79"/>
      <c r="C35" s="84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8"/>
      <c r="AA35" s="7"/>
      <c r="AB35" s="7"/>
      <c r="AK35" s="62"/>
    </row>
    <row r="36" spans="2:81" x14ac:dyDescent="0.3">
      <c r="B36" s="78" t="s">
        <v>6</v>
      </c>
      <c r="C36" s="84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8"/>
      <c r="AA36" s="7"/>
      <c r="AB36" s="7"/>
      <c r="AK36" s="62"/>
    </row>
    <row r="37" spans="2:81" hidden="1" x14ac:dyDescent="0.3">
      <c r="B37" s="79"/>
      <c r="C37" s="84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8"/>
      <c r="AA37" s="7"/>
      <c r="AB37" s="7"/>
      <c r="AC37" s="7"/>
      <c r="AD37" s="7"/>
      <c r="AE37" s="7"/>
      <c r="AF37" s="7"/>
      <c r="AG37" s="7"/>
      <c r="AH37" s="63"/>
      <c r="AI37" s="7"/>
      <c r="AJ37" s="7"/>
      <c r="AK37" s="63"/>
      <c r="AL37" s="7"/>
      <c r="AM37" s="63"/>
      <c r="AN37" s="63"/>
      <c r="AO37" s="63"/>
      <c r="AP37" s="63"/>
      <c r="AQ37" s="63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63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112"/>
    </row>
    <row r="38" spans="2:81" x14ac:dyDescent="0.3">
      <c r="B38" s="79" t="s">
        <v>3</v>
      </c>
      <c r="C38" s="84">
        <f t="shared" si="49"/>
        <v>9010427.1100000069</v>
      </c>
      <c r="D38" s="7">
        <f t="shared" si="50"/>
        <v>18170314.800000016</v>
      </c>
      <c r="E38" s="7">
        <f t="shared" si="50"/>
        <v>28957740.210000031</v>
      </c>
      <c r="F38" s="7">
        <f t="shared" si="50"/>
        <v>37377978.550000042</v>
      </c>
      <c r="G38" s="7">
        <f t="shared" si="50"/>
        <v>47024187.13000007</v>
      </c>
      <c r="H38" s="7">
        <f t="shared" si="50"/>
        <v>57105443.380000085</v>
      </c>
      <c r="I38" s="7">
        <f t="shared" si="50"/>
        <v>66759443.240000091</v>
      </c>
      <c r="J38" s="7">
        <f t="shared" si="50"/>
        <v>73557664.310000092</v>
      </c>
      <c r="K38" s="7">
        <f t="shared" si="50"/>
        <v>82756636.970000103</v>
      </c>
      <c r="L38" s="7">
        <f t="shared" si="50"/>
        <v>93554296.520000115</v>
      </c>
      <c r="M38" s="7">
        <f t="shared" si="50"/>
        <v>103942963.46000013</v>
      </c>
      <c r="N38" s="8">
        <f t="shared" si="50"/>
        <v>113760904.40000014</v>
      </c>
      <c r="O38" s="7">
        <f t="shared" si="51"/>
        <v>9950451.9000000134</v>
      </c>
      <c r="P38" s="7">
        <f t="shared" ref="P38:R40" si="58">O38+P15</f>
        <v>19962431.620000027</v>
      </c>
      <c r="Q38" s="7">
        <f t="shared" si="58"/>
        <v>30932122.280000038</v>
      </c>
      <c r="R38" s="7">
        <f t="shared" si="58"/>
        <v>41084792.290000044</v>
      </c>
      <c r="S38" s="7">
        <f t="shared" ref="S38:Z40" si="59">R38+S15</f>
        <v>50437974.560000047</v>
      </c>
      <c r="T38" s="7">
        <f t="shared" si="59"/>
        <v>61505817.260000065</v>
      </c>
      <c r="U38" s="7">
        <f t="shared" si="59"/>
        <v>73084298.260000065</v>
      </c>
      <c r="V38" s="7">
        <f t="shared" si="59"/>
        <v>80620796.670000076</v>
      </c>
      <c r="W38" s="7">
        <f t="shared" si="59"/>
        <v>89518118.370000079</v>
      </c>
      <c r="X38" s="7">
        <f t="shared" si="59"/>
        <v>102036742.45000009</v>
      </c>
      <c r="Y38" s="7">
        <f t="shared" si="59"/>
        <v>113865425.37000009</v>
      </c>
      <c r="Z38" s="8">
        <f t="shared" si="59"/>
        <v>124580980.4400001</v>
      </c>
      <c r="AA38" s="7">
        <f>AA15</f>
        <v>11139020.35</v>
      </c>
      <c r="AB38" s="7">
        <f t="shared" ref="AB38:AD40" si="60">AA38+AB15</f>
        <v>22394502.24000001</v>
      </c>
      <c r="AC38" s="7">
        <f t="shared" si="60"/>
        <v>34519894.660000026</v>
      </c>
      <c r="AD38" s="7">
        <f t="shared" si="60"/>
        <v>46586690.220000021</v>
      </c>
      <c r="AE38" s="7">
        <f t="shared" ref="AE38:AL40" si="61">AD38+AE15</f>
        <v>60394125.980000019</v>
      </c>
      <c r="AF38" s="7">
        <f t="shared" si="61"/>
        <v>73225383.020000026</v>
      </c>
      <c r="AG38" s="7">
        <f t="shared" si="61"/>
        <v>88782071.450000033</v>
      </c>
      <c r="AH38" s="63">
        <f t="shared" si="61"/>
        <v>98502309.960000038</v>
      </c>
      <c r="AI38" s="7">
        <f t="shared" si="61"/>
        <v>111574679.02000006</v>
      </c>
      <c r="AJ38" s="7">
        <f t="shared" si="61"/>
        <v>127399953.72000004</v>
      </c>
      <c r="AK38" s="63">
        <f t="shared" si="61"/>
        <v>141290199.39000008</v>
      </c>
      <c r="AL38" s="7">
        <f t="shared" si="61"/>
        <v>155031332.2100001</v>
      </c>
      <c r="AM38" s="63">
        <f>AM15</f>
        <v>14803446.93</v>
      </c>
      <c r="AN38" s="63">
        <f t="shared" ref="AN38:AP40" si="62">AM38+AN15</f>
        <v>30925411.479999963</v>
      </c>
      <c r="AO38" s="63">
        <f t="shared" si="62"/>
        <v>41766469.42999997</v>
      </c>
      <c r="AP38" s="63">
        <f t="shared" si="62"/>
        <v>42673253.769999966</v>
      </c>
      <c r="AQ38" s="63">
        <f t="shared" ref="AQ38:AR40" si="63">AP38+AQ15</f>
        <v>46462974.649999969</v>
      </c>
      <c r="AR38" s="7">
        <f t="shared" si="63"/>
        <v>59110781.319999978</v>
      </c>
      <c r="AS38" s="7">
        <f t="shared" ref="AS38:AX40" si="64">AR38+AS15</f>
        <v>74549769.769999981</v>
      </c>
      <c r="AT38" s="7">
        <f t="shared" si="64"/>
        <v>84547075.569999993</v>
      </c>
      <c r="AU38" s="7">
        <f t="shared" si="64"/>
        <v>99431498.920000017</v>
      </c>
      <c r="AV38" s="7">
        <f t="shared" si="64"/>
        <v>116344595.88999999</v>
      </c>
      <c r="AW38" s="7">
        <f t="shared" si="64"/>
        <v>132648064.25</v>
      </c>
      <c r="AX38" s="7">
        <f t="shared" si="64"/>
        <v>150630694.45999995</v>
      </c>
      <c r="AY38" s="7">
        <f>AY15</f>
        <v>15200726.660000006</v>
      </c>
      <c r="AZ38" s="7">
        <f t="shared" ref="AZ38:BB40" si="65">AY38+AZ15</f>
        <v>32834807.890000001</v>
      </c>
      <c r="BA38" s="7">
        <f t="shared" si="65"/>
        <v>53603426.809999973</v>
      </c>
      <c r="BB38" s="7">
        <f t="shared" si="65"/>
        <v>72165007.899999946</v>
      </c>
      <c r="BC38" s="7">
        <f t="shared" ref="BC38:BJ40" si="66">BB38+BC15</f>
        <v>88231032.539999932</v>
      </c>
      <c r="BD38" s="7">
        <f t="shared" si="66"/>
        <v>108730696.82999992</v>
      </c>
      <c r="BE38" s="7">
        <f t="shared" si="66"/>
        <v>127028467.71999991</v>
      </c>
      <c r="BF38" s="7">
        <f t="shared" si="66"/>
        <v>139299979.75999993</v>
      </c>
      <c r="BG38" s="7">
        <f t="shared" si="66"/>
        <v>156833501.90999994</v>
      </c>
      <c r="BH38" s="7">
        <f t="shared" si="66"/>
        <v>176578910.19999993</v>
      </c>
      <c r="BI38" s="7">
        <f t="shared" si="66"/>
        <v>195973619.27999991</v>
      </c>
      <c r="BJ38" s="7">
        <f t="shared" si="66"/>
        <v>216570885.86999989</v>
      </c>
      <c r="BK38" s="7">
        <f>BK15</f>
        <v>17161407.900000006</v>
      </c>
      <c r="BL38" s="7">
        <f t="shared" ref="BL38:BS40" si="67">BK38+BL15</f>
        <v>37233416.969999969</v>
      </c>
      <c r="BM38" s="7">
        <f t="shared" si="67"/>
        <v>61154875.199999943</v>
      </c>
      <c r="BN38" s="7">
        <f t="shared" si="67"/>
        <v>80744238.099999905</v>
      </c>
      <c r="BO38" s="7">
        <f t="shared" si="67"/>
        <v>102088154.27999987</v>
      </c>
      <c r="BP38" s="63">
        <f t="shared" si="67"/>
        <v>124398451.25999984</v>
      </c>
      <c r="BQ38" s="7">
        <f t="shared" si="67"/>
        <v>144706555.93999979</v>
      </c>
      <c r="BR38" s="7">
        <f t="shared" si="67"/>
        <v>159870215.01999977</v>
      </c>
      <c r="BS38" s="7">
        <f t="shared" si="67"/>
        <v>181728879.77999973</v>
      </c>
      <c r="BT38" s="7">
        <f t="shared" ref="BT38:BU40" si="68">BS38+BT15</f>
        <v>204629021.41999969</v>
      </c>
      <c r="BU38" s="7">
        <f t="shared" si="68"/>
        <v>227702671.20999962</v>
      </c>
      <c r="BV38" s="7">
        <f>BU38+BV15</f>
        <v>251343879.57999957</v>
      </c>
      <c r="BW38" s="7">
        <f>BW15</f>
        <v>22535066.459999979</v>
      </c>
      <c r="BX38" s="7">
        <f t="shared" ref="BX38:BY40" si="69">BW38+BX15</f>
        <v>46436210.269999959</v>
      </c>
      <c r="BY38" s="7">
        <f t="shared" si="69"/>
        <v>73646049.499999896</v>
      </c>
      <c r="BZ38" s="7">
        <f t="shared" ref="BZ38:CC40" si="70">BY38+BZ15</f>
        <v>95489350.47999987</v>
      </c>
      <c r="CA38" s="7">
        <f t="shared" si="70"/>
        <v>118889070.83999985</v>
      </c>
      <c r="CB38" s="7">
        <f t="shared" si="70"/>
        <v>146537595.80999985</v>
      </c>
      <c r="CC38" s="112">
        <f t="shared" si="70"/>
        <v>171232459.15999982</v>
      </c>
    </row>
    <row r="39" spans="2:81" x14ac:dyDescent="0.3">
      <c r="B39" s="79" t="s">
        <v>4</v>
      </c>
      <c r="C39" s="84">
        <f t="shared" si="49"/>
        <v>7420706.400000005</v>
      </c>
      <c r="D39" s="7">
        <f t="shared" si="50"/>
        <v>16198125.360000003</v>
      </c>
      <c r="E39" s="7">
        <f t="shared" si="50"/>
        <v>26714623.650000006</v>
      </c>
      <c r="F39" s="7">
        <f t="shared" si="50"/>
        <v>35310069.81000001</v>
      </c>
      <c r="G39" s="7">
        <f t="shared" si="50"/>
        <v>44727478.070000008</v>
      </c>
      <c r="H39" s="7">
        <f t="shared" si="50"/>
        <v>54934682.740000002</v>
      </c>
      <c r="I39" s="7">
        <f t="shared" si="50"/>
        <v>65009761.080000006</v>
      </c>
      <c r="J39" s="7">
        <f t="shared" si="50"/>
        <v>70726127.770000011</v>
      </c>
      <c r="K39" s="7">
        <f t="shared" si="50"/>
        <v>77887274.910000011</v>
      </c>
      <c r="L39" s="7">
        <f t="shared" si="50"/>
        <v>88331338.390000015</v>
      </c>
      <c r="M39" s="7">
        <f t="shared" si="50"/>
        <v>98284138.650000021</v>
      </c>
      <c r="N39" s="8">
        <f t="shared" si="50"/>
        <v>108992197.62000002</v>
      </c>
      <c r="O39" s="7">
        <f t="shared" si="51"/>
        <v>8214199.9100000057</v>
      </c>
      <c r="P39" s="7">
        <f t="shared" si="58"/>
        <v>17427694.790000007</v>
      </c>
      <c r="Q39" s="7">
        <f t="shared" si="58"/>
        <v>28031251.000000007</v>
      </c>
      <c r="R39" s="7">
        <f t="shared" si="58"/>
        <v>38046950.290000007</v>
      </c>
      <c r="S39" s="7">
        <f t="shared" si="59"/>
        <v>47013003.600000009</v>
      </c>
      <c r="T39" s="7">
        <f t="shared" si="59"/>
        <v>57859161.920000009</v>
      </c>
      <c r="U39" s="7">
        <f t="shared" si="59"/>
        <v>69318185.480000019</v>
      </c>
      <c r="V39" s="7">
        <f t="shared" si="59"/>
        <v>75668171.330000013</v>
      </c>
      <c r="W39" s="7">
        <f t="shared" si="59"/>
        <v>82691031.410000011</v>
      </c>
      <c r="X39" s="7">
        <f t="shared" si="59"/>
        <v>94475615.460000023</v>
      </c>
      <c r="Y39" s="7">
        <f t="shared" si="59"/>
        <v>105544611.06000003</v>
      </c>
      <c r="Z39" s="8">
        <f t="shared" si="59"/>
        <v>117006254.78000005</v>
      </c>
      <c r="AA39" s="7">
        <f>AA16</f>
        <v>8458345.0999999996</v>
      </c>
      <c r="AB39" s="7">
        <f t="shared" si="60"/>
        <v>18545991.450000003</v>
      </c>
      <c r="AC39" s="7">
        <f t="shared" si="60"/>
        <v>30511047.260000005</v>
      </c>
      <c r="AD39" s="7">
        <f t="shared" si="60"/>
        <v>39413830.030000009</v>
      </c>
      <c r="AE39" s="7">
        <f t="shared" si="61"/>
        <v>48330425.480000004</v>
      </c>
      <c r="AF39" s="7">
        <f t="shared" si="61"/>
        <v>57657049.760000005</v>
      </c>
      <c r="AG39" s="7">
        <f t="shared" si="61"/>
        <v>69788343.520000011</v>
      </c>
      <c r="AH39" s="63">
        <f t="shared" si="61"/>
        <v>76435204.690000013</v>
      </c>
      <c r="AI39" s="7">
        <f t="shared" si="61"/>
        <v>84527122.24000001</v>
      </c>
      <c r="AJ39" s="7">
        <f t="shared" si="61"/>
        <v>96558908.039999992</v>
      </c>
      <c r="AK39" s="63">
        <f t="shared" si="61"/>
        <v>106763578.77999997</v>
      </c>
      <c r="AL39" s="7">
        <f t="shared" si="61"/>
        <v>118679373.93999998</v>
      </c>
      <c r="AM39" s="63">
        <f>AM16</f>
        <v>7652225.8399999999</v>
      </c>
      <c r="AN39" s="63">
        <f t="shared" si="62"/>
        <v>18516498.780000012</v>
      </c>
      <c r="AO39" s="63">
        <f t="shared" si="62"/>
        <v>27577126.030000016</v>
      </c>
      <c r="AP39" s="63">
        <f t="shared" si="62"/>
        <v>28287952.700000018</v>
      </c>
      <c r="AQ39" s="63">
        <f t="shared" si="63"/>
        <v>31696718.150000017</v>
      </c>
      <c r="AR39" s="7">
        <f t="shared" si="63"/>
        <v>43244347.160000011</v>
      </c>
      <c r="AS39" s="7">
        <f t="shared" si="64"/>
        <v>58536688.660000071</v>
      </c>
      <c r="AT39" s="7">
        <f t="shared" si="64"/>
        <v>67629246.490000084</v>
      </c>
      <c r="AU39" s="7">
        <f t="shared" si="64"/>
        <v>79368258.27000007</v>
      </c>
      <c r="AV39" s="7">
        <f t="shared" si="64"/>
        <v>94908084.620000124</v>
      </c>
      <c r="AW39" s="7">
        <f t="shared" si="64"/>
        <v>109983251.32000013</v>
      </c>
      <c r="AX39" s="7">
        <f t="shared" si="64"/>
        <v>128912860.0700002</v>
      </c>
      <c r="AY39" s="7">
        <f>AY16</f>
        <v>10737858.840000002</v>
      </c>
      <c r="AZ39" s="7">
        <f t="shared" si="65"/>
        <v>25338261.010000035</v>
      </c>
      <c r="BA39" s="7">
        <f t="shared" si="65"/>
        <v>44376192.080000117</v>
      </c>
      <c r="BB39" s="7">
        <f t="shared" si="65"/>
        <v>61449930.750000134</v>
      </c>
      <c r="BC39" s="7">
        <f t="shared" si="66"/>
        <v>76883369.170000166</v>
      </c>
      <c r="BD39" s="7">
        <f t="shared" si="66"/>
        <v>95673535.380000234</v>
      </c>
      <c r="BE39" s="7">
        <f t="shared" si="66"/>
        <v>113523373.65000029</v>
      </c>
      <c r="BF39" s="7">
        <f t="shared" si="66"/>
        <v>123222960.21000029</v>
      </c>
      <c r="BG39" s="7">
        <f t="shared" si="66"/>
        <v>136456561.73000032</v>
      </c>
      <c r="BH39" s="7">
        <f t="shared" si="66"/>
        <v>153554601.00000036</v>
      </c>
      <c r="BI39" s="7">
        <f t="shared" si="66"/>
        <v>170652448.09000039</v>
      </c>
      <c r="BJ39" s="7">
        <f t="shared" si="66"/>
        <v>190503226.32000047</v>
      </c>
      <c r="BK39" s="7">
        <f>BK16</f>
        <v>11016949.079999994</v>
      </c>
      <c r="BL39" s="7">
        <f t="shared" si="67"/>
        <v>25659190.89000003</v>
      </c>
      <c r="BM39" s="7">
        <f t="shared" si="67"/>
        <v>45308658.030000091</v>
      </c>
      <c r="BN39" s="7">
        <f t="shared" si="67"/>
        <v>62379957.760000139</v>
      </c>
      <c r="BO39" s="7">
        <f t="shared" si="67"/>
        <v>79553108.700000197</v>
      </c>
      <c r="BP39" s="63">
        <f t="shared" si="67"/>
        <v>98326458.180000231</v>
      </c>
      <c r="BQ39" s="7">
        <f t="shared" si="67"/>
        <v>115615117.71000028</v>
      </c>
      <c r="BR39" s="7">
        <f t="shared" si="67"/>
        <v>126371135.73000027</v>
      </c>
      <c r="BS39" s="7">
        <f t="shared" si="67"/>
        <v>140780244.11000028</v>
      </c>
      <c r="BT39" s="7">
        <f t="shared" si="68"/>
        <v>158457660.05000034</v>
      </c>
      <c r="BU39" s="7">
        <f t="shared" si="68"/>
        <v>176201638.16000041</v>
      </c>
      <c r="BV39" s="7">
        <f>BU39+BV16</f>
        <v>196679411.37000048</v>
      </c>
      <c r="BW39" s="7">
        <f>BW16</f>
        <v>14306115.149999995</v>
      </c>
      <c r="BX39" s="7">
        <f t="shared" si="69"/>
        <v>31426921.66000003</v>
      </c>
      <c r="BY39" s="7">
        <f t="shared" si="69"/>
        <v>52236798.950000092</v>
      </c>
      <c r="BZ39" s="7">
        <f t="shared" si="70"/>
        <v>69171620.820000127</v>
      </c>
      <c r="CA39" s="7">
        <f t="shared" si="70"/>
        <v>86823152.52000016</v>
      </c>
      <c r="CB39" s="7">
        <f t="shared" si="70"/>
        <v>108176633.66000021</v>
      </c>
      <c r="CC39" s="112">
        <f t="shared" si="70"/>
        <v>128111317.97000027</v>
      </c>
    </row>
    <row r="40" spans="2:81" x14ac:dyDescent="0.3">
      <c r="B40" s="79" t="s">
        <v>5</v>
      </c>
      <c r="C40" s="84">
        <f t="shared" si="49"/>
        <v>2184274.52</v>
      </c>
      <c r="D40" s="7">
        <f t="shared" si="50"/>
        <v>3995818.37</v>
      </c>
      <c r="E40" s="7">
        <f t="shared" si="50"/>
        <v>6583821.4900000002</v>
      </c>
      <c r="F40" s="7">
        <f t="shared" si="50"/>
        <v>8709310.1600000001</v>
      </c>
      <c r="G40" s="7">
        <f t="shared" si="50"/>
        <v>11413478.059999999</v>
      </c>
      <c r="H40" s="7">
        <f t="shared" si="50"/>
        <v>14176339.309999999</v>
      </c>
      <c r="I40" s="7">
        <f t="shared" si="50"/>
        <v>16724786.139999999</v>
      </c>
      <c r="J40" s="7">
        <f t="shared" si="50"/>
        <v>18302603.209999997</v>
      </c>
      <c r="K40" s="7">
        <f t="shared" si="50"/>
        <v>20923242.019999996</v>
      </c>
      <c r="L40" s="7">
        <f t="shared" si="50"/>
        <v>23736160.019999996</v>
      </c>
      <c r="M40" s="7">
        <f t="shared" si="50"/>
        <v>26282680.919999994</v>
      </c>
      <c r="N40" s="8">
        <f t="shared" si="50"/>
        <v>29046162.019999996</v>
      </c>
      <c r="O40" s="7">
        <f t="shared" si="51"/>
        <v>2562469.87</v>
      </c>
      <c r="P40" s="7">
        <f t="shared" si="58"/>
        <v>4626877.5999999996</v>
      </c>
      <c r="Q40" s="7">
        <f t="shared" si="58"/>
        <v>7353380.4199999999</v>
      </c>
      <c r="R40" s="7">
        <f t="shared" si="58"/>
        <v>9996175.7400000002</v>
      </c>
      <c r="S40" s="7">
        <f t="shared" si="59"/>
        <v>12651231.109999999</v>
      </c>
      <c r="T40" s="7">
        <f t="shared" si="59"/>
        <v>15500831.68</v>
      </c>
      <c r="U40" s="7">
        <f t="shared" si="59"/>
        <v>18313802.899999999</v>
      </c>
      <c r="V40" s="7">
        <f t="shared" si="59"/>
        <v>19988324.039999999</v>
      </c>
      <c r="W40" s="7">
        <f t="shared" si="59"/>
        <v>22498103.219999999</v>
      </c>
      <c r="X40" s="7">
        <f t="shared" si="59"/>
        <v>25720729.689999998</v>
      </c>
      <c r="Y40" s="7">
        <f t="shared" si="59"/>
        <v>28529132.769999996</v>
      </c>
      <c r="Z40" s="8">
        <f t="shared" si="59"/>
        <v>31429275.349999994</v>
      </c>
      <c r="AA40" s="7">
        <f>AA17</f>
        <v>2685688.56</v>
      </c>
      <c r="AB40" s="7">
        <f t="shared" si="60"/>
        <v>4979734.96</v>
      </c>
      <c r="AC40" s="7">
        <f t="shared" si="60"/>
        <v>7544692.1899999995</v>
      </c>
      <c r="AD40" s="7">
        <f t="shared" si="60"/>
        <v>10393567.41</v>
      </c>
      <c r="AE40" s="7">
        <f t="shared" si="61"/>
        <v>13371113.629999999</v>
      </c>
      <c r="AF40" s="7">
        <f t="shared" si="61"/>
        <v>16363485.449999999</v>
      </c>
      <c r="AG40" s="7">
        <f t="shared" si="61"/>
        <v>19559893.59</v>
      </c>
      <c r="AH40" s="63">
        <f t="shared" si="61"/>
        <v>21344276.41</v>
      </c>
      <c r="AI40" s="7">
        <f t="shared" si="61"/>
        <v>24361184.57</v>
      </c>
      <c r="AJ40" s="7">
        <f t="shared" si="61"/>
        <v>27852794.609999999</v>
      </c>
      <c r="AK40" s="63">
        <f t="shared" si="61"/>
        <v>30745664.329999998</v>
      </c>
      <c r="AL40" s="7">
        <f t="shared" si="61"/>
        <v>33855048.809999995</v>
      </c>
      <c r="AM40" s="63">
        <f>AM17</f>
        <v>2991084.45</v>
      </c>
      <c r="AN40" s="63">
        <f t="shared" si="62"/>
        <v>5659390.3399999999</v>
      </c>
      <c r="AO40" s="63">
        <f t="shared" si="62"/>
        <v>8022029.4699999997</v>
      </c>
      <c r="AP40" s="63">
        <f t="shared" si="62"/>
        <v>8979738.8300000001</v>
      </c>
      <c r="AQ40" s="63">
        <f t="shared" si="63"/>
        <v>10707530.98</v>
      </c>
      <c r="AR40" s="7">
        <f t="shared" si="63"/>
        <v>14863266.23</v>
      </c>
      <c r="AS40" s="7">
        <f t="shared" si="64"/>
        <v>18632664.02</v>
      </c>
      <c r="AT40" s="7">
        <f t="shared" si="64"/>
        <v>20992831.73</v>
      </c>
      <c r="AU40" s="7">
        <f t="shared" si="64"/>
        <v>24058681.740000002</v>
      </c>
      <c r="AV40" s="7">
        <f t="shared" si="64"/>
        <v>26823223.960000001</v>
      </c>
      <c r="AW40" s="7">
        <f t="shared" si="64"/>
        <v>29573370.600000001</v>
      </c>
      <c r="AX40" s="7">
        <f t="shared" si="64"/>
        <v>33425693.490000002</v>
      </c>
      <c r="AY40" s="7">
        <f>AY17</f>
        <v>3418709.5</v>
      </c>
      <c r="AZ40" s="7">
        <f t="shared" si="65"/>
        <v>6626538.7300000004</v>
      </c>
      <c r="BA40" s="7">
        <f t="shared" si="65"/>
        <v>10228457.58</v>
      </c>
      <c r="BB40" s="7">
        <f t="shared" si="65"/>
        <v>13258697.699999999</v>
      </c>
      <c r="BC40" s="7">
        <f t="shared" si="66"/>
        <v>16380628.1</v>
      </c>
      <c r="BD40" s="7">
        <f t="shared" si="66"/>
        <v>20597618.170000002</v>
      </c>
      <c r="BE40" s="7">
        <f t="shared" si="66"/>
        <v>24187096.200000003</v>
      </c>
      <c r="BF40" s="7">
        <f t="shared" si="66"/>
        <v>26842647.520000003</v>
      </c>
      <c r="BG40" s="7">
        <f t="shared" si="66"/>
        <v>30788895.070000004</v>
      </c>
      <c r="BH40" s="7">
        <f t="shared" si="66"/>
        <v>34475141.680000007</v>
      </c>
      <c r="BI40" s="7">
        <f t="shared" si="66"/>
        <v>38203714.260000005</v>
      </c>
      <c r="BJ40" s="7">
        <f t="shared" si="66"/>
        <v>42529090.220000006</v>
      </c>
      <c r="BK40" s="7">
        <f>BK17</f>
        <v>3400242.68</v>
      </c>
      <c r="BL40" s="7">
        <f t="shared" si="67"/>
        <v>6849964.29</v>
      </c>
      <c r="BM40" s="7">
        <f t="shared" si="67"/>
        <v>11089516.940000001</v>
      </c>
      <c r="BN40" s="7">
        <f t="shared" si="67"/>
        <v>14674908.260000002</v>
      </c>
      <c r="BO40" s="7">
        <f t="shared" si="67"/>
        <v>18633013.530000001</v>
      </c>
      <c r="BP40" s="63">
        <f t="shared" si="67"/>
        <v>23117340.960000001</v>
      </c>
      <c r="BQ40" s="7">
        <f t="shared" si="67"/>
        <v>26734409.75</v>
      </c>
      <c r="BR40" s="7">
        <f t="shared" si="67"/>
        <v>29318021.190000001</v>
      </c>
      <c r="BS40" s="7">
        <f t="shared" si="67"/>
        <v>33846922.560000002</v>
      </c>
      <c r="BT40" s="7">
        <f t="shared" si="68"/>
        <v>38171241.469999999</v>
      </c>
      <c r="BU40" s="7">
        <f t="shared" si="68"/>
        <v>42438185.039999999</v>
      </c>
      <c r="BV40" s="7">
        <f>BU40+BV17</f>
        <v>47014704.969999999</v>
      </c>
      <c r="BW40" s="7">
        <f>BW17</f>
        <v>3924041.1</v>
      </c>
      <c r="BX40" s="7">
        <f t="shared" si="69"/>
        <v>7541941.7000000002</v>
      </c>
      <c r="BY40" s="7">
        <f t="shared" si="69"/>
        <v>12177313.35</v>
      </c>
      <c r="BZ40" s="7">
        <f t="shared" si="70"/>
        <v>16135692.369999999</v>
      </c>
      <c r="CA40" s="7">
        <f t="shared" si="70"/>
        <v>20353095.359999999</v>
      </c>
      <c r="CB40" s="7">
        <f t="shared" si="70"/>
        <v>25461867.68</v>
      </c>
      <c r="CC40" s="112">
        <f t="shared" si="70"/>
        <v>29685096.27</v>
      </c>
    </row>
    <row r="41" spans="2:81" x14ac:dyDescent="0.3">
      <c r="B41" s="80" t="s">
        <v>31</v>
      </c>
      <c r="C41" s="84">
        <f>C18+C19</f>
        <v>1940031.9699999988</v>
      </c>
      <c r="D41" s="7">
        <f>C41+D18+D19</f>
        <v>3966204.2999999989</v>
      </c>
      <c r="E41" s="7">
        <f t="shared" ref="E41:N41" si="71">D41+E18+E19</f>
        <v>6408866.8099999968</v>
      </c>
      <c r="F41" s="7">
        <f t="shared" si="71"/>
        <v>8334443.2699999958</v>
      </c>
      <c r="G41" s="7">
        <f t="shared" si="71"/>
        <v>10520496.029999994</v>
      </c>
      <c r="H41" s="7">
        <f t="shared" si="71"/>
        <v>12754024.999999993</v>
      </c>
      <c r="I41" s="7">
        <f t="shared" si="71"/>
        <v>14857013.999999991</v>
      </c>
      <c r="J41" s="7">
        <f t="shared" si="71"/>
        <v>16390936.19999999</v>
      </c>
      <c r="K41" s="7">
        <f t="shared" si="71"/>
        <v>18427653.11999999</v>
      </c>
      <c r="L41" s="7">
        <f t="shared" si="71"/>
        <v>20947205.95999999</v>
      </c>
      <c r="M41" s="7">
        <f t="shared" si="71"/>
        <v>23400103.529999986</v>
      </c>
      <c r="N41" s="8">
        <f t="shared" si="71"/>
        <v>25646766.439999986</v>
      </c>
      <c r="O41" s="7">
        <f>O18+O19</f>
        <v>2319404.2999999998</v>
      </c>
      <c r="P41" s="7">
        <f>O41+P18+P19</f>
        <v>4745270.0899999989</v>
      </c>
      <c r="Q41" s="7">
        <f t="shared" ref="Q41:Y41" si="72">P41+Q18+Q19</f>
        <v>7374601.8499999996</v>
      </c>
      <c r="R41" s="7">
        <f t="shared" si="72"/>
        <v>9818024.9199999981</v>
      </c>
      <c r="S41" s="7">
        <f t="shared" si="72"/>
        <v>12111992.059999997</v>
      </c>
      <c r="T41" s="7">
        <f t="shared" si="72"/>
        <v>14835570.159999995</v>
      </c>
      <c r="U41" s="7">
        <f t="shared" si="72"/>
        <v>17668377.499999993</v>
      </c>
      <c r="V41" s="7">
        <f t="shared" si="72"/>
        <v>19514031.159999993</v>
      </c>
      <c r="W41" s="7">
        <f t="shared" si="72"/>
        <v>21739855.789999992</v>
      </c>
      <c r="X41" s="7">
        <f t="shared" si="72"/>
        <v>24998724.979999989</v>
      </c>
      <c r="Y41" s="7">
        <f t="shared" si="72"/>
        <v>28083054.169999991</v>
      </c>
      <c r="Z41" s="8">
        <f>Y41+Z18+Z19</f>
        <v>30910877.869999994</v>
      </c>
      <c r="AA41" s="7">
        <f>AA18+AA19</f>
        <v>2863831.5899999994</v>
      </c>
      <c r="AB41" s="7">
        <f>AA41+AB18+AB19</f>
        <v>5875833.8299999982</v>
      </c>
      <c r="AC41" s="7">
        <f t="shared" ref="AC41:AL41" si="73">AB41+AC18+AC19</f>
        <v>9195966.8499999978</v>
      </c>
      <c r="AD41" s="7">
        <f t="shared" si="73"/>
        <v>12204115.629999997</v>
      </c>
      <c r="AE41" s="7">
        <f t="shared" si="73"/>
        <v>15503356.529999997</v>
      </c>
      <c r="AF41" s="7">
        <f t="shared" si="73"/>
        <v>18625898.599999998</v>
      </c>
      <c r="AG41" s="7">
        <f>AF41+AG18+AG19</f>
        <v>22309012.779999997</v>
      </c>
      <c r="AH41" s="63">
        <f t="shared" si="73"/>
        <v>24694685.669999998</v>
      </c>
      <c r="AI41" s="7">
        <f t="shared" si="73"/>
        <v>27909137.979999997</v>
      </c>
      <c r="AJ41" s="7">
        <f t="shared" si="73"/>
        <v>31872799.669999998</v>
      </c>
      <c r="AK41" s="63">
        <f t="shared" si="73"/>
        <v>35420097.839999996</v>
      </c>
      <c r="AL41" s="7">
        <f t="shared" si="73"/>
        <v>38842810.309999995</v>
      </c>
      <c r="AM41" s="63">
        <f>AM18+AM19</f>
        <v>3549643.25</v>
      </c>
      <c r="AN41" s="63">
        <f t="shared" ref="AN41:AS41" si="74">AM41+AN18+AN19</f>
        <v>7477395.2499999981</v>
      </c>
      <c r="AO41" s="63">
        <f t="shared" si="74"/>
        <v>10240526.420000002</v>
      </c>
      <c r="AP41" s="63">
        <f t="shared" si="74"/>
        <v>10512257.690000001</v>
      </c>
      <c r="AQ41" s="63">
        <f t="shared" si="74"/>
        <v>11674740.770000001</v>
      </c>
      <c r="AR41" s="7">
        <f t="shared" si="74"/>
        <v>15340923.860000001</v>
      </c>
      <c r="AS41" s="7">
        <f t="shared" si="74"/>
        <v>19619049.129999999</v>
      </c>
      <c r="AT41" s="7">
        <f>AS41+AT18+AT19</f>
        <v>22319535.509999998</v>
      </c>
      <c r="AU41" s="7">
        <f>AT41+AU18+AU19</f>
        <v>26191436.669999998</v>
      </c>
      <c r="AV41" s="7">
        <f>AU41+AV18+AV19</f>
        <v>30670166.540000003</v>
      </c>
      <c r="AW41" s="7">
        <f>AV41+AW18+AW19</f>
        <v>35136275.340000004</v>
      </c>
      <c r="AX41" s="7">
        <f>AW41+AX18+AX19</f>
        <v>39983961.690000005</v>
      </c>
      <c r="AY41" s="7">
        <f>AY18+AY19</f>
        <v>3962110.4699999974</v>
      </c>
      <c r="AZ41" s="7">
        <f t="shared" ref="AZ41:BE41" si="75">AY41+AZ18+AZ19</f>
        <v>8650999.9399999976</v>
      </c>
      <c r="BA41" s="7">
        <f t="shared" si="75"/>
        <v>14202931.539999997</v>
      </c>
      <c r="BB41" s="7">
        <f t="shared" si="75"/>
        <v>19240711.48</v>
      </c>
      <c r="BC41" s="7">
        <f t="shared" si="75"/>
        <v>23819988.780000001</v>
      </c>
      <c r="BD41" s="7">
        <f t="shared" si="75"/>
        <v>29271063.330000002</v>
      </c>
      <c r="BE41" s="7">
        <f t="shared" si="75"/>
        <v>34184514.490000002</v>
      </c>
      <c r="BF41" s="7">
        <f>BE41+BF18+BF19</f>
        <v>37398525.470000006</v>
      </c>
      <c r="BG41" s="7">
        <f>BF41+BG18+BG19</f>
        <v>42172668.820000008</v>
      </c>
      <c r="BH41" s="7">
        <f>BG41+BH18+BH19</f>
        <v>47576836.290000014</v>
      </c>
      <c r="BI41" s="7">
        <f>BH41+BI18+BI19</f>
        <v>52898320.390000015</v>
      </c>
      <c r="BJ41" s="7">
        <f>BI41+BJ18+BJ19</f>
        <v>58486998.780000016</v>
      </c>
      <c r="BK41" s="7">
        <f>BK18+BK19</f>
        <v>4536411.5100000007</v>
      </c>
      <c r="BL41" s="7">
        <f t="shared" ref="BL41:BZ41" si="76">BK41+BL18+BL19</f>
        <v>10018063.34</v>
      </c>
      <c r="BM41" s="7">
        <f t="shared" si="76"/>
        <v>16579359.710000003</v>
      </c>
      <c r="BN41" s="7">
        <f t="shared" si="76"/>
        <v>22040756.010000002</v>
      </c>
      <c r="BO41" s="7">
        <f t="shared" si="76"/>
        <v>27859402.66</v>
      </c>
      <c r="BP41" s="7">
        <f t="shared" si="76"/>
        <v>33814753.980000004</v>
      </c>
      <c r="BQ41" s="7">
        <f t="shared" si="76"/>
        <v>39251638.700000003</v>
      </c>
      <c r="BR41" s="7">
        <f t="shared" si="76"/>
        <v>43090594.660000004</v>
      </c>
      <c r="BS41" s="7">
        <f t="shared" si="76"/>
        <v>48811846.079999998</v>
      </c>
      <c r="BT41" s="7">
        <f t="shared" si="76"/>
        <v>54897483.100000001</v>
      </c>
      <c r="BU41" s="7">
        <f t="shared" si="76"/>
        <v>61007838.640000001</v>
      </c>
      <c r="BV41" s="7">
        <f t="shared" si="76"/>
        <v>67156176.870000005</v>
      </c>
      <c r="BW41" s="7">
        <f>BW18+BW19</f>
        <v>5851627.6200000029</v>
      </c>
      <c r="BX41" s="7">
        <f t="shared" si="76"/>
        <v>12523983.110000007</v>
      </c>
      <c r="BY41" s="7">
        <f t="shared" si="76"/>
        <v>20140055.570000008</v>
      </c>
      <c r="BZ41" s="7">
        <f t="shared" si="76"/>
        <v>26258641.510000009</v>
      </c>
      <c r="CA41" s="7">
        <f>BZ41+CA18+CA19</f>
        <v>32851312.580000009</v>
      </c>
      <c r="CB41" s="7">
        <f>CA41+CB18+CB19</f>
        <v>40421953.81000001</v>
      </c>
      <c r="CC41" s="112">
        <f>CB41+CC18+CC19</f>
        <v>47075821.070000015</v>
      </c>
    </row>
    <row r="42" spans="2:81" x14ac:dyDescent="0.3">
      <c r="B42" s="79"/>
      <c r="C42" s="84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8"/>
      <c r="AA42" s="7"/>
      <c r="AB42" s="7"/>
      <c r="AK42" s="62"/>
    </row>
    <row r="43" spans="2:81" x14ac:dyDescent="0.3">
      <c r="B43" s="78" t="s">
        <v>7</v>
      </c>
      <c r="C43" s="84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8"/>
      <c r="AA43" s="7"/>
      <c r="AB43" s="7"/>
      <c r="AK43" s="62"/>
    </row>
    <row r="44" spans="2:81" x14ac:dyDescent="0.3">
      <c r="B44" s="79" t="s">
        <v>1</v>
      </c>
      <c r="C44" s="84">
        <f t="shared" si="49"/>
        <v>13751960.749999888</v>
      </c>
      <c r="D44" s="7">
        <f t="shared" si="50"/>
        <v>27455320.909999792</v>
      </c>
      <c r="E44" s="7">
        <f t="shared" si="50"/>
        <v>43414254.999999702</v>
      </c>
      <c r="F44" s="7">
        <f t="shared" si="50"/>
        <v>56385860.239999615</v>
      </c>
      <c r="G44" s="7">
        <f t="shared" si="50"/>
        <v>70955454.309999511</v>
      </c>
      <c r="H44" s="7">
        <f t="shared" si="50"/>
        <v>85781966.949999392</v>
      </c>
      <c r="I44" s="7">
        <f t="shared" si="50"/>
        <v>99962740.609999299</v>
      </c>
      <c r="J44" s="7">
        <f t="shared" si="50"/>
        <v>109653270.15999927</v>
      </c>
      <c r="K44" s="7">
        <f t="shared" si="50"/>
        <v>124361089.74999915</v>
      </c>
      <c r="L44" s="7">
        <f t="shared" si="50"/>
        <v>140192738.69999906</v>
      </c>
      <c r="M44" s="7">
        <f t="shared" si="50"/>
        <v>155080400.58999896</v>
      </c>
      <c r="N44" s="8">
        <f t="shared" si="50"/>
        <v>168919897.87999889</v>
      </c>
      <c r="O44" s="7">
        <f t="shared" si="51"/>
        <v>14430250.919999914</v>
      </c>
      <c r="P44" s="7">
        <f t="shared" ref="P44:R47" si="77">O44+P21</f>
        <v>28520540.209999859</v>
      </c>
      <c r="Q44" s="7">
        <f t="shared" si="77"/>
        <v>43737692.569999754</v>
      </c>
      <c r="R44" s="7">
        <f t="shared" si="77"/>
        <v>57899053.319999643</v>
      </c>
      <c r="S44" s="7">
        <f t="shared" ref="S44:Z47" si="78">R44+S21</f>
        <v>71398639.779999554</v>
      </c>
      <c r="T44" s="7">
        <f t="shared" si="78"/>
        <v>86385241.90999949</v>
      </c>
      <c r="U44" s="7">
        <f t="shared" si="78"/>
        <v>101360638.2199994</v>
      </c>
      <c r="V44" s="7">
        <f t="shared" si="78"/>
        <v>110691409.43999937</v>
      </c>
      <c r="W44" s="7">
        <f t="shared" si="78"/>
        <v>124682584.41999929</v>
      </c>
      <c r="X44" s="7">
        <f t="shared" si="78"/>
        <v>141334196.58999923</v>
      </c>
      <c r="Y44" s="7">
        <f t="shared" si="78"/>
        <v>156415975.14999911</v>
      </c>
      <c r="Z44" s="8">
        <f t="shared" si="78"/>
        <v>170143367.10999903</v>
      </c>
      <c r="AA44" s="7">
        <f>AA21</f>
        <v>14522636.639999911</v>
      </c>
      <c r="AB44" s="7">
        <f>AA44+AB21</f>
        <v>28575764.729999818</v>
      </c>
      <c r="AC44" s="7">
        <f t="shared" ref="AC44:AD47" si="79">AB44+AC21</f>
        <v>43433138.099999756</v>
      </c>
      <c r="AD44" s="7">
        <f t="shared" si="79"/>
        <v>57934400.779999718</v>
      </c>
      <c r="AE44" s="7">
        <f t="shared" ref="AE44:AL47" si="80">AD44+AE21</f>
        <v>72682965.319999665</v>
      </c>
      <c r="AF44" s="7">
        <f t="shared" si="80"/>
        <v>86237583.349999622</v>
      </c>
      <c r="AG44" s="7">
        <f t="shared" si="80"/>
        <v>101629209.29999958</v>
      </c>
      <c r="AH44" s="63">
        <f t="shared" si="80"/>
        <v>110689211.40999958</v>
      </c>
      <c r="AI44" s="7">
        <f>AH44+AI21</f>
        <v>125400463.4299995</v>
      </c>
      <c r="AJ44" s="7">
        <f>AI44+AJ21</f>
        <v>142019316.17999944</v>
      </c>
      <c r="AK44" s="63">
        <f>AJ44+AK21</f>
        <v>155980385.30999938</v>
      </c>
      <c r="AL44" s="7">
        <f>AK44+AL21</f>
        <v>170320188.05999929</v>
      </c>
      <c r="AM44" s="63">
        <f>AM21</f>
        <v>15554171.7099998</v>
      </c>
      <c r="AN44" s="63">
        <f t="shared" ref="AN44:AP47" si="81">AM44+AN21</f>
        <v>30881089.849999659</v>
      </c>
      <c r="AO44" s="63">
        <f t="shared" si="81"/>
        <v>41139451.029999621</v>
      </c>
      <c r="AP44" s="63">
        <f t="shared" si="81"/>
        <v>42380100.159999616</v>
      </c>
      <c r="AQ44" s="63">
        <f t="shared" ref="AQ44:AR47" si="82">AP44+AQ21</f>
        <v>50324157.149999589</v>
      </c>
      <c r="AR44" s="7">
        <f t="shared" si="82"/>
        <v>66396605.189999476</v>
      </c>
      <c r="AS44" s="7">
        <f t="shared" ref="AS44:AX47" si="83">AR44+AS21</f>
        <v>82670902.839999393</v>
      </c>
      <c r="AT44" s="7">
        <f t="shared" si="83"/>
        <v>91838370.279999375</v>
      </c>
      <c r="AU44" s="7">
        <f t="shared" si="83"/>
        <v>107747956.03999928</v>
      </c>
      <c r="AV44" s="7">
        <f t="shared" si="83"/>
        <v>123713579.0299992</v>
      </c>
      <c r="AW44" s="7">
        <f t="shared" si="83"/>
        <v>138767355.91999909</v>
      </c>
      <c r="AX44" s="7">
        <f t="shared" si="83"/>
        <v>154780711.41999894</v>
      </c>
      <c r="AY44" s="7">
        <f>AY21</f>
        <v>14054937.969999898</v>
      </c>
      <c r="AZ44" s="7">
        <f t="shared" ref="AZ44:BB47" si="84">AY44+AZ21</f>
        <v>28752262.369999819</v>
      </c>
      <c r="BA44" s="7">
        <f t="shared" si="84"/>
        <v>45579026.279999718</v>
      </c>
      <c r="BB44" s="7">
        <f t="shared" si="84"/>
        <v>60997015.629999608</v>
      </c>
      <c r="BC44" s="7">
        <f t="shared" ref="BC44:BJ47" si="85">BB44+BC21</f>
        <v>74660357.849999517</v>
      </c>
      <c r="BD44" s="7">
        <f t="shared" si="85"/>
        <v>91252250.229999393</v>
      </c>
      <c r="BE44" s="7">
        <f t="shared" si="85"/>
        <v>106108077.62999929</v>
      </c>
      <c r="BF44" s="7">
        <f t="shared" si="85"/>
        <v>114848403.92999928</v>
      </c>
      <c r="BG44" s="7">
        <f t="shared" si="85"/>
        <v>130925257.6799992</v>
      </c>
      <c r="BH44" s="7">
        <f t="shared" si="85"/>
        <v>146777773.74999908</v>
      </c>
      <c r="BI44" s="7">
        <f t="shared" si="85"/>
        <v>161499768.83999899</v>
      </c>
      <c r="BJ44" s="7">
        <f t="shared" si="85"/>
        <v>176992193.89999893</v>
      </c>
      <c r="BK44" s="7">
        <f>BK21</f>
        <v>15654024.299999909</v>
      </c>
      <c r="BL44" s="7">
        <f t="shared" ref="BL44:BS47" si="86">BK44+BL21</f>
        <v>30723050.03999985</v>
      </c>
      <c r="BM44" s="7">
        <f t="shared" si="86"/>
        <v>48017780.949999735</v>
      </c>
      <c r="BN44" s="7">
        <f t="shared" si="86"/>
        <v>62240350.109999649</v>
      </c>
      <c r="BO44" s="7">
        <f t="shared" si="86"/>
        <v>77534414.349999547</v>
      </c>
      <c r="BP44" s="63">
        <f t="shared" si="86"/>
        <v>93439998.269999415</v>
      </c>
      <c r="BQ44" s="7">
        <f t="shared" si="86"/>
        <v>107594043.34999932</v>
      </c>
      <c r="BR44" s="7">
        <f t="shared" si="86"/>
        <v>116702744.20999931</v>
      </c>
      <c r="BS44" s="7">
        <f t="shared" si="86"/>
        <v>133147356.8099992</v>
      </c>
      <c r="BT44" s="7">
        <f t="shared" ref="BT44:BU47" si="87">BS44+BT21</f>
        <v>149031562.29999912</v>
      </c>
      <c r="BU44" s="7">
        <f t="shared" si="87"/>
        <v>163966126.35999906</v>
      </c>
      <c r="BV44" s="7">
        <f>BU44+BV21</f>
        <v>179236410.75999898</v>
      </c>
      <c r="BW44" s="7">
        <f>BW21</f>
        <v>15452280.779999854</v>
      </c>
      <c r="BX44" s="7">
        <f t="shared" ref="BX44:BY47" si="88">BW44+BX21</f>
        <v>30331161.159999754</v>
      </c>
      <c r="BY44" s="7">
        <f t="shared" si="88"/>
        <v>47894862.309999615</v>
      </c>
      <c r="BZ44" s="7">
        <f t="shared" ref="BZ44:CC47" si="89">BY44+BZ21</f>
        <v>61958628.309999503</v>
      </c>
      <c r="CA44" s="7">
        <f t="shared" si="89"/>
        <v>76530424.189999402</v>
      </c>
      <c r="CB44" s="7">
        <f t="shared" si="89"/>
        <v>93679224.809999317</v>
      </c>
      <c r="CC44" s="112">
        <f t="shared" si="89"/>
        <v>108590519.71999924</v>
      </c>
    </row>
    <row r="45" spans="2:81" x14ac:dyDescent="0.3">
      <c r="B45" s="79" t="s">
        <v>3</v>
      </c>
      <c r="C45" s="84">
        <f t="shared" si="49"/>
        <v>98328869.059999734</v>
      </c>
      <c r="D45" s="7">
        <f t="shared" si="50"/>
        <v>196268364.91999954</v>
      </c>
      <c r="E45" s="7">
        <f t="shared" si="50"/>
        <v>312523197.89999932</v>
      </c>
      <c r="F45" s="7">
        <f t="shared" si="50"/>
        <v>405307586.96999907</v>
      </c>
      <c r="G45" s="7">
        <f t="shared" si="50"/>
        <v>509798821.92999893</v>
      </c>
      <c r="H45" s="7">
        <f t="shared" si="50"/>
        <v>618982770.69999886</v>
      </c>
      <c r="I45" s="7">
        <f t="shared" si="50"/>
        <v>722507663.2199986</v>
      </c>
      <c r="J45" s="7">
        <f t="shared" si="50"/>
        <v>785184892.11999869</v>
      </c>
      <c r="K45" s="7">
        <f t="shared" si="50"/>
        <v>883513648.55999851</v>
      </c>
      <c r="L45" s="7">
        <f t="shared" si="50"/>
        <v>994437052.19999826</v>
      </c>
      <c r="M45" s="7">
        <f t="shared" si="50"/>
        <v>1100378977.7699981</v>
      </c>
      <c r="N45" s="8">
        <f t="shared" si="50"/>
        <v>1198385613.7899978</v>
      </c>
      <c r="O45" s="7">
        <f t="shared" si="51"/>
        <v>100785034.89999977</v>
      </c>
      <c r="P45" s="7">
        <f t="shared" si="77"/>
        <v>202408082.51999956</v>
      </c>
      <c r="Q45" s="7">
        <f t="shared" si="77"/>
        <v>311948114.55999923</v>
      </c>
      <c r="R45" s="7">
        <f t="shared" si="77"/>
        <v>414699497.82999903</v>
      </c>
      <c r="S45" s="7">
        <f t="shared" si="78"/>
        <v>510733610.92999882</v>
      </c>
      <c r="T45" s="7">
        <f t="shared" si="78"/>
        <v>622820225.82999873</v>
      </c>
      <c r="U45" s="7">
        <f t="shared" si="78"/>
        <v>735574810.37999845</v>
      </c>
      <c r="V45" s="7">
        <f t="shared" si="78"/>
        <v>797864642.85999846</v>
      </c>
      <c r="W45" s="7">
        <f t="shared" si="78"/>
        <v>890556539.28999829</v>
      </c>
      <c r="X45" s="7">
        <f t="shared" si="78"/>
        <v>1008093356.2099981</v>
      </c>
      <c r="Y45" s="7">
        <f t="shared" si="78"/>
        <v>1116475689.129998</v>
      </c>
      <c r="Z45" s="8">
        <f t="shared" si="78"/>
        <v>1215843626.2399979</v>
      </c>
      <c r="AA45" s="7">
        <f>AA22</f>
        <v>102785053.96999985</v>
      </c>
      <c r="AB45" s="7">
        <f>AA45+AB22</f>
        <v>204015030.32999963</v>
      </c>
      <c r="AC45" s="7">
        <f t="shared" si="79"/>
        <v>313047137.7899996</v>
      </c>
      <c r="AD45" s="7">
        <f>AC45+AD22</f>
        <v>429246232.65999961</v>
      </c>
      <c r="AE45" s="7">
        <f t="shared" si="80"/>
        <v>555898785.83999944</v>
      </c>
      <c r="AF45" s="7">
        <f t="shared" si="80"/>
        <v>671159579.27999938</v>
      </c>
      <c r="AG45" s="7">
        <f t="shared" si="80"/>
        <v>806692391.48999929</v>
      </c>
      <c r="AH45" s="63">
        <f t="shared" si="80"/>
        <v>877685991.9799993</v>
      </c>
      <c r="AI45" s="7">
        <f t="shared" si="80"/>
        <v>992771844.10999906</v>
      </c>
      <c r="AJ45" s="7">
        <f t="shared" si="80"/>
        <v>1128049921.9299989</v>
      </c>
      <c r="AK45" s="63">
        <f t="shared" si="80"/>
        <v>1242999191.8399985</v>
      </c>
      <c r="AL45" s="7">
        <f t="shared" si="80"/>
        <v>1362225411.2599983</v>
      </c>
      <c r="AM45" s="63">
        <f>AM22</f>
        <v>130370363.209999</v>
      </c>
      <c r="AN45" s="63">
        <f t="shared" si="81"/>
        <v>263185457.76999861</v>
      </c>
      <c r="AO45" s="63">
        <f t="shared" si="81"/>
        <v>349393610.42999876</v>
      </c>
      <c r="AP45" s="63">
        <f t="shared" si="81"/>
        <v>354549411.83999878</v>
      </c>
      <c r="AQ45" s="63">
        <f t="shared" si="82"/>
        <v>409733981.68999869</v>
      </c>
      <c r="AR45" s="7">
        <f t="shared" si="82"/>
        <v>540439190.68999803</v>
      </c>
      <c r="AS45" s="7">
        <f t="shared" si="83"/>
        <v>681707448.62999749</v>
      </c>
      <c r="AT45" s="7">
        <f t="shared" si="83"/>
        <v>758745001.66999757</v>
      </c>
      <c r="AU45" s="7">
        <f t="shared" si="83"/>
        <v>892674341.9599973</v>
      </c>
      <c r="AV45" s="7">
        <f t="shared" si="83"/>
        <v>1030032396.8399973</v>
      </c>
      <c r="AW45" s="7">
        <f t="shared" si="83"/>
        <v>1161669336.9299974</v>
      </c>
      <c r="AX45" s="7">
        <f t="shared" si="83"/>
        <v>1300818298.3399968</v>
      </c>
      <c r="AY45" s="7">
        <f>AY22</f>
        <v>122449806.81999975</v>
      </c>
      <c r="AZ45" s="7">
        <f t="shared" si="84"/>
        <v>258323177.1399993</v>
      </c>
      <c r="BA45" s="7">
        <f t="shared" si="84"/>
        <v>415271010.01999867</v>
      </c>
      <c r="BB45" s="7">
        <f t="shared" si="84"/>
        <v>542616035.84999824</v>
      </c>
      <c r="BC45" s="7">
        <f t="shared" si="85"/>
        <v>696325635.80999708</v>
      </c>
      <c r="BD45" s="7">
        <f t="shared" si="85"/>
        <v>839572475.38999701</v>
      </c>
      <c r="BE45" s="7">
        <f t="shared" si="85"/>
        <v>980368156.79999614</v>
      </c>
      <c r="BF45" s="7">
        <f t="shared" si="85"/>
        <v>1057356476.0799963</v>
      </c>
      <c r="BG45" s="7">
        <f t="shared" si="85"/>
        <v>1194604914.2599957</v>
      </c>
      <c r="BH45" s="7">
        <f t="shared" si="85"/>
        <v>1335607221.6299953</v>
      </c>
      <c r="BI45" s="7">
        <f t="shared" si="85"/>
        <v>1467973695.3399947</v>
      </c>
      <c r="BJ45" s="7">
        <f t="shared" si="85"/>
        <v>1609810406.0499945</v>
      </c>
      <c r="BK45" s="7">
        <f>BK22</f>
        <v>125315841.82999948</v>
      </c>
      <c r="BL45" s="7">
        <f t="shared" si="86"/>
        <v>261806010.12999907</v>
      </c>
      <c r="BM45" s="7">
        <f t="shared" si="86"/>
        <v>426430571.06999844</v>
      </c>
      <c r="BN45" s="7">
        <f t="shared" si="86"/>
        <v>560014456.16999769</v>
      </c>
      <c r="BO45" s="7">
        <f t="shared" si="86"/>
        <v>710056136.29999733</v>
      </c>
      <c r="BP45" s="63">
        <f t="shared" si="86"/>
        <v>865837016.9599967</v>
      </c>
      <c r="BQ45" s="7">
        <f t="shared" si="86"/>
        <v>1004911348.7999961</v>
      </c>
      <c r="BR45" s="7">
        <f t="shared" si="86"/>
        <v>1091775184.6299963</v>
      </c>
      <c r="BS45" s="7">
        <f t="shared" si="86"/>
        <v>1241215905.0799959</v>
      </c>
      <c r="BT45" s="7">
        <f t="shared" si="87"/>
        <v>1392736946.3499951</v>
      </c>
      <c r="BU45" s="7">
        <f t="shared" si="87"/>
        <v>1536914579.6499949</v>
      </c>
      <c r="BV45" s="7">
        <f>BU45+BV22</f>
        <v>1685162301.7199943</v>
      </c>
      <c r="BW45" s="7">
        <f>BW22</f>
        <v>148674652.55999976</v>
      </c>
      <c r="BX45" s="7">
        <f t="shared" si="88"/>
        <v>295160190.40999961</v>
      </c>
      <c r="BY45" s="7">
        <f t="shared" si="88"/>
        <v>469906789.42999834</v>
      </c>
      <c r="BZ45" s="7">
        <f t="shared" si="89"/>
        <v>608933856.36999798</v>
      </c>
      <c r="CA45" s="7">
        <f t="shared" si="89"/>
        <v>753667344.71999717</v>
      </c>
      <c r="CB45" s="7">
        <f t="shared" si="89"/>
        <v>928862206.3799963</v>
      </c>
      <c r="CC45" s="112">
        <f t="shared" si="89"/>
        <v>1082373055.8699963</v>
      </c>
    </row>
    <row r="46" spans="2:81" x14ac:dyDescent="0.3">
      <c r="B46" s="79" t="s">
        <v>4</v>
      </c>
      <c r="C46" s="84">
        <f t="shared" si="49"/>
        <v>70396052.689999938</v>
      </c>
      <c r="D46" s="7">
        <f t="shared" si="50"/>
        <v>148028914.41999984</v>
      </c>
      <c r="E46" s="7">
        <f t="shared" si="50"/>
        <v>239377860.4399997</v>
      </c>
      <c r="F46" s="7">
        <f t="shared" si="50"/>
        <v>311890664.39999962</v>
      </c>
      <c r="G46" s="7">
        <f t="shared" si="50"/>
        <v>394430433.40999949</v>
      </c>
      <c r="H46" s="7">
        <f t="shared" si="50"/>
        <v>481896271.81999928</v>
      </c>
      <c r="I46" s="7">
        <f t="shared" si="50"/>
        <v>564943972.47999918</v>
      </c>
      <c r="J46" s="7">
        <f t="shared" si="50"/>
        <v>600065056.01999927</v>
      </c>
      <c r="K46" s="7">
        <f t="shared" si="50"/>
        <v>663958092.67999923</v>
      </c>
      <c r="L46" s="7">
        <f t="shared" si="50"/>
        <v>750708745.58999908</v>
      </c>
      <c r="M46" s="7">
        <f t="shared" si="50"/>
        <v>830876642.20999897</v>
      </c>
      <c r="N46" s="8">
        <f t="shared" si="50"/>
        <v>912686246.2599988</v>
      </c>
      <c r="O46" s="7">
        <f t="shared" si="51"/>
        <v>67909560.139999941</v>
      </c>
      <c r="P46" s="7">
        <f t="shared" si="77"/>
        <v>146345024.22999984</v>
      </c>
      <c r="Q46" s="7">
        <f t="shared" si="77"/>
        <v>231020300.51999968</v>
      </c>
      <c r="R46" s="7">
        <f t="shared" si="77"/>
        <v>311390251.21999955</v>
      </c>
      <c r="S46" s="7">
        <f t="shared" si="78"/>
        <v>384979065.87999946</v>
      </c>
      <c r="T46" s="7">
        <f t="shared" si="78"/>
        <v>473131016.37999928</v>
      </c>
      <c r="U46" s="7">
        <f t="shared" si="78"/>
        <v>562388019.79999912</v>
      </c>
      <c r="V46" s="7">
        <f t="shared" si="78"/>
        <v>597167997.59999919</v>
      </c>
      <c r="W46" s="7">
        <f t="shared" si="78"/>
        <v>657485407.46999919</v>
      </c>
      <c r="X46" s="7">
        <f t="shared" si="78"/>
        <v>748502104.65999901</v>
      </c>
      <c r="Y46" s="7">
        <f t="shared" si="78"/>
        <v>828987714.2799989</v>
      </c>
      <c r="Z46" s="8">
        <f t="shared" si="78"/>
        <v>911353973.64999878</v>
      </c>
      <c r="AA46" s="7">
        <f>AA23</f>
        <v>66394210.649999961</v>
      </c>
      <c r="AB46" s="7">
        <f>AA46+AB23</f>
        <v>142756874.32999986</v>
      </c>
      <c r="AC46" s="7">
        <f t="shared" si="79"/>
        <v>231588542.92999977</v>
      </c>
      <c r="AD46" s="7">
        <f>AC46+AD23</f>
        <v>300075385.67999977</v>
      </c>
      <c r="AE46" s="7">
        <f t="shared" si="80"/>
        <v>368453887.96999979</v>
      </c>
      <c r="AF46" s="7">
        <f t="shared" si="80"/>
        <v>435183767.22999984</v>
      </c>
      <c r="AG46" s="7">
        <f t="shared" si="80"/>
        <v>522906000.58999991</v>
      </c>
      <c r="AH46" s="63">
        <f t="shared" si="80"/>
        <v>556403596.92999995</v>
      </c>
      <c r="AI46" s="7">
        <f t="shared" si="80"/>
        <v>615758591.67999911</v>
      </c>
      <c r="AJ46" s="7">
        <f t="shared" si="80"/>
        <v>698583387.03999794</v>
      </c>
      <c r="AK46" s="63">
        <f t="shared" si="80"/>
        <v>765417643.33999717</v>
      </c>
      <c r="AL46" s="7">
        <f t="shared" si="80"/>
        <v>842786899.8999964</v>
      </c>
      <c r="AM46" s="63">
        <f>AM23</f>
        <v>60746461.619999096</v>
      </c>
      <c r="AN46" s="63">
        <f t="shared" si="81"/>
        <v>141105973.80999765</v>
      </c>
      <c r="AO46" s="63">
        <f t="shared" si="81"/>
        <v>201359638.76999706</v>
      </c>
      <c r="AP46" s="63">
        <f t="shared" si="81"/>
        <v>204671225.31999704</v>
      </c>
      <c r="AQ46" s="63">
        <f t="shared" si="82"/>
        <v>242411032.85999683</v>
      </c>
      <c r="AR46" s="7">
        <f t="shared" si="82"/>
        <v>346657627.82999659</v>
      </c>
      <c r="AS46" s="7">
        <f t="shared" si="83"/>
        <v>456044040.17999667</v>
      </c>
      <c r="AT46" s="7">
        <f t="shared" si="83"/>
        <v>503379159.56999648</v>
      </c>
      <c r="AU46" s="7">
        <f t="shared" si="83"/>
        <v>587216225.21999526</v>
      </c>
      <c r="AV46" s="7">
        <f t="shared" si="83"/>
        <v>688662744.08999491</v>
      </c>
      <c r="AW46" s="7">
        <f t="shared" si="83"/>
        <v>785996907.11999428</v>
      </c>
      <c r="AX46" s="7">
        <f t="shared" si="83"/>
        <v>897296515.26999402</v>
      </c>
      <c r="AY46" s="7">
        <f>AY23</f>
        <v>74089495.299998969</v>
      </c>
      <c r="AZ46" s="7">
        <f t="shared" si="84"/>
        <v>171255628.93999845</v>
      </c>
      <c r="BA46" s="7">
        <f t="shared" si="84"/>
        <v>286487764.86999875</v>
      </c>
      <c r="BB46" s="7">
        <f t="shared" si="84"/>
        <v>382603484.81999803</v>
      </c>
      <c r="BC46" s="7">
        <f t="shared" si="85"/>
        <v>499025722.52999783</v>
      </c>
      <c r="BD46" s="7">
        <f t="shared" si="85"/>
        <v>605337498.1199975</v>
      </c>
      <c r="BE46" s="7">
        <f t="shared" si="85"/>
        <v>713227955.3499974</v>
      </c>
      <c r="BF46" s="7">
        <f t="shared" si="85"/>
        <v>755388782.17999732</v>
      </c>
      <c r="BG46" s="7">
        <f t="shared" si="85"/>
        <v>842420664.09999645</v>
      </c>
      <c r="BH46" s="7">
        <f t="shared" si="85"/>
        <v>948004922.8599962</v>
      </c>
      <c r="BI46" s="7">
        <f t="shared" si="85"/>
        <v>1044267832.1899954</v>
      </c>
      <c r="BJ46" s="7">
        <f t="shared" si="85"/>
        <v>1151821724.6899951</v>
      </c>
      <c r="BK46" s="7">
        <f>BK23</f>
        <v>74612927.339999154</v>
      </c>
      <c r="BL46" s="7">
        <f t="shared" si="86"/>
        <v>170088463.79999867</v>
      </c>
      <c r="BM46" s="7">
        <f t="shared" si="86"/>
        <v>288137338.77999866</v>
      </c>
      <c r="BN46" s="7">
        <f t="shared" si="86"/>
        <v>385999745.38999802</v>
      </c>
      <c r="BO46" s="7">
        <f t="shared" si="86"/>
        <v>492310339.18999785</v>
      </c>
      <c r="BP46" s="63">
        <f t="shared" si="86"/>
        <v>605711631.06999779</v>
      </c>
      <c r="BQ46" s="7">
        <f t="shared" si="86"/>
        <v>706427507.31999719</v>
      </c>
      <c r="BR46" s="7">
        <f t="shared" si="86"/>
        <v>751630868.32999706</v>
      </c>
      <c r="BS46" s="7">
        <f t="shared" si="86"/>
        <v>841286621.81999624</v>
      </c>
      <c r="BT46" s="7">
        <f t="shared" si="87"/>
        <v>948809649.9199959</v>
      </c>
      <c r="BU46" s="7">
        <f t="shared" si="87"/>
        <v>1046896584.6899952</v>
      </c>
      <c r="BV46" s="7">
        <f>BU46+BV23</f>
        <v>1153979604.9299948</v>
      </c>
      <c r="BW46" s="7">
        <f>BW23</f>
        <v>85686672.839999452</v>
      </c>
      <c r="BX46" s="7">
        <f t="shared" si="88"/>
        <v>183851263.98999876</v>
      </c>
      <c r="BY46" s="7">
        <f t="shared" si="88"/>
        <v>301880176.13999856</v>
      </c>
      <c r="BZ46" s="7">
        <f t="shared" si="89"/>
        <v>396520071.79999799</v>
      </c>
      <c r="CA46" s="7">
        <f t="shared" si="89"/>
        <v>493285375.44999754</v>
      </c>
      <c r="CB46" s="7">
        <f t="shared" si="89"/>
        <v>612998193.13999748</v>
      </c>
      <c r="CC46" s="112">
        <f t="shared" si="89"/>
        <v>720168418.47999704</v>
      </c>
    </row>
    <row r="47" spans="2:81" x14ac:dyDescent="0.3">
      <c r="B47" s="79" t="s">
        <v>5</v>
      </c>
      <c r="C47" s="84">
        <f t="shared" si="49"/>
        <v>32700936.660000015</v>
      </c>
      <c r="D47" s="7">
        <f t="shared" si="50"/>
        <v>59476358.37000002</v>
      </c>
      <c r="E47" s="7">
        <f t="shared" si="50"/>
        <v>96789031.060000002</v>
      </c>
      <c r="F47" s="7">
        <f t="shared" si="50"/>
        <v>126540496.35000002</v>
      </c>
      <c r="G47" s="7">
        <f t="shared" si="50"/>
        <v>161528287.13000003</v>
      </c>
      <c r="H47" s="7">
        <f t="shared" si="50"/>
        <v>199866985.16000003</v>
      </c>
      <c r="I47" s="7">
        <f t="shared" si="50"/>
        <v>231554174.23000002</v>
      </c>
      <c r="J47" s="7">
        <f t="shared" si="50"/>
        <v>249577903.51000002</v>
      </c>
      <c r="K47" s="7">
        <f t="shared" si="50"/>
        <v>289102994.78000003</v>
      </c>
      <c r="L47" s="7">
        <f t="shared" si="50"/>
        <v>326612265.42000002</v>
      </c>
      <c r="M47" s="7">
        <f t="shared" si="50"/>
        <v>360091637.05000001</v>
      </c>
      <c r="N47" s="8">
        <f t="shared" si="50"/>
        <v>394627012.69</v>
      </c>
      <c r="O47" s="7">
        <f t="shared" si="51"/>
        <v>34421879.340000004</v>
      </c>
      <c r="P47" s="7">
        <f t="shared" si="77"/>
        <v>63413355.020000026</v>
      </c>
      <c r="Q47" s="7">
        <f t="shared" si="77"/>
        <v>99821720.350000024</v>
      </c>
      <c r="R47" s="7">
        <f t="shared" si="77"/>
        <v>134372875.80000001</v>
      </c>
      <c r="S47" s="7">
        <f t="shared" si="78"/>
        <v>169017495.33000001</v>
      </c>
      <c r="T47" s="7">
        <f t="shared" si="78"/>
        <v>208368538.84000003</v>
      </c>
      <c r="U47" s="7">
        <f t="shared" si="78"/>
        <v>243091355.55000004</v>
      </c>
      <c r="V47" s="7">
        <f t="shared" si="78"/>
        <v>261786027.39000005</v>
      </c>
      <c r="W47" s="7">
        <f t="shared" si="78"/>
        <v>299787963.04000008</v>
      </c>
      <c r="X47" s="7">
        <f t="shared" si="78"/>
        <v>340309163.07000005</v>
      </c>
      <c r="Y47" s="7">
        <f t="shared" si="78"/>
        <v>377369769.26000005</v>
      </c>
      <c r="Z47" s="8">
        <f t="shared" si="78"/>
        <v>411962518.87000006</v>
      </c>
      <c r="AA47" s="7">
        <f>AA24</f>
        <v>35584808.080000006</v>
      </c>
      <c r="AB47" s="7">
        <f>AA47+AB24</f>
        <v>65688570.520000011</v>
      </c>
      <c r="AC47" s="7">
        <f t="shared" si="79"/>
        <v>102185749.70000002</v>
      </c>
      <c r="AD47" s="7">
        <f>AC47+AD24</f>
        <v>138876866.60000002</v>
      </c>
      <c r="AE47" s="7">
        <f t="shared" si="80"/>
        <v>175725674.30000004</v>
      </c>
      <c r="AF47" s="7">
        <f t="shared" si="80"/>
        <v>213812052.55000004</v>
      </c>
      <c r="AG47" s="7">
        <f t="shared" si="80"/>
        <v>251191806.16000006</v>
      </c>
      <c r="AH47" s="63">
        <f t="shared" si="80"/>
        <v>270424204.98000008</v>
      </c>
      <c r="AI47" s="7">
        <f t="shared" si="80"/>
        <v>311533568.7100001</v>
      </c>
      <c r="AJ47" s="7">
        <f t="shared" si="80"/>
        <v>353756752.06000012</v>
      </c>
      <c r="AK47" s="63">
        <f t="shared" si="80"/>
        <v>390262530.00000012</v>
      </c>
      <c r="AL47" s="7">
        <f t="shared" si="80"/>
        <v>427489078.16000009</v>
      </c>
      <c r="AM47" s="63">
        <f>AM24</f>
        <v>40362022.830000006</v>
      </c>
      <c r="AN47" s="63">
        <f t="shared" si="81"/>
        <v>73210302.880000025</v>
      </c>
      <c r="AO47" s="63">
        <f t="shared" si="81"/>
        <v>98155172.030000031</v>
      </c>
      <c r="AP47" s="63">
        <f t="shared" si="81"/>
        <v>104168711.95000003</v>
      </c>
      <c r="AQ47" s="63">
        <f t="shared" si="82"/>
        <v>141640017.74000004</v>
      </c>
      <c r="AR47" s="7">
        <f t="shared" si="82"/>
        <v>200764280.12000006</v>
      </c>
      <c r="AS47" s="7">
        <f t="shared" si="83"/>
        <v>245680078.89000008</v>
      </c>
      <c r="AT47" s="7">
        <f t="shared" si="83"/>
        <v>267045154.49000007</v>
      </c>
      <c r="AU47" s="7">
        <f t="shared" si="83"/>
        <v>310879478.07000005</v>
      </c>
      <c r="AV47" s="7">
        <f t="shared" si="83"/>
        <v>347155168.04000002</v>
      </c>
      <c r="AW47" s="7">
        <f t="shared" si="83"/>
        <v>384215188.45000005</v>
      </c>
      <c r="AX47" s="7">
        <f t="shared" si="83"/>
        <v>432223863.61000001</v>
      </c>
      <c r="AY47" s="7">
        <f>AY24</f>
        <v>40711017.520000011</v>
      </c>
      <c r="AZ47" s="7">
        <f t="shared" si="84"/>
        <v>77260270.410000026</v>
      </c>
      <c r="BA47" s="7">
        <f t="shared" si="84"/>
        <v>119908560.82000004</v>
      </c>
      <c r="BB47" s="7">
        <f t="shared" si="84"/>
        <v>155312783.01000005</v>
      </c>
      <c r="BC47" s="7">
        <f t="shared" si="85"/>
        <v>202889126.28000006</v>
      </c>
      <c r="BD47" s="7">
        <f t="shared" si="85"/>
        <v>240621388.16000006</v>
      </c>
      <c r="BE47" s="7">
        <f t="shared" si="85"/>
        <v>281686272.19000006</v>
      </c>
      <c r="BF47" s="7">
        <f t="shared" si="85"/>
        <v>303720209.35000008</v>
      </c>
      <c r="BG47" s="7">
        <f t="shared" si="85"/>
        <v>352517654.43000007</v>
      </c>
      <c r="BH47" s="7">
        <f t="shared" si="85"/>
        <v>394944177.50000006</v>
      </c>
      <c r="BI47" s="7">
        <f t="shared" si="85"/>
        <v>435166584.46000004</v>
      </c>
      <c r="BJ47" s="7">
        <f t="shared" si="85"/>
        <v>480901310.61000001</v>
      </c>
      <c r="BK47" s="7">
        <f>BK24</f>
        <v>39765013.710000001</v>
      </c>
      <c r="BL47" s="7">
        <f t="shared" si="86"/>
        <v>77012596.060000002</v>
      </c>
      <c r="BM47" s="7">
        <f t="shared" si="86"/>
        <v>123457897.51000001</v>
      </c>
      <c r="BN47" s="7">
        <f t="shared" si="86"/>
        <v>163175014.69</v>
      </c>
      <c r="BO47" s="7">
        <f t="shared" si="86"/>
        <v>206583546.81999999</v>
      </c>
      <c r="BP47" s="63">
        <f t="shared" si="86"/>
        <v>254000905.79000002</v>
      </c>
      <c r="BQ47" s="7">
        <f t="shared" si="86"/>
        <v>295210462.06</v>
      </c>
      <c r="BR47" s="7">
        <f t="shared" si="86"/>
        <v>317913877.63999999</v>
      </c>
      <c r="BS47" s="7">
        <f t="shared" si="86"/>
        <v>371168260.28999996</v>
      </c>
      <c r="BT47" s="7">
        <f t="shared" si="87"/>
        <v>416672003.05999994</v>
      </c>
      <c r="BU47" s="7">
        <f t="shared" si="87"/>
        <v>459892572.67999995</v>
      </c>
      <c r="BV47" s="7">
        <f>BU47+BV24</f>
        <v>505801482.30999994</v>
      </c>
      <c r="BW47" s="7">
        <f>BW24</f>
        <v>44968165.349999994</v>
      </c>
      <c r="BX47" s="7">
        <f t="shared" si="88"/>
        <v>81858043.299999997</v>
      </c>
      <c r="BY47" s="7">
        <f t="shared" si="88"/>
        <v>131443235.88</v>
      </c>
      <c r="BZ47" s="7">
        <f t="shared" si="89"/>
        <v>171975360.91</v>
      </c>
      <c r="CA47" s="7">
        <f t="shared" si="89"/>
        <v>216237281.78</v>
      </c>
      <c r="CB47" s="7">
        <f t="shared" si="89"/>
        <v>268905885.81999999</v>
      </c>
      <c r="CC47" s="112">
        <f t="shared" si="89"/>
        <v>310953778.45999998</v>
      </c>
    </row>
    <row r="48" spans="2:81" ht="15" thickBot="1" x14ac:dyDescent="0.35">
      <c r="B48" s="81" t="s">
        <v>31</v>
      </c>
      <c r="C48" s="85">
        <f>C25+C26</f>
        <v>16653203.830000028</v>
      </c>
      <c r="D48" s="30">
        <f>C48+D25+D26</f>
        <v>34012530.670000032</v>
      </c>
      <c r="E48" s="30">
        <f t="shared" ref="E48:N48" si="90">D48+E25+E26</f>
        <v>53960437.140000038</v>
      </c>
      <c r="F48" s="30">
        <f t="shared" si="90"/>
        <v>70494735.330000073</v>
      </c>
      <c r="G48" s="30">
        <f t="shared" si="90"/>
        <v>88759271.060000107</v>
      </c>
      <c r="H48" s="30">
        <f t="shared" si="90"/>
        <v>107533618.83000013</v>
      </c>
      <c r="I48" s="30">
        <f t="shared" si="90"/>
        <v>125840098.30000016</v>
      </c>
      <c r="J48" s="30">
        <f t="shared" si="90"/>
        <v>136879002.31000018</v>
      </c>
      <c r="K48" s="30">
        <f t="shared" si="90"/>
        <v>153901024.8500002</v>
      </c>
      <c r="L48" s="30">
        <f t="shared" si="90"/>
        <v>174062775.18000022</v>
      </c>
      <c r="M48" s="30">
        <f t="shared" si="90"/>
        <v>193445928.25000024</v>
      </c>
      <c r="N48" s="44">
        <f t="shared" si="90"/>
        <v>210713705.88000026</v>
      </c>
      <c r="O48" s="30">
        <f>O25+O26</f>
        <v>18136340.080000006</v>
      </c>
      <c r="P48" s="30">
        <f>O48+P25+P26</f>
        <v>37023618.060000025</v>
      </c>
      <c r="Q48" s="30">
        <f t="shared" ref="Q48:Z48" si="91">P48+Q25+Q26</f>
        <v>57176783.500000037</v>
      </c>
      <c r="R48" s="30">
        <f t="shared" si="91"/>
        <v>76199168.360000044</v>
      </c>
      <c r="S48" s="30">
        <f t="shared" si="91"/>
        <v>93688980.980000064</v>
      </c>
      <c r="T48" s="30">
        <f t="shared" si="91"/>
        <v>113943991.80000007</v>
      </c>
      <c r="U48" s="30">
        <f t="shared" si="91"/>
        <v>134769452.00000006</v>
      </c>
      <c r="V48" s="30">
        <f t="shared" si="91"/>
        <v>146253081.17000005</v>
      </c>
      <c r="W48" s="30">
        <f t="shared" si="91"/>
        <v>163120348.35000008</v>
      </c>
      <c r="X48" s="30">
        <f t="shared" si="91"/>
        <v>185603388.72000009</v>
      </c>
      <c r="Y48" s="30">
        <f t="shared" si="91"/>
        <v>206297487.1500001</v>
      </c>
      <c r="Z48" s="44">
        <f t="shared" si="91"/>
        <v>224904019.13000011</v>
      </c>
      <c r="AA48" s="30">
        <f>AA25+AA26</f>
        <v>19269637.080000021</v>
      </c>
      <c r="AB48" s="30">
        <f>AA48+AB25+AB26</f>
        <v>39155365.830000028</v>
      </c>
      <c r="AC48" s="30">
        <f t="shared" ref="AC48:AK48" si="92">AB48+AC25+AC26</f>
        <v>60067401.730000027</v>
      </c>
      <c r="AD48" s="30">
        <f t="shared" si="92"/>
        <v>81253457.200000033</v>
      </c>
      <c r="AE48" s="30">
        <f t="shared" si="92"/>
        <v>102990308.39000003</v>
      </c>
      <c r="AF48" s="30">
        <f t="shared" si="92"/>
        <v>122714406.96000002</v>
      </c>
      <c r="AG48" s="30">
        <f>AF48+AG25+AG26</f>
        <v>146431207.38000005</v>
      </c>
      <c r="AH48" s="86">
        <f t="shared" si="92"/>
        <v>158953294.76000005</v>
      </c>
      <c r="AI48" s="30">
        <f t="shared" si="92"/>
        <v>179018288.65000007</v>
      </c>
      <c r="AJ48" s="30">
        <f t="shared" si="92"/>
        <v>203600820.89000005</v>
      </c>
      <c r="AK48" s="86">
        <f t="shared" si="92"/>
        <v>224397559.39000005</v>
      </c>
      <c r="AL48" s="30">
        <f>AK48+AL25+AL26</f>
        <v>245525528.56000003</v>
      </c>
      <c r="AM48" s="86">
        <f>AM25+AM26</f>
        <v>22281281.20999999</v>
      </c>
      <c r="AN48" s="86">
        <f t="shared" ref="AN48:AS48" si="93">AM48+AN25+AN26</f>
        <v>45961787.68999996</v>
      </c>
      <c r="AO48" s="86">
        <f t="shared" si="93"/>
        <v>61987846.919999965</v>
      </c>
      <c r="AP48" s="86">
        <f t="shared" si="93"/>
        <v>63644305.129999965</v>
      </c>
      <c r="AQ48" s="86">
        <f t="shared" si="93"/>
        <v>74240832.149999961</v>
      </c>
      <c r="AR48" s="30">
        <f t="shared" si="93"/>
        <v>99435804.789999917</v>
      </c>
      <c r="AS48" s="30">
        <f t="shared" si="93"/>
        <v>126497302.90999986</v>
      </c>
      <c r="AT48" s="30">
        <f>AS48+AT25+AT26</f>
        <v>141069956.72999984</v>
      </c>
      <c r="AU48" s="30">
        <f>AT48+AU25+AU26</f>
        <v>165486570.57999983</v>
      </c>
      <c r="AV48" s="30">
        <f>AU48+AV25+AV26</f>
        <v>192024242.05999982</v>
      </c>
      <c r="AW48" s="30">
        <f>AV48+AW25+AW26</f>
        <v>218041204.56999981</v>
      </c>
      <c r="AX48" s="30">
        <f>AW48+AX25+AX26</f>
        <v>245001319.63999978</v>
      </c>
      <c r="AY48" s="30">
        <f>AY25+AY26</f>
        <v>22749783.449999973</v>
      </c>
      <c r="AZ48" s="30">
        <f t="shared" ref="AZ48:BE48" si="94">AY48+AZ25+AZ26</f>
        <v>49173982.639999948</v>
      </c>
      <c r="BA48" s="30">
        <f t="shared" si="94"/>
        <v>79037848.529999912</v>
      </c>
      <c r="BB48" s="30">
        <f t="shared" si="94"/>
        <v>104287515.8699999</v>
      </c>
      <c r="BC48" s="30">
        <f t="shared" si="94"/>
        <v>133663142.82999985</v>
      </c>
      <c r="BD48" s="30">
        <f t="shared" si="94"/>
        <v>162074953.2699998</v>
      </c>
      <c r="BE48" s="30">
        <f t="shared" si="94"/>
        <v>189441849.53999975</v>
      </c>
      <c r="BF48" s="30">
        <f>BE48+BF25+BF26</f>
        <v>204026375.12999976</v>
      </c>
      <c r="BG48" s="30">
        <f>BF48+BG25+BG26</f>
        <v>230075538.95999974</v>
      </c>
      <c r="BH48" s="30">
        <f>BG48+BH25+BH26</f>
        <v>258008937.27999973</v>
      </c>
      <c r="BI48" s="30">
        <f>BH48+BI25+BI26</f>
        <v>284464573.81999969</v>
      </c>
      <c r="BJ48" s="30">
        <f>BI48+BJ25+BJ26</f>
        <v>311787301.00999969</v>
      </c>
      <c r="BK48" s="30">
        <f>BK25+BK26</f>
        <v>23914009.589999981</v>
      </c>
      <c r="BL48" s="7">
        <f t="shared" ref="BL48:BZ48" si="95">BK48+BL25+BL26</f>
        <v>50877803.879999965</v>
      </c>
      <c r="BM48" s="7">
        <f t="shared" si="95"/>
        <v>82287934.86999993</v>
      </c>
      <c r="BN48" s="7">
        <f t="shared" si="95"/>
        <v>108776353.80999991</v>
      </c>
      <c r="BO48" s="7">
        <f t="shared" si="95"/>
        <v>138034655.58999985</v>
      </c>
      <c r="BP48" s="7">
        <f t="shared" si="95"/>
        <v>167846481.28999981</v>
      </c>
      <c r="BQ48" s="7">
        <f t="shared" si="95"/>
        <v>195092468.0499998</v>
      </c>
      <c r="BR48" s="7">
        <f t="shared" si="95"/>
        <v>211212106.05999979</v>
      </c>
      <c r="BS48" s="7">
        <f t="shared" si="95"/>
        <v>239629299.15999979</v>
      </c>
      <c r="BT48" s="7">
        <f t="shared" si="95"/>
        <v>269519763.03999978</v>
      </c>
      <c r="BU48" s="7">
        <f t="shared" si="95"/>
        <v>298186052.99999976</v>
      </c>
      <c r="BV48" s="7">
        <f t="shared" si="95"/>
        <v>326584233.27999979</v>
      </c>
      <c r="BW48" s="30">
        <f>BW25+BW26</f>
        <v>30048439.529999964</v>
      </c>
      <c r="BX48" s="7">
        <f t="shared" si="95"/>
        <v>62155488.199999943</v>
      </c>
      <c r="BY48" s="7">
        <f t="shared" si="95"/>
        <v>98755021.599999905</v>
      </c>
      <c r="BZ48" s="7">
        <f t="shared" si="95"/>
        <v>129282187.28999987</v>
      </c>
      <c r="CA48" s="7">
        <f>BZ48+CA25+CA26</f>
        <v>160628318.97999984</v>
      </c>
      <c r="CB48" s="7">
        <f>CA48+CB25+CB26</f>
        <v>197697433.88999981</v>
      </c>
      <c r="CC48" s="112">
        <f>CB48+CC25+CC26</f>
        <v>230869733.80999979</v>
      </c>
    </row>
    <row r="49" spans="2:81" ht="15" thickBot="1" x14ac:dyDescent="0.35">
      <c r="B49" s="13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8"/>
      <c r="AI49" s="92"/>
      <c r="AK49" s="100"/>
      <c r="AL49" s="92"/>
      <c r="AM49" s="100"/>
      <c r="AN49" s="100"/>
      <c r="AO49" s="100"/>
      <c r="AP49" s="100"/>
      <c r="AQ49" s="100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100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111"/>
    </row>
    <row r="50" spans="2:81" x14ac:dyDescent="0.3">
      <c r="B50" s="26" t="s">
        <v>20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27"/>
      <c r="AB50" s="27"/>
      <c r="AC50" s="27"/>
      <c r="AD50" s="27"/>
      <c r="AE50" s="27"/>
      <c r="AF50" s="27"/>
      <c r="AG50" s="27"/>
      <c r="AH50" s="27"/>
      <c r="AI50" s="51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</row>
    <row r="51" spans="2:81" x14ac:dyDescent="0.3">
      <c r="B51" s="28" t="s">
        <v>2</v>
      </c>
      <c r="N51" s="6"/>
      <c r="Z51" s="6"/>
      <c r="AK51" s="62"/>
    </row>
    <row r="52" spans="2:81" x14ac:dyDescent="0.3">
      <c r="B52" s="29" t="s">
        <v>1</v>
      </c>
      <c r="N52" s="6"/>
      <c r="O52" s="37">
        <f>O7/C7-1</f>
        <v>4.9323160699104696E-2</v>
      </c>
      <c r="P52" s="37">
        <f t="shared" ref="P52:R55" si="96">P7/D7-1</f>
        <v>2.8236076807605981E-2</v>
      </c>
      <c r="Q52" s="37">
        <f t="shared" si="96"/>
        <v>-4.6480656277967047E-2</v>
      </c>
      <c r="R52" s="37">
        <f t="shared" si="96"/>
        <v>9.1719990547598718E-2</v>
      </c>
      <c r="S52" s="37">
        <f t="shared" ref="S52:Z55" si="97">S7/G7-1</f>
        <v>-7.3441140834748619E-2</v>
      </c>
      <c r="T52" s="37">
        <f t="shared" si="97"/>
        <v>1.0797514822746601E-2</v>
      </c>
      <c r="U52" s="37">
        <f t="shared" si="97"/>
        <v>5.603521141032175E-2</v>
      </c>
      <c r="V52" s="37">
        <f t="shared" si="97"/>
        <v>-3.7124733807760824E-2</v>
      </c>
      <c r="W52" s="37">
        <f t="shared" si="97"/>
        <v>-4.8725414777811671E-2</v>
      </c>
      <c r="X52" s="99">
        <f t="shared" si="97"/>
        <v>5.1792660549110581E-2</v>
      </c>
      <c r="Y52" s="37">
        <f t="shared" si="97"/>
        <v>1.3038761320230963E-2</v>
      </c>
      <c r="Z52" s="45">
        <f t="shared" si="97"/>
        <v>-8.1003903285574719E-3</v>
      </c>
      <c r="AA52" s="37">
        <f t="shared" ref="AA52:AE55" si="98">AA7/O7-1</f>
        <v>6.4022254714886095E-3</v>
      </c>
      <c r="AB52" s="37">
        <f t="shared" si="98"/>
        <v>-2.6373624583003741E-3</v>
      </c>
      <c r="AC52" s="37">
        <f t="shared" si="98"/>
        <v>-2.3642990586443813E-2</v>
      </c>
      <c r="AD52" s="37">
        <f t="shared" si="98"/>
        <v>2.4002067033005448E-2</v>
      </c>
      <c r="AE52" s="37">
        <f t="shared" si="98"/>
        <v>9.2519728933981193E-2</v>
      </c>
      <c r="AF52" s="37">
        <f t="shared" ref="AF52:AM55" si="99">AF7/T7-1</f>
        <v>-9.5550951948837892E-2</v>
      </c>
      <c r="AG52" s="37">
        <f t="shared" si="99"/>
        <v>2.7794232044603406E-2</v>
      </c>
      <c r="AH52" s="64">
        <f t="shared" si="99"/>
        <v>-2.9018942123411939E-2</v>
      </c>
      <c r="AI52" s="90">
        <f t="shared" si="99"/>
        <v>5.1466516645624294E-2</v>
      </c>
      <c r="AJ52" s="90">
        <f t="shared" si="99"/>
        <v>-1.9673422408329477E-3</v>
      </c>
      <c r="AK52" s="64">
        <f t="shared" si="99"/>
        <v>-7.4308837352401458E-2</v>
      </c>
      <c r="AL52" s="90">
        <f>AL7/Z7-1</f>
        <v>4.4612319061369421E-2</v>
      </c>
      <c r="AM52" s="64">
        <f>AM7/AA7-1</f>
        <v>7.1029462181730674E-2</v>
      </c>
      <c r="AN52" s="64">
        <f t="shared" ref="AN52:AP55" si="100">AN7/AB7-1</f>
        <v>9.0641033216396272E-2</v>
      </c>
      <c r="AO52" s="64">
        <f t="shared" si="100"/>
        <v>-0.30954409473792421</v>
      </c>
      <c r="AP52" s="64">
        <f t="shared" si="100"/>
        <v>-0.9144454412434655</v>
      </c>
      <c r="AQ52" s="64">
        <f t="shared" ref="AQ52:BB55" si="101">AQ7/AE7-1</f>
        <v>-0.46136744572973909</v>
      </c>
      <c r="AR52" s="90">
        <f t="shared" si="101"/>
        <v>0.18575440520915554</v>
      </c>
      <c r="AS52" s="90">
        <f t="shared" si="101"/>
        <v>5.7347527991347125E-2</v>
      </c>
      <c r="AT52" s="90">
        <f t="shared" si="101"/>
        <v>1.1861512690087617E-2</v>
      </c>
      <c r="AU52" s="90">
        <f t="shared" si="101"/>
        <v>8.1456951343831019E-2</v>
      </c>
      <c r="AV52" s="90">
        <f t="shared" si="101"/>
        <v>-3.9306549605237606E-2</v>
      </c>
      <c r="AW52" s="90">
        <f t="shared" si="101"/>
        <v>7.8268200653195175E-2</v>
      </c>
      <c r="AX52" s="90">
        <f t="shared" si="101"/>
        <v>0.11670681802090765</v>
      </c>
      <c r="AY52" s="90">
        <f t="shared" si="101"/>
        <v>-9.6387886668117595E-2</v>
      </c>
      <c r="AZ52" s="90">
        <f t="shared" si="101"/>
        <v>-4.1077647459787925E-2</v>
      </c>
      <c r="BA52" s="90">
        <f t="shared" si="101"/>
        <v>0.64029747195935216</v>
      </c>
      <c r="BB52" s="90">
        <f t="shared" si="101"/>
        <v>11.427356757990015</v>
      </c>
      <c r="BC52" s="90">
        <f t="shared" ref="BC52:BS55" si="102">BC7/AQ7-1</f>
        <v>0.71994514102799378</v>
      </c>
      <c r="BD52" s="90">
        <f t="shared" si="102"/>
        <v>3.2318931049410526E-2</v>
      </c>
      <c r="BE52" s="90">
        <f t="shared" si="102"/>
        <v>-8.7160151578033029E-2</v>
      </c>
      <c r="BF52" s="90">
        <f t="shared" si="102"/>
        <v>-4.6593145031121663E-2</v>
      </c>
      <c r="BG52" s="90">
        <f t="shared" si="102"/>
        <v>1.0513660916337431E-2</v>
      </c>
      <c r="BH52" s="90">
        <f t="shared" si="102"/>
        <v>-7.0844037887461964E-3</v>
      </c>
      <c r="BI52" s="90">
        <f t="shared" si="102"/>
        <v>-2.2039771309509959E-2</v>
      </c>
      <c r="BJ52" s="90">
        <f t="shared" si="102"/>
        <v>-3.2530998265786537E-2</v>
      </c>
      <c r="BK52" s="90">
        <f t="shared" si="102"/>
        <v>0.11377398700821328</v>
      </c>
      <c r="BL52" s="90">
        <f t="shared" si="102"/>
        <v>2.5290408640638473E-2</v>
      </c>
      <c r="BM52" s="90">
        <f t="shared" si="102"/>
        <v>2.781087335051291E-2</v>
      </c>
      <c r="BN52" s="90">
        <f t="shared" si="102"/>
        <v>-7.7534116989125157E-2</v>
      </c>
      <c r="BO52" s="90">
        <f t="shared" si="102"/>
        <v>0.1193501556019716</v>
      </c>
      <c r="BP52" s="64">
        <f t="shared" si="102"/>
        <v>-4.1364085800562056E-2</v>
      </c>
      <c r="BQ52" s="90">
        <f t="shared" si="102"/>
        <v>-4.7239531067787555E-2</v>
      </c>
      <c r="BR52" s="90">
        <f t="shared" si="102"/>
        <v>4.2146545489956333E-2</v>
      </c>
      <c r="BS52" s="90">
        <f t="shared" si="102"/>
        <v>2.2875051034158655E-2</v>
      </c>
      <c r="BT52" s="90">
        <f t="shared" ref="BT52:BV55" si="103">BT7/BH7-1</f>
        <v>1.9990151632778286E-3</v>
      </c>
      <c r="BU52" s="90">
        <f t="shared" si="103"/>
        <v>1.4438869779572983E-2</v>
      </c>
      <c r="BV52" s="90">
        <f t="shared" si="103"/>
        <v>-1.4338662871674845E-2</v>
      </c>
      <c r="BW52" s="90">
        <f t="shared" ref="BW52:BZ55" si="104">BW7/BK7-1</f>
        <v>-1.288764576659418E-2</v>
      </c>
      <c r="BX52" s="90">
        <f t="shared" si="104"/>
        <v>-1.2618291539267301E-2</v>
      </c>
      <c r="BY52" s="90">
        <f t="shared" si="104"/>
        <v>1.5552149460992926E-2</v>
      </c>
      <c r="BZ52" s="90">
        <f t="shared" si="104"/>
        <v>-1.1165574813772228E-2</v>
      </c>
      <c r="CA52" s="90">
        <f t="shared" ref="CA52:CC55" si="105">CA7/BO7-1</f>
        <v>-4.7225403834187163E-2</v>
      </c>
      <c r="CB52" s="90">
        <f t="shared" si="105"/>
        <v>7.8162279753640984E-2</v>
      </c>
      <c r="CC52" s="118">
        <f t="shared" si="105"/>
        <v>5.350059475718516E-2</v>
      </c>
    </row>
    <row r="53" spans="2:81" x14ac:dyDescent="0.3">
      <c r="B53" s="29" t="s">
        <v>3</v>
      </c>
      <c r="N53" s="6"/>
      <c r="O53" s="37">
        <f t="shared" ref="O53:O69" si="106">O8/C8-1</f>
        <v>1.6974557738577367E-2</v>
      </c>
      <c r="P53" s="37">
        <f t="shared" si="96"/>
        <v>3.1893131636469452E-2</v>
      </c>
      <c r="Q53" s="37">
        <f t="shared" si="96"/>
        <v>-6.5395237722349675E-2</v>
      </c>
      <c r="R53" s="37">
        <f t="shared" si="96"/>
        <v>9.7607365910125088E-2</v>
      </c>
      <c r="S53" s="37">
        <f t="shared" si="97"/>
        <v>-8.6078267481210169E-2</v>
      </c>
      <c r="T53" s="37">
        <f t="shared" si="97"/>
        <v>1.9334284783566913E-2</v>
      </c>
      <c r="U53" s="37">
        <f t="shared" si="97"/>
        <v>7.7821896468581953E-2</v>
      </c>
      <c r="V53" s="37">
        <f t="shared" si="97"/>
        <v>-2.0144841573147665E-2</v>
      </c>
      <c r="W53" s="37">
        <f t="shared" si="97"/>
        <v>-5.9858880205173604E-2</v>
      </c>
      <c r="X53" s="37">
        <f t="shared" si="97"/>
        <v>4.8863045108582082E-2</v>
      </c>
      <c r="Y53" s="37">
        <f t="shared" si="97"/>
        <v>1.0469463672334589E-2</v>
      </c>
      <c r="Z53" s="45">
        <f t="shared" si="97"/>
        <v>5.257895692633241E-3</v>
      </c>
      <c r="AA53" s="37">
        <f t="shared" si="98"/>
        <v>8.9332784188604908E-3</v>
      </c>
      <c r="AB53" s="37">
        <f t="shared" si="98"/>
        <v>-1.7864363635477609E-2</v>
      </c>
      <c r="AC53" s="37">
        <f t="shared" si="98"/>
        <v>-1.6877554817288143E-2</v>
      </c>
      <c r="AD53" s="37">
        <f t="shared" si="98"/>
        <v>0.12455449588825362</v>
      </c>
      <c r="AE53" s="37">
        <f t="shared" si="98"/>
        <v>0.30184478107778712</v>
      </c>
      <c r="AF53" s="37">
        <f t="shared" si="99"/>
        <v>1.396536672616655E-2</v>
      </c>
      <c r="AG53" s="37">
        <f t="shared" si="99"/>
        <v>0.18581482751714717</v>
      </c>
      <c r="AH53" s="64">
        <f t="shared" si="99"/>
        <v>0.11908001623543729</v>
      </c>
      <c r="AI53" s="90">
        <f t="shared" si="99"/>
        <v>0.21742348354537633</v>
      </c>
      <c r="AJ53" s="90">
        <f t="shared" si="99"/>
        <v>0.13744866379477649</v>
      </c>
      <c r="AK53" s="64">
        <f t="shared" si="99"/>
        <v>4.6661873890834205E-2</v>
      </c>
      <c r="AL53" s="90">
        <f t="shared" si="99"/>
        <v>0.18987312210522367</v>
      </c>
      <c r="AM53" s="64">
        <f t="shared" si="99"/>
        <v>0.26101383458867899</v>
      </c>
      <c r="AN53" s="64">
        <f t="shared" si="100"/>
        <v>0.29695788453591931</v>
      </c>
      <c r="AO53" s="64">
        <f t="shared" si="100"/>
        <v>-0.22227170037813115</v>
      </c>
      <c r="AP53" s="64">
        <f t="shared" si="100"/>
        <v>-0.95919597379338772</v>
      </c>
      <c r="AQ53" s="64">
        <f t="shared" si="101"/>
        <v>-0.54455407424751301</v>
      </c>
      <c r="AR53" s="90">
        <f t="shared" si="101"/>
        <v>0.152571870177862</v>
      </c>
      <c r="AS53" s="90">
        <f t="shared" si="101"/>
        <v>4.878592111154112E-2</v>
      </c>
      <c r="AT53" s="90">
        <f t="shared" si="101"/>
        <v>9.4117330494814411E-2</v>
      </c>
      <c r="AU53" s="90">
        <f t="shared" si="101"/>
        <v>0.16695277288310284</v>
      </c>
      <c r="AV53" s="90">
        <f t="shared" si="101"/>
        <v>8.3058309565442467E-3</v>
      </c>
      <c r="AW53" s="90">
        <f t="shared" si="101"/>
        <v>0.14124861779885056</v>
      </c>
      <c r="AX53" s="90">
        <f t="shared" si="101"/>
        <v>0.14865840381269479</v>
      </c>
      <c r="AY53" s="90">
        <f t="shared" si="101"/>
        <v>-7.1974198046840243E-2</v>
      </c>
      <c r="AZ53" s="90">
        <f t="shared" si="101"/>
        <v>1.3249786682964171E-2</v>
      </c>
      <c r="BA53" s="90">
        <f t="shared" si="101"/>
        <v>0.80687891027236769</v>
      </c>
      <c r="BB53" s="90">
        <f t="shared" si="101"/>
        <v>24.602025820997422</v>
      </c>
      <c r="BC53" s="90">
        <f t="shared" si="102"/>
        <v>1.678158961034089</v>
      </c>
      <c r="BD53" s="90">
        <f t="shared" si="102"/>
        <v>3.9724514240044417E-2</v>
      </c>
      <c r="BE53" s="90">
        <f t="shared" si="102"/>
        <v>-2.6475230949862927E-2</v>
      </c>
      <c r="BF53" s="90">
        <f t="shared" si="102"/>
        <v>-3.4657390085123696E-2</v>
      </c>
      <c r="BG53" s="90">
        <f t="shared" si="102"/>
        <v>5.628120101401235E-3</v>
      </c>
      <c r="BH53" s="90">
        <f t="shared" si="102"/>
        <v>6.7411802377512764E-3</v>
      </c>
      <c r="BI53" s="90">
        <f t="shared" si="102"/>
        <v>-2.0477204618704614E-2</v>
      </c>
      <c r="BJ53" s="90">
        <f t="shared" si="102"/>
        <v>6.0340953857473956E-4</v>
      </c>
      <c r="BK53" s="90">
        <f t="shared" si="102"/>
        <v>8.4415993931983291E-3</v>
      </c>
      <c r="BL53" s="90">
        <f t="shared" si="102"/>
        <v>-1.5402070445583727E-2</v>
      </c>
      <c r="BM53" s="90">
        <f t="shared" si="102"/>
        <v>3.3220112074731523E-2</v>
      </c>
      <c r="BN53" s="90">
        <f t="shared" si="102"/>
        <v>4.7903221601913071E-2</v>
      </c>
      <c r="BO53" s="90">
        <f t="shared" si="102"/>
        <v>-6.4992582103463037E-2</v>
      </c>
      <c r="BP53" s="64">
        <f t="shared" si="102"/>
        <v>8.7361752844124618E-2</v>
      </c>
      <c r="BQ53" s="90">
        <f t="shared" si="102"/>
        <v>-3.0463240916999035E-2</v>
      </c>
      <c r="BR53" s="90">
        <f t="shared" si="102"/>
        <v>0.10790658266101327</v>
      </c>
      <c r="BS53" s="90">
        <f t="shared" si="102"/>
        <v>6.5715617743313581E-2</v>
      </c>
      <c r="BT53" s="90">
        <f t="shared" si="103"/>
        <v>6.0730569607764684E-2</v>
      </c>
      <c r="BU53" s="90">
        <f t="shared" si="103"/>
        <v>7.1984525572694302E-2</v>
      </c>
      <c r="BV53" s="90">
        <f t="shared" si="103"/>
        <v>2.7772063823281901E-2</v>
      </c>
      <c r="BW53" s="90">
        <f t="shared" si="104"/>
        <v>0.16629139940430759</v>
      </c>
      <c r="BX53" s="90">
        <f t="shared" si="104"/>
        <v>5.2966262744440051E-2</v>
      </c>
      <c r="BY53" s="90">
        <f t="shared" si="104"/>
        <v>4.8567920311495483E-2</v>
      </c>
      <c r="BZ53" s="90">
        <f t="shared" si="104"/>
        <v>2.7977166783549334E-2</v>
      </c>
      <c r="CA53" s="90">
        <f t="shared" si="105"/>
        <v>-5.7219299962829151E-2</v>
      </c>
      <c r="CB53" s="90">
        <f t="shared" si="105"/>
        <v>0.1054595898355164</v>
      </c>
      <c r="CC53" s="118">
        <f t="shared" si="105"/>
        <v>8.4617986277039536E-2</v>
      </c>
    </row>
    <row r="54" spans="2:81" x14ac:dyDescent="0.3">
      <c r="B54" s="29" t="s">
        <v>4</v>
      </c>
      <c r="N54" s="6"/>
      <c r="O54" s="37">
        <f t="shared" si="106"/>
        <v>-5.2083652623294063E-2</v>
      </c>
      <c r="P54" s="37">
        <f t="shared" si="96"/>
        <v>5.3231295196858319E-3</v>
      </c>
      <c r="Q54" s="37">
        <f t="shared" si="96"/>
        <v>-8.3638784174672964E-2</v>
      </c>
      <c r="R54" s="37">
        <f t="shared" si="96"/>
        <v>0.10070650339053855</v>
      </c>
      <c r="S54" s="37">
        <f t="shared" si="97"/>
        <v>-0.11623803324757898</v>
      </c>
      <c r="T54" s="37">
        <f t="shared" si="97"/>
        <v>6.1039702253506967E-4</v>
      </c>
      <c r="U54" s="37">
        <f t="shared" si="97"/>
        <v>6.6125587742205116E-2</v>
      </c>
      <c r="V54" s="37">
        <f t="shared" si="97"/>
        <v>-3.3148589900466874E-2</v>
      </c>
      <c r="W54" s="37">
        <f t="shared" si="97"/>
        <v>-6.0589198757220575E-2</v>
      </c>
      <c r="X54" s="37">
        <f t="shared" si="97"/>
        <v>3.8339070476786752E-2</v>
      </c>
      <c r="Y54" s="37">
        <f t="shared" si="97"/>
        <v>-1.1371946794832999E-2</v>
      </c>
      <c r="Z54" s="45">
        <f t="shared" si="97"/>
        <v>-2.7696926948412859E-3</v>
      </c>
      <c r="AA54" s="37">
        <f t="shared" si="98"/>
        <v>-2.947456340360155E-2</v>
      </c>
      <c r="AB54" s="37">
        <f t="shared" si="98"/>
        <v>-4.2572494160918462E-2</v>
      </c>
      <c r="AC54" s="37">
        <f t="shared" si="98"/>
        <v>3.7732250675176493E-2</v>
      </c>
      <c r="AD54" s="37">
        <f t="shared" si="98"/>
        <v>-0.15308515426075631</v>
      </c>
      <c r="AE54" s="37">
        <f t="shared" si="98"/>
        <v>-7.9861250156867736E-2</v>
      </c>
      <c r="AF54" s="37">
        <f t="shared" si="99"/>
        <v>-0.25745208268040842</v>
      </c>
      <c r="AG54" s="37">
        <f t="shared" si="99"/>
        <v>-2.8368863355724638E-2</v>
      </c>
      <c r="AH54" s="64">
        <f t="shared" si="99"/>
        <v>-5.5548970354177052E-2</v>
      </c>
      <c r="AI54" s="90">
        <f t="shared" si="99"/>
        <v>-3.8117830022123322E-2</v>
      </c>
      <c r="AJ54" s="90">
        <f t="shared" si="99"/>
        <v>-0.1065111511678285</v>
      </c>
      <c r="AK54" s="64">
        <f t="shared" si="99"/>
        <v>-0.18420703228648627</v>
      </c>
      <c r="AL54" s="90">
        <f t="shared" si="99"/>
        <v>-7.6880104349040912E-2</v>
      </c>
      <c r="AM54" s="64">
        <f t="shared" si="99"/>
        <v>-8.3568782895327987E-2</v>
      </c>
      <c r="AN54" s="64">
        <f t="shared" si="100"/>
        <v>4.8588775223767033E-2</v>
      </c>
      <c r="AO54" s="64">
        <f t="shared" si="100"/>
        <v>-0.33400164451295478</v>
      </c>
      <c r="AP54" s="64">
        <f t="shared" si="100"/>
        <v>-0.95635141544780655</v>
      </c>
      <c r="AQ54" s="64">
        <f t="shared" si="101"/>
        <v>-0.42263805662375242</v>
      </c>
      <c r="AR54" s="90">
        <f t="shared" si="101"/>
        <v>0.61487298921110289</v>
      </c>
      <c r="AS54" s="90">
        <f t="shared" si="101"/>
        <v>0.24477974937091473</v>
      </c>
      <c r="AT54" s="90">
        <f t="shared" si="101"/>
        <v>0.42426497143838837</v>
      </c>
      <c r="AU54" s="90">
        <f t="shared" si="101"/>
        <v>0.4064324228667231</v>
      </c>
      <c r="AV54" s="90">
        <f t="shared" si="101"/>
        <v>0.21349117736252787</v>
      </c>
      <c r="AW54" s="90">
        <f t="shared" si="101"/>
        <v>0.45257987528172405</v>
      </c>
      <c r="AX54" s="90">
        <f t="shared" si="101"/>
        <v>0.4112316969076395</v>
      </c>
      <c r="AY54" s="90">
        <f t="shared" si="101"/>
        <v>0.19319235938346235</v>
      </c>
      <c r="AZ54" s="90">
        <f t="shared" si="101"/>
        <v>0.18807751956910024</v>
      </c>
      <c r="BA54" s="90">
        <f t="shared" si="101"/>
        <v>0.87904858088174831</v>
      </c>
      <c r="BB54" s="90">
        <f t="shared" si="101"/>
        <v>29.391879653264798</v>
      </c>
      <c r="BC54" s="90">
        <f t="shared" si="102"/>
        <v>1.9416176481114329</v>
      </c>
      <c r="BD54" s="90">
        <f t="shared" si="102"/>
        <v>-5.5851287297360663E-2</v>
      </c>
      <c r="BE54" s="90">
        <f t="shared" si="102"/>
        <v>-4.3078717430155011E-2</v>
      </c>
      <c r="BF54" s="90">
        <f t="shared" si="102"/>
        <v>-0.15117505350496385</v>
      </c>
      <c r="BG54" s="90">
        <f t="shared" si="102"/>
        <v>2.3582141801858469E-2</v>
      </c>
      <c r="BH54" s="90">
        <f t="shared" si="102"/>
        <v>3.0027078151094511E-2</v>
      </c>
      <c r="BI54" s="90">
        <f t="shared" si="102"/>
        <v>-3.7612106007082757E-2</v>
      </c>
      <c r="BJ54" s="90">
        <f t="shared" si="102"/>
        <v>-5.0523818992252889E-2</v>
      </c>
      <c r="BK54" s="90">
        <f t="shared" si="102"/>
        <v>3.8569137855573032E-3</v>
      </c>
      <c r="BL54" s="90">
        <f t="shared" si="102"/>
        <v>-2.0982516464829626E-2</v>
      </c>
      <c r="BM54" s="90">
        <f t="shared" si="102"/>
        <v>2.2924488883806493E-2</v>
      </c>
      <c r="BN54" s="90">
        <f t="shared" si="102"/>
        <v>2.2129070801046202E-2</v>
      </c>
      <c r="BO54" s="90">
        <f t="shared" si="102"/>
        <v>-0.1173531769198245</v>
      </c>
      <c r="BP54" s="64">
        <f t="shared" si="102"/>
        <v>8.1195182199474303E-2</v>
      </c>
      <c r="BQ54" s="90">
        <f t="shared" si="102"/>
        <v>-7.3449097933661722E-2</v>
      </c>
      <c r="BR54" s="90">
        <f t="shared" si="102"/>
        <v>6.1183821181210796E-2</v>
      </c>
      <c r="BS54" s="90">
        <f t="shared" si="102"/>
        <v>1.9625995377530625E-2</v>
      </c>
      <c r="BT54" s="90">
        <f t="shared" si="103"/>
        <v>1.5362761318483908E-2</v>
      </c>
      <c r="BU54" s="90">
        <f t="shared" si="103"/>
        <v>1.4878967901636342E-2</v>
      </c>
      <c r="BV54" s="90">
        <f t="shared" si="103"/>
        <v>-1.2517996072752058E-2</v>
      </c>
      <c r="BW54" s="90">
        <f t="shared" si="104"/>
        <v>0.12240678802320848</v>
      </c>
      <c r="BX54" s="90">
        <f t="shared" si="104"/>
        <v>2.6040011224481852E-3</v>
      </c>
      <c r="BY54" s="90">
        <f t="shared" si="104"/>
        <v>-1.199573255480868E-2</v>
      </c>
      <c r="BZ54" s="90">
        <f t="shared" si="104"/>
        <v>-3.8197683002210048E-2</v>
      </c>
      <c r="CA54" s="90">
        <f t="shared" si="105"/>
        <v>-0.11245185623894938</v>
      </c>
      <c r="CB54" s="90">
        <f t="shared" si="105"/>
        <v>3.9432265516532894E-2</v>
      </c>
      <c r="CC54" s="118">
        <f t="shared" si="105"/>
        <v>4.5648464131097688E-2</v>
      </c>
    </row>
    <row r="55" spans="2:81" x14ac:dyDescent="0.3">
      <c r="B55" s="29" t="s">
        <v>5</v>
      </c>
      <c r="N55" s="6"/>
      <c r="O55" s="37">
        <f t="shared" si="106"/>
        <v>4.4000465183247073E-2</v>
      </c>
      <c r="P55" s="37">
        <f t="shared" si="96"/>
        <v>7.8641231182502214E-2</v>
      </c>
      <c r="Q55" s="37">
        <f t="shared" si="96"/>
        <v>-3.0030726653794027E-2</v>
      </c>
      <c r="R55" s="37">
        <f t="shared" si="96"/>
        <v>0.15501292746696005</v>
      </c>
      <c r="S55" s="37">
        <f t="shared" si="97"/>
        <v>-9.1086034889278356E-3</v>
      </c>
      <c r="T55" s="37">
        <f t="shared" si="97"/>
        <v>2.6017832432836618E-2</v>
      </c>
      <c r="U55" s="37">
        <f t="shared" si="97"/>
        <v>9.5100304164672744E-2</v>
      </c>
      <c r="V55" s="37">
        <f t="shared" si="97"/>
        <v>3.4916791642049416E-2</v>
      </c>
      <c r="W55" s="37">
        <f t="shared" si="97"/>
        <v>-3.8268986419206175E-2</v>
      </c>
      <c r="X55" s="37">
        <f t="shared" si="97"/>
        <v>7.4999840674895513E-2</v>
      </c>
      <c r="Y55" s="37">
        <f t="shared" si="97"/>
        <v>0.10730832437570093</v>
      </c>
      <c r="Z55" s="45">
        <f t="shared" si="97"/>
        <v>-2.4955235168668821E-3</v>
      </c>
      <c r="AA55" s="37">
        <f t="shared" si="98"/>
        <v>3.2634316432607724E-2</v>
      </c>
      <c r="AB55" s="37">
        <f t="shared" si="98"/>
        <v>3.2779212784657563E-2</v>
      </c>
      <c r="AC55" s="37">
        <f t="shared" si="98"/>
        <v>7.4330640096187395E-3</v>
      </c>
      <c r="AD55" s="37">
        <f t="shared" si="98"/>
        <v>6.0607362525715525E-2</v>
      </c>
      <c r="AE55" s="37">
        <f t="shared" si="98"/>
        <v>5.8822224353806574E-2</v>
      </c>
      <c r="AF55" s="37">
        <f t="shared" si="99"/>
        <v>-3.8558380070440212E-2</v>
      </c>
      <c r="AG55" s="37">
        <f t="shared" si="99"/>
        <v>7.1247602270981814E-2</v>
      </c>
      <c r="AH55" s="64">
        <f t="shared" si="99"/>
        <v>2.5138749212131772E-2</v>
      </c>
      <c r="AI55" s="90">
        <f t="shared" si="99"/>
        <v>7.3264049261078545E-2</v>
      </c>
      <c r="AJ55" s="90">
        <f t="shared" si="99"/>
        <v>3.8419693120296694E-2</v>
      </c>
      <c r="AK55" s="64">
        <f t="shared" si="99"/>
        <v>-1.8664343661250249E-2</v>
      </c>
      <c r="AL55" s="90">
        <f t="shared" si="99"/>
        <v>7.6502278518927547E-2</v>
      </c>
      <c r="AM55" s="64">
        <f t="shared" si="99"/>
        <v>0.1359251835685602</v>
      </c>
      <c r="AN55" s="64">
        <f t="shared" si="100"/>
        <v>8.5231295299482923E-2</v>
      </c>
      <c r="AO55" s="64">
        <f t="shared" si="100"/>
        <v>-0.3344900887046095</v>
      </c>
      <c r="AP55" s="64">
        <f t="shared" si="100"/>
        <v>-0.85060592002722213</v>
      </c>
      <c r="AQ55" s="64">
        <f t="shared" si="101"/>
        <v>5.527553678818542E-2</v>
      </c>
      <c r="AR55" s="90">
        <f t="shared" si="101"/>
        <v>0.56632236446535633</v>
      </c>
      <c r="AS55" s="90">
        <f t="shared" si="101"/>
        <v>0.20369730973555278</v>
      </c>
      <c r="AT55" s="90">
        <f t="shared" si="101"/>
        <v>8.9230310770003873E-2</v>
      </c>
      <c r="AU55" s="90">
        <f t="shared" si="101"/>
        <v>7.0250603694541391E-2</v>
      </c>
      <c r="AV55" s="90">
        <f t="shared" si="101"/>
        <v>-0.13478475346758456</v>
      </c>
      <c r="AW55" s="90">
        <f t="shared" si="101"/>
        <v>2.0735056468136781E-2</v>
      </c>
      <c r="AX55" s="90">
        <f t="shared" si="101"/>
        <v>0.29425624838459585</v>
      </c>
      <c r="AY55" s="90">
        <f t="shared" si="101"/>
        <v>-2.1040509927915396E-3</v>
      </c>
      <c r="AZ55" s="90">
        <f t="shared" si="101"/>
        <v>0.10475322090202854</v>
      </c>
      <c r="BA55" s="90">
        <f t="shared" si="101"/>
        <v>0.7290750968978037</v>
      </c>
      <c r="BB55" s="90">
        <f t="shared" si="101"/>
        <v>5.4032964882430745</v>
      </c>
      <c r="BC55" s="90">
        <f t="shared" si="102"/>
        <v>0.2437057340734341</v>
      </c>
      <c r="BD55" s="90">
        <f t="shared" si="102"/>
        <v>-0.3902825205642364</v>
      </c>
      <c r="BE55" s="90">
        <f t="shared" si="102"/>
        <v>-8.9217887653998407E-2</v>
      </c>
      <c r="BF55" s="90">
        <f t="shared" si="102"/>
        <v>1.9651657990751081E-2</v>
      </c>
      <c r="BG55" s="90">
        <f t="shared" si="102"/>
        <v>0.1001441457696457</v>
      </c>
      <c r="BH55" s="90">
        <f t="shared" si="102"/>
        <v>0.15604146861845436</v>
      </c>
      <c r="BI55" s="90">
        <f t="shared" si="102"/>
        <v>6.3653997232412385E-2</v>
      </c>
      <c r="BJ55" s="90">
        <f t="shared" si="102"/>
        <v>-6.2210801816306338E-2</v>
      </c>
      <c r="BK55" s="90">
        <f t="shared" si="102"/>
        <v>-2.4872072533096312E-2</v>
      </c>
      <c r="BL55" s="90">
        <f t="shared" si="102"/>
        <v>1.3689789753866366E-2</v>
      </c>
      <c r="BM55" s="90">
        <f t="shared" si="102"/>
        <v>8.0913465548141605E-2</v>
      </c>
      <c r="BN55" s="90">
        <f t="shared" si="102"/>
        <v>0.11607295580367238</v>
      </c>
      <c r="BO55" s="90">
        <f t="shared" si="102"/>
        <v>-0.11256443819499706</v>
      </c>
      <c r="BP55" s="64">
        <f t="shared" si="102"/>
        <v>0.28099905569585815</v>
      </c>
      <c r="BQ55" s="90">
        <f t="shared" si="102"/>
        <v>3.1242217896187974E-3</v>
      </c>
      <c r="BR55" s="90">
        <f t="shared" si="102"/>
        <v>3.8260064905385249E-2</v>
      </c>
      <c r="BS55" s="90">
        <f t="shared" si="102"/>
        <v>8.6380831802953972E-2</v>
      </c>
      <c r="BT55" s="90">
        <f t="shared" si="103"/>
        <v>6.296153829770601E-2</v>
      </c>
      <c r="BU55" s="90">
        <f t="shared" si="103"/>
        <v>6.74029383809569E-2</v>
      </c>
      <c r="BV55" s="90">
        <f t="shared" si="103"/>
        <v>-1.8585292849774282E-3</v>
      </c>
      <c r="BW55" s="90">
        <f t="shared" si="104"/>
        <v>0.12867819836235594</v>
      </c>
      <c r="BX55" s="90">
        <f t="shared" si="104"/>
        <v>-1.5559664975410947E-2</v>
      </c>
      <c r="BY55" s="90">
        <f t="shared" si="104"/>
        <v>6.5016548883027658E-2</v>
      </c>
      <c r="BZ55" s="90">
        <f t="shared" si="104"/>
        <v>1.2233574219861598E-2</v>
      </c>
      <c r="CA55" s="90">
        <f t="shared" si="105"/>
        <v>1.5059178500356207E-2</v>
      </c>
      <c r="CB55" s="90">
        <f t="shared" si="105"/>
        <v>0.10776784247553728</v>
      </c>
      <c r="CC55" s="118">
        <f t="shared" si="105"/>
        <v>6.176142776492366E-3</v>
      </c>
    </row>
    <row r="56" spans="2:81" x14ac:dyDescent="0.3">
      <c r="B56" s="53" t="s">
        <v>31</v>
      </c>
      <c r="N56" s="6"/>
      <c r="O56" s="37">
        <f>(O11+O12)/(C11+C12)-1</f>
        <v>7.5018760774536064E-2</v>
      </c>
      <c r="P56" s="37">
        <f t="shared" ref="P56:Y56" si="107">(P11+P12)/(D11+D12)-1</f>
        <v>7.3582880761045022E-2</v>
      </c>
      <c r="Q56" s="37">
        <f t="shared" si="107"/>
        <v>1.0619514953620346E-3</v>
      </c>
      <c r="R56" s="37">
        <f t="shared" si="107"/>
        <v>0.13486738240444018</v>
      </c>
      <c r="S56" s="37">
        <f t="shared" si="107"/>
        <v>-5.4895570163359553E-2</v>
      </c>
      <c r="T56" s="37">
        <f t="shared" si="107"/>
        <v>5.9889049748853562E-2</v>
      </c>
      <c r="U56" s="37">
        <f t="shared" si="107"/>
        <v>0.11041833198300743</v>
      </c>
      <c r="V56" s="37">
        <f t="shared" si="107"/>
        <v>1.3991999422878765E-2</v>
      </c>
      <c r="W56" s="37">
        <f t="shared" si="107"/>
        <v>-2.2946683819451974E-2</v>
      </c>
      <c r="X56" s="37">
        <f t="shared" si="107"/>
        <v>8.9669877627018613E-2</v>
      </c>
      <c r="Y56" s="37">
        <f t="shared" si="107"/>
        <v>4.0136059376068678E-2</v>
      </c>
      <c r="Z56" s="45">
        <f t="shared" ref="Z56:AH56" si="108">(Z11+Z12)/(N11+N12)-1</f>
        <v>5.0435242265428837E-2</v>
      </c>
      <c r="AA56" s="37">
        <f t="shared" si="108"/>
        <v>3.7230328186867778E-2</v>
      </c>
      <c r="AB56" s="37">
        <f t="shared" si="108"/>
        <v>2.5047323719313619E-2</v>
      </c>
      <c r="AC56" s="37">
        <f t="shared" si="108"/>
        <v>3.8843783411199873E-3</v>
      </c>
      <c r="AD56" s="37">
        <f t="shared" si="108"/>
        <v>9.6444211661337986E-2</v>
      </c>
      <c r="AE56" s="37">
        <f t="shared" si="108"/>
        <v>0.21333230943066872</v>
      </c>
      <c r="AF56" s="37">
        <f t="shared" si="108"/>
        <v>-5.3040514991064658E-2</v>
      </c>
      <c r="AG56" s="37">
        <f t="shared" si="108"/>
        <v>0.11343704543633404</v>
      </c>
      <c r="AH56" s="64">
        <f t="shared" si="108"/>
        <v>5.1716149255913946E-2</v>
      </c>
      <c r="AI56" s="90">
        <f t="shared" ref="AI56:AP56" si="109">(AI11+AI12)/(W11+W12)-1</f>
        <v>0.15087987556253357</v>
      </c>
      <c r="AJ56" s="90">
        <f t="shared" si="109"/>
        <v>7.2549258792024229E-2</v>
      </c>
      <c r="AK56" s="64">
        <f t="shared" si="109"/>
        <v>-2.0461875740060642E-2</v>
      </c>
      <c r="AL56" s="90">
        <f t="shared" si="109"/>
        <v>0.12209798076068989</v>
      </c>
      <c r="AM56" s="64">
        <f t="shared" si="109"/>
        <v>0.14176886782045894</v>
      </c>
      <c r="AN56" s="64">
        <f t="shared" si="109"/>
        <v>0.17062194105692985</v>
      </c>
      <c r="AO56" s="64">
        <f t="shared" si="109"/>
        <v>-0.2460776898058904</v>
      </c>
      <c r="AP56" s="64">
        <f t="shared" si="109"/>
        <v>-0.92382363032142945</v>
      </c>
      <c r="AQ56" s="64">
        <f t="shared" ref="AQ56:BB56" si="110">(AQ11+AQ12)/(AE11+AE12)-1</f>
        <v>-0.48832610128891074</v>
      </c>
      <c r="AR56" s="90">
        <f t="shared" si="110"/>
        <v>0.2967934392175795</v>
      </c>
      <c r="AS56" s="90">
        <f t="shared" si="110"/>
        <v>0.13725315336674382</v>
      </c>
      <c r="AT56" s="90">
        <f t="shared" si="110"/>
        <v>0.17123934224595483</v>
      </c>
      <c r="AU56" s="90">
        <f t="shared" si="110"/>
        <v>0.21923159516633128</v>
      </c>
      <c r="AV56" s="90">
        <f t="shared" si="110"/>
        <v>6.9842383291940147E-2</v>
      </c>
      <c r="AW56" s="90">
        <f t="shared" si="110"/>
        <v>0.24936538796096652</v>
      </c>
      <c r="AX56" s="90">
        <f t="shared" si="110"/>
        <v>0.24891884340767478</v>
      </c>
      <c r="AY56" s="90">
        <f t="shared" si="110"/>
        <v>2.991463966987018E-3</v>
      </c>
      <c r="AZ56" s="90">
        <f t="shared" si="110"/>
        <v>0.10036854566320685</v>
      </c>
      <c r="BA56" s="90">
        <f t="shared" si="110"/>
        <v>0.8330744297198549</v>
      </c>
      <c r="BB56" s="90">
        <f t="shared" si="110"/>
        <v>13.596298242020175</v>
      </c>
      <c r="BC56" s="90">
        <f t="shared" ref="BC56:BS56" si="111">(BC11+BC12)/(AQ11+AQ12)-1</f>
        <v>1.6283903083029263</v>
      </c>
      <c r="BD56" s="90">
        <f t="shared" si="111"/>
        <v>6.6513091071579433E-2</v>
      </c>
      <c r="BE56" s="90">
        <f t="shared" si="111"/>
        <v>-1.4481075395295306E-2</v>
      </c>
      <c r="BF56" s="90">
        <f t="shared" si="111"/>
        <v>-4.2254527872459424E-2</v>
      </c>
      <c r="BG56" s="90">
        <f t="shared" si="111"/>
        <v>3.5547237920510844E-2</v>
      </c>
      <c r="BH56" s="90">
        <f t="shared" si="111"/>
        <v>2.1319664756118684E-2</v>
      </c>
      <c r="BI56" s="90">
        <f t="shared" si="111"/>
        <v>-1.9335719856269029E-2</v>
      </c>
      <c r="BJ56" s="90">
        <f t="shared" si="111"/>
        <v>-1.7111640009843998E-2</v>
      </c>
      <c r="BK56" s="90">
        <f t="shared" si="111"/>
        <v>3.139958315369884E-2</v>
      </c>
      <c r="BL56" s="90">
        <f t="shared" si="111"/>
        <v>-1.1647741084040542E-2</v>
      </c>
      <c r="BM56" s="90">
        <f t="shared" si="111"/>
        <v>2.2083817914102744E-2</v>
      </c>
      <c r="BN56" s="90">
        <f t="shared" si="111"/>
        <v>4.0329496393295639E-2</v>
      </c>
      <c r="BO56" s="90">
        <f t="shared" si="111"/>
        <v>-5.4713477935365074E-2</v>
      </c>
      <c r="BP56" s="64">
        <f t="shared" si="111"/>
        <v>3.9011750071568319E-2</v>
      </c>
      <c r="BQ56" s="90">
        <f t="shared" si="111"/>
        <v>-2.8696846601638959E-2</v>
      </c>
      <c r="BR56" s="90">
        <f t="shared" si="111"/>
        <v>8.0046283850647049E-2</v>
      </c>
      <c r="BS56" s="90">
        <f t="shared" si="111"/>
        <v>6.6788241230404166E-2</v>
      </c>
      <c r="BT56" s="90">
        <f t="shared" ref="BT56:BZ56" si="112">(BT11+BT12)/(BH11+BH12)-1</f>
        <v>5.6619598711245445E-2</v>
      </c>
      <c r="BU56" s="90">
        <f t="shared" si="112"/>
        <v>6.7274142364423417E-2</v>
      </c>
      <c r="BV56" s="90">
        <f t="shared" si="112"/>
        <v>2.3732036987053506E-2</v>
      </c>
      <c r="BW56" s="90">
        <f t="shared" si="112"/>
        <v>0.24870026770624309</v>
      </c>
      <c r="BX56" s="90">
        <f t="shared" si="112"/>
        <v>0.18399238936990114</v>
      </c>
      <c r="BY56" s="90">
        <f t="shared" si="112"/>
        <v>0.16639115609358135</v>
      </c>
      <c r="BZ56" s="90">
        <f t="shared" si="112"/>
        <v>0.16081958762755111</v>
      </c>
      <c r="CA56" s="90">
        <f>(CA11+CA12)/(BO11+BO12)-1</f>
        <v>5.6050546934818257E-2</v>
      </c>
      <c r="CB56" s="90">
        <f>(CB11+CB12)/(BP11+BP12)-1</f>
        <v>0.23649761528593638</v>
      </c>
      <c r="CC56" s="118">
        <f>(CC11+CC12)/(BQ11+BQ12)-1</f>
        <v>0.21593418249695118</v>
      </c>
    </row>
    <row r="57" spans="2:81" x14ac:dyDescent="0.3">
      <c r="B57" s="29"/>
      <c r="N57" s="6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45"/>
      <c r="AA57" s="37"/>
      <c r="AB57" s="37"/>
      <c r="AC57" s="37"/>
      <c r="AD57" s="37"/>
      <c r="AE57" s="37"/>
      <c r="AF57" s="37"/>
      <c r="AG57" s="37"/>
      <c r="AH57" s="64"/>
      <c r="AI57" s="90"/>
      <c r="AJ57" s="90"/>
      <c r="AK57" s="64"/>
      <c r="AL57" s="90"/>
      <c r="AM57" s="64"/>
      <c r="AN57" s="64"/>
      <c r="AO57" s="64"/>
      <c r="AP57" s="64"/>
      <c r="AQ57" s="64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64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118"/>
    </row>
    <row r="58" spans="2:81" x14ac:dyDescent="0.3">
      <c r="B58" s="28" t="s">
        <v>6</v>
      </c>
      <c r="N58" s="6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45"/>
      <c r="AA58" s="37"/>
      <c r="AB58" s="37"/>
      <c r="AC58" s="37"/>
      <c r="AD58" s="37"/>
      <c r="AE58" s="37"/>
      <c r="AF58" s="37"/>
      <c r="AG58" s="37"/>
      <c r="AH58" s="64"/>
      <c r="AI58" s="90"/>
      <c r="AJ58" s="90"/>
      <c r="AK58" s="64"/>
      <c r="AL58" s="90"/>
      <c r="AM58" s="64"/>
      <c r="AN58" s="64"/>
      <c r="AO58" s="64"/>
      <c r="AP58" s="64"/>
      <c r="AQ58" s="64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64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118"/>
    </row>
    <row r="59" spans="2:81" ht="0.75" customHeight="1" x14ac:dyDescent="0.3">
      <c r="B59" s="29"/>
      <c r="N59" s="6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45"/>
      <c r="AA59" s="37"/>
      <c r="AB59" s="37"/>
      <c r="AC59" s="37"/>
      <c r="AD59" s="37"/>
      <c r="AE59" s="37"/>
      <c r="AF59" s="37"/>
      <c r="AG59" s="37"/>
      <c r="AH59" s="64"/>
      <c r="AI59" s="90"/>
      <c r="AJ59" s="90"/>
      <c r="AK59" s="64"/>
      <c r="AL59" s="90"/>
      <c r="AM59" s="64"/>
      <c r="AN59" s="64"/>
      <c r="AO59" s="64"/>
      <c r="AP59" s="64"/>
      <c r="AQ59" s="64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64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118"/>
    </row>
    <row r="60" spans="2:81" x14ac:dyDescent="0.3">
      <c r="B60" s="29" t="s">
        <v>3</v>
      </c>
      <c r="N60" s="6"/>
      <c r="O60" s="37">
        <f t="shared" si="106"/>
        <v>0.10432632976485023</v>
      </c>
      <c r="P60" s="37">
        <f t="shared" ref="P60:Z62" si="113">P15/D15-1</f>
        <v>9.3024287942989226E-2</v>
      </c>
      <c r="Q60" s="37">
        <f t="shared" si="113"/>
        <v>1.6896084382751253E-2</v>
      </c>
      <c r="R60" s="37">
        <f t="shared" si="113"/>
        <v>0.20574615587425149</v>
      </c>
      <c r="S60" s="37">
        <f t="shared" si="113"/>
        <v>-3.0377355783863691E-2</v>
      </c>
      <c r="T60" s="37">
        <f t="shared" si="113"/>
        <v>9.7863443358064073E-2</v>
      </c>
      <c r="U60" s="37">
        <f t="shared" si="113"/>
        <v>0.19934547005473013</v>
      </c>
      <c r="V60" s="37">
        <f t="shared" si="113"/>
        <v>0.10859860725300052</v>
      </c>
      <c r="W60" s="37">
        <f t="shared" si="113"/>
        <v>-3.2791809601921629E-2</v>
      </c>
      <c r="X60" s="37">
        <f t="shared" si="113"/>
        <v>0.15938310724012306</v>
      </c>
      <c r="Y60" s="37">
        <f t="shared" si="113"/>
        <v>0.13861412521133176</v>
      </c>
      <c r="Z60" s="45">
        <f t="shared" si="113"/>
        <v>9.1425904421869264E-2</v>
      </c>
      <c r="AA60" s="37">
        <f t="shared" ref="AA60:AE62" si="114">AA15/O15-1</f>
        <v>0.1194486905665042</v>
      </c>
      <c r="AB60" s="37">
        <f t="shared" si="114"/>
        <v>0.12420142716789262</v>
      </c>
      <c r="AC60" s="37">
        <f t="shared" si="114"/>
        <v>0.10535408844427741</v>
      </c>
      <c r="AD60" s="37">
        <f t="shared" si="114"/>
        <v>0.18853420313224434</v>
      </c>
      <c r="AE60" s="37">
        <f t="shared" si="114"/>
        <v>0.47622866329536317</v>
      </c>
      <c r="AF60" s="37">
        <f t="shared" ref="AF60:AM62" si="115">AF15/T15-1</f>
        <v>0.15932773782554643</v>
      </c>
      <c r="AG60" s="37">
        <f t="shared" si="115"/>
        <v>0.34358629858268941</v>
      </c>
      <c r="AH60" s="64">
        <f t="shared" si="115"/>
        <v>0.28975526580121658</v>
      </c>
      <c r="AI60" s="90">
        <f t="shared" si="115"/>
        <v>0.46924765685386149</v>
      </c>
      <c r="AJ60" s="90">
        <f t="shared" si="115"/>
        <v>0.26413850267161187</v>
      </c>
      <c r="AK60" s="64">
        <f t="shared" si="115"/>
        <v>0.17428506317591097</v>
      </c>
      <c r="AL60" s="90">
        <f t="shared" si="115"/>
        <v>0.28235380530782206</v>
      </c>
      <c r="AM60" s="64">
        <f t="shared" si="115"/>
        <v>0.32897206979247517</v>
      </c>
      <c r="AN60" s="64">
        <f t="shared" ref="AN60:AP62" si="116">AN15/AB15-1</f>
        <v>0.43236555374173746</v>
      </c>
      <c r="AO60" s="64">
        <f t="shared" si="116"/>
        <v>-0.1059210642850279</v>
      </c>
      <c r="AP60" s="64">
        <f t="shared" si="116"/>
        <v>-0.92485292922290974</v>
      </c>
      <c r="AQ60" s="64">
        <f t="shared" ref="AQ60:BB62" si="117">AQ15/AE15-1</f>
        <v>-0.72553043549340368</v>
      </c>
      <c r="AR60" s="90">
        <f t="shared" si="117"/>
        <v>-1.4297147148414235E-2</v>
      </c>
      <c r="AS60" s="90">
        <f t="shared" si="117"/>
        <v>-7.5658762807785385E-3</v>
      </c>
      <c r="AT60" s="90">
        <f t="shared" si="117"/>
        <v>2.8504165789241753E-2</v>
      </c>
      <c r="AU60" s="90">
        <f t="shared" si="117"/>
        <v>0.13861713065802861</v>
      </c>
      <c r="AV60" s="90">
        <f t="shared" si="117"/>
        <v>6.8739550536837335E-2</v>
      </c>
      <c r="AW60" s="90">
        <f t="shared" si="117"/>
        <v>0.17373506180758436</v>
      </c>
      <c r="AX60" s="90">
        <f t="shared" si="117"/>
        <v>0.30867159538888056</v>
      </c>
      <c r="AY60" s="90">
        <f t="shared" si="117"/>
        <v>2.6836974650471301E-2</v>
      </c>
      <c r="AZ60" s="90">
        <f t="shared" si="117"/>
        <v>9.3792333763693447E-2</v>
      </c>
      <c r="BA60" s="90">
        <f t="shared" si="117"/>
        <v>0.91573728466232929</v>
      </c>
      <c r="BB60" s="90">
        <f t="shared" si="117"/>
        <v>19.46967539161518</v>
      </c>
      <c r="BC60" s="90">
        <f t="shared" ref="BC60:BS62" si="118">BC15/AQ15-1</f>
        <v>3.2393688476603506</v>
      </c>
      <c r="BD60" s="90">
        <f t="shared" si="118"/>
        <v>0.62080784636155273</v>
      </c>
      <c r="BE60" s="90">
        <f t="shared" si="118"/>
        <v>0.18516643426855994</v>
      </c>
      <c r="BF60" s="90">
        <f t="shared" si="118"/>
        <v>0.22748191217678038</v>
      </c>
      <c r="BG60" s="90">
        <f t="shared" si="118"/>
        <v>0.17797792616534203</v>
      </c>
      <c r="BH60" s="90">
        <f t="shared" si="118"/>
        <v>0.16746260752976716</v>
      </c>
      <c r="BI60" s="90">
        <f t="shared" si="118"/>
        <v>0.18960632496973595</v>
      </c>
      <c r="BJ60" s="90">
        <f t="shared" si="118"/>
        <v>0.14539788392835007</v>
      </c>
      <c r="BK60" s="90">
        <f t="shared" si="118"/>
        <v>0.12898602046173502</v>
      </c>
      <c r="BL60" s="90">
        <f t="shared" si="118"/>
        <v>0.13825091356914254</v>
      </c>
      <c r="BM60" s="90">
        <f t="shared" si="118"/>
        <v>0.15180784635437905</v>
      </c>
      <c r="BN60" s="90">
        <f t="shared" si="118"/>
        <v>5.5371458121835637E-2</v>
      </c>
      <c r="BO60" s="90">
        <f t="shared" si="118"/>
        <v>0.3285126008620376</v>
      </c>
      <c r="BP60" s="64">
        <f t="shared" si="118"/>
        <v>8.8324992272348135E-2</v>
      </c>
      <c r="BQ60" s="90">
        <f t="shared" si="118"/>
        <v>0.1098676883695513</v>
      </c>
      <c r="BR60" s="90">
        <f t="shared" si="118"/>
        <v>0.23567976224712539</v>
      </c>
      <c r="BS60" s="90">
        <f t="shared" si="118"/>
        <v>0.24667848096909362</v>
      </c>
      <c r="BT60" s="90">
        <f t="shared" ref="BT60:BV62" si="119">BT15/BH15-1</f>
        <v>0.15977047947890166</v>
      </c>
      <c r="BU60" s="90">
        <f t="shared" si="119"/>
        <v>0.18968785222943763</v>
      </c>
      <c r="BV60" s="90">
        <f t="shared" si="119"/>
        <v>0.14778377347787663</v>
      </c>
      <c r="BW60" s="90">
        <f t="shared" ref="BW60:BZ62" si="120">BW15/BK15-1</f>
        <v>0.31312457528615534</v>
      </c>
      <c r="BX60" s="90">
        <f t="shared" si="120"/>
        <v>0.19076987892174313</v>
      </c>
      <c r="BY60" s="90">
        <f t="shared" si="120"/>
        <v>0.13746574177806581</v>
      </c>
      <c r="BZ60" s="90">
        <f t="shared" si="120"/>
        <v>0.11505928454671799</v>
      </c>
      <c r="CA60" s="90">
        <f t="shared" ref="CA60:CC62" si="121">CA15/BO15-1</f>
        <v>9.6318040356923262E-2</v>
      </c>
      <c r="CB60" s="90">
        <f t="shared" si="121"/>
        <v>0.23927193774181821</v>
      </c>
      <c r="CC60" s="118">
        <f t="shared" si="121"/>
        <v>0.2160102451274164</v>
      </c>
    </row>
    <row r="61" spans="2:81" x14ac:dyDescent="0.3">
      <c r="B61" s="29" t="s">
        <v>4</v>
      </c>
      <c r="N61" s="6"/>
      <c r="O61" s="37">
        <f t="shared" si="106"/>
        <v>0.10692964621265699</v>
      </c>
      <c r="P61" s="37">
        <f t="shared" si="113"/>
        <v>4.9681566071674066E-2</v>
      </c>
      <c r="Q61" s="37">
        <f t="shared" si="113"/>
        <v>8.2782231879199308E-3</v>
      </c>
      <c r="R61" s="37">
        <f t="shared" si="113"/>
        <v>0.16523320646336281</v>
      </c>
      <c r="S61" s="37">
        <f t="shared" si="113"/>
        <v>-4.7927724649796333E-2</v>
      </c>
      <c r="T61" s="37">
        <f t="shared" si="113"/>
        <v>6.2598299011085379E-2</v>
      </c>
      <c r="U61" s="37">
        <f t="shared" si="113"/>
        <v>0.13736322173351945</v>
      </c>
      <c r="V61" s="37">
        <f t="shared" si="113"/>
        <v>0.11084298722621022</v>
      </c>
      <c r="W61" s="37">
        <f t="shared" si="113"/>
        <v>-1.9310741323491198E-2</v>
      </c>
      <c r="X61" s="37">
        <f t="shared" si="113"/>
        <v>0.12835239584353864</v>
      </c>
      <c r="Y61" s="37">
        <f t="shared" si="113"/>
        <v>0.11214887376831562</v>
      </c>
      <c r="Z61" s="45">
        <f t="shared" si="113"/>
        <v>7.037547627551155E-2</v>
      </c>
      <c r="AA61" s="37">
        <f t="shared" si="114"/>
        <v>2.9722333602177242E-2</v>
      </c>
      <c r="AB61" s="37">
        <f t="shared" si="114"/>
        <v>9.48772948143215E-2</v>
      </c>
      <c r="AC61" s="37">
        <f t="shared" si="114"/>
        <v>0.12840028128638581</v>
      </c>
      <c r="AD61" s="37">
        <f t="shared" si="114"/>
        <v>-0.1111172058760963</v>
      </c>
      <c r="AE61" s="37">
        <f t="shared" si="114"/>
        <v>-5.5161237938261554E-3</v>
      </c>
      <c r="AF61" s="37">
        <f t="shared" si="115"/>
        <v>-0.1400988253322859</v>
      </c>
      <c r="AG61" s="37">
        <f t="shared" si="115"/>
        <v>5.8667319818304087E-2</v>
      </c>
      <c r="AH61" s="64">
        <f t="shared" si="115"/>
        <v>4.6752123077565821E-2</v>
      </c>
      <c r="AI61" s="90">
        <f t="shared" si="115"/>
        <v>0.1522253694110336</v>
      </c>
      <c r="AJ61" s="90">
        <f t="shared" si="115"/>
        <v>2.0976705580030952E-2</v>
      </c>
      <c r="AK61" s="64">
        <f t="shared" si="115"/>
        <v>-7.8085211272467592E-2</v>
      </c>
      <c r="AL61" s="90">
        <f t="shared" si="115"/>
        <v>3.9623587252807013E-2</v>
      </c>
      <c r="AM61" s="64">
        <f t="shared" si="115"/>
        <v>-9.5304607517137097E-2</v>
      </c>
      <c r="AN61" s="64">
        <f t="shared" si="116"/>
        <v>7.6987888259981263E-2</v>
      </c>
      <c r="AO61" s="64">
        <f t="shared" si="116"/>
        <v>-0.24274258358014311</v>
      </c>
      <c r="AP61" s="64">
        <f t="shared" si="116"/>
        <v>-0.92015679946776907</v>
      </c>
      <c r="AQ61" s="64">
        <f t="shared" si="117"/>
        <v>-0.61770549430949007</v>
      </c>
      <c r="AR61" s="90">
        <f t="shared" si="117"/>
        <v>0.23813597109971685</v>
      </c>
      <c r="AS61" s="90">
        <f t="shared" si="117"/>
        <v>0.26056971354719316</v>
      </c>
      <c r="AT61" s="90">
        <f t="shared" si="117"/>
        <v>0.36794760676489457</v>
      </c>
      <c r="AU61" s="90">
        <f t="shared" si="117"/>
        <v>0.45070827865763241</v>
      </c>
      <c r="AV61" s="90">
        <f t="shared" si="117"/>
        <v>0.29156441182655368</v>
      </c>
      <c r="AW61" s="90">
        <f t="shared" si="117"/>
        <v>0.4772810494422699</v>
      </c>
      <c r="AX61" s="90">
        <f t="shared" si="117"/>
        <v>0.58861481720872821</v>
      </c>
      <c r="AY61" s="90">
        <f t="shared" si="117"/>
        <v>0.40323339437666172</v>
      </c>
      <c r="AZ61" s="90">
        <f t="shared" si="117"/>
        <v>0.3438913262427683</v>
      </c>
      <c r="BA61" s="90">
        <f t="shared" si="117"/>
        <v>1.101171424969511</v>
      </c>
      <c r="BB61" s="90">
        <f t="shared" si="117"/>
        <v>23.019552713181142</v>
      </c>
      <c r="BC61" s="90">
        <f t="shared" si="118"/>
        <v>3.5275741749846787</v>
      </c>
      <c r="BD61" s="90">
        <f t="shared" si="118"/>
        <v>0.62718824736473544</v>
      </c>
      <c r="BE61" s="90">
        <f t="shared" si="118"/>
        <v>0.16724036472766368</v>
      </c>
      <c r="BF61" s="90">
        <f t="shared" si="118"/>
        <v>6.6761052428740975E-2</v>
      </c>
      <c r="BG61" s="90">
        <f t="shared" si="118"/>
        <v>0.12731819066289596</v>
      </c>
      <c r="BH61" s="90">
        <f t="shared" si="118"/>
        <v>0.10027222215388409</v>
      </c>
      <c r="BI61" s="90">
        <f t="shared" si="118"/>
        <v>0.13417300320798664</v>
      </c>
      <c r="BJ61" s="90">
        <f t="shared" si="118"/>
        <v>4.8662890615738918E-2</v>
      </c>
      <c r="BK61" s="90">
        <f t="shared" si="118"/>
        <v>2.5991237560354596E-2</v>
      </c>
      <c r="BL61" s="90">
        <f t="shared" si="118"/>
        <v>2.8656498302472855E-3</v>
      </c>
      <c r="BM61" s="90">
        <f t="shared" si="118"/>
        <v>3.2121981519495524E-2</v>
      </c>
      <c r="BN61" s="90">
        <f t="shared" si="118"/>
        <v>-1.4284744818404693E-4</v>
      </c>
      <c r="BO61" s="90">
        <f t="shared" si="118"/>
        <v>0.11272358580480391</v>
      </c>
      <c r="BP61" s="64">
        <f t="shared" si="118"/>
        <v>-8.9497505301916469E-4</v>
      </c>
      <c r="BQ61" s="90">
        <f t="shared" si="118"/>
        <v>-3.1438869725960661E-2</v>
      </c>
      <c r="BR61" s="90">
        <f t="shared" si="118"/>
        <v>0.10891510204740107</v>
      </c>
      <c r="BS61" s="90">
        <f t="shared" si="118"/>
        <v>8.8827433576826209E-2</v>
      </c>
      <c r="BT61" s="90">
        <f t="shared" si="119"/>
        <v>3.3885562013919346E-2</v>
      </c>
      <c r="BU61" s="90">
        <f t="shared" si="119"/>
        <v>3.7790197596159869E-2</v>
      </c>
      <c r="BV61" s="90">
        <f t="shared" si="119"/>
        <v>3.1585410543372605E-2</v>
      </c>
      <c r="BW61" s="90">
        <f t="shared" si="120"/>
        <v>0.29855507601202436</v>
      </c>
      <c r="BX61" s="90">
        <f t="shared" si="120"/>
        <v>0.16927494656639541</v>
      </c>
      <c r="BY61" s="90">
        <f t="shared" si="120"/>
        <v>5.9055553096286184E-2</v>
      </c>
      <c r="BZ61" s="90">
        <f t="shared" si="120"/>
        <v>-7.994579332479046E-3</v>
      </c>
      <c r="CA61" s="90">
        <f t="shared" si="121"/>
        <v>2.7856318369957833E-2</v>
      </c>
      <c r="CB61" s="90">
        <f t="shared" si="121"/>
        <v>0.13743587220536835</v>
      </c>
      <c r="CC61" s="118">
        <f t="shared" si="121"/>
        <v>0.15304973618159967</v>
      </c>
    </row>
    <row r="62" spans="2:81" x14ac:dyDescent="0.3">
      <c r="B62" s="29" t="s">
        <v>5</v>
      </c>
      <c r="N62" s="6"/>
      <c r="O62" s="37">
        <f t="shared" si="106"/>
        <v>0.17314460546836408</v>
      </c>
      <c r="P62" s="37">
        <f t="shared" si="113"/>
        <v>0.13958474148997269</v>
      </c>
      <c r="Q62" s="37">
        <f t="shared" si="113"/>
        <v>5.3516048311409881E-2</v>
      </c>
      <c r="R62" s="37">
        <f t="shared" si="113"/>
        <v>0.24338245472745812</v>
      </c>
      <c r="S62" s="37">
        <f t="shared" si="113"/>
        <v>-1.8161790175824422E-2</v>
      </c>
      <c r="T62" s="37">
        <f t="shared" si="113"/>
        <v>3.1394743402333392E-2</v>
      </c>
      <c r="U62" s="37">
        <f t="shared" si="113"/>
        <v>0.10379827700780409</v>
      </c>
      <c r="V62" s="37">
        <f t="shared" si="113"/>
        <v>6.1289785640359584E-2</v>
      </c>
      <c r="W62" s="37">
        <f t="shared" si="113"/>
        <v>-4.2302521651199743E-2</v>
      </c>
      <c r="X62" s="37">
        <f t="shared" si="113"/>
        <v>0.14565247547208982</v>
      </c>
      <c r="Y62" s="37">
        <f t="shared" si="113"/>
        <v>0.10283920308684702</v>
      </c>
      <c r="Z62" s="45">
        <f t="shared" si="113"/>
        <v>4.9452655927337164E-2</v>
      </c>
      <c r="AA62" s="37">
        <f t="shared" si="114"/>
        <v>4.8085907835474284E-2</v>
      </c>
      <c r="AB62" s="37">
        <f t="shared" si="114"/>
        <v>0.11123707137058614</v>
      </c>
      <c r="AC62" s="37">
        <f t="shared" si="114"/>
        <v>-5.9250109266345774E-2</v>
      </c>
      <c r="AD62" s="37">
        <f t="shared" si="114"/>
        <v>7.7978002473532371E-2</v>
      </c>
      <c r="AE62" s="37">
        <f t="shared" si="114"/>
        <v>0.12146294711737027</v>
      </c>
      <c r="AF62" s="37">
        <f t="shared" si="115"/>
        <v>5.0102197305498253E-2</v>
      </c>
      <c r="AG62" s="37">
        <f t="shared" si="115"/>
        <v>0.13631028901888298</v>
      </c>
      <c r="AH62" s="64">
        <f t="shared" si="115"/>
        <v>6.5607819080743202E-2</v>
      </c>
      <c r="AI62" s="90">
        <f t="shared" si="115"/>
        <v>0.20206119488169461</v>
      </c>
      <c r="AJ62" s="90">
        <f t="shared" si="115"/>
        <v>8.3467188178343088E-2</v>
      </c>
      <c r="AK62" s="64">
        <f t="shared" si="115"/>
        <v>3.0076394874200219E-2</v>
      </c>
      <c r="AL62" s="90">
        <f t="shared" si="115"/>
        <v>7.2148832075697333E-2</v>
      </c>
      <c r="AM62" s="64">
        <f t="shared" si="115"/>
        <v>0.11371232485720539</v>
      </c>
      <c r="AN62" s="64">
        <f t="shared" si="116"/>
        <v>0.16314381871264683</v>
      </c>
      <c r="AO62" s="64">
        <f t="shared" si="116"/>
        <v>-7.8877767486204897E-2</v>
      </c>
      <c r="AP62" s="64">
        <f t="shared" si="116"/>
        <v>-0.66382895492348037</v>
      </c>
      <c r="AQ62" s="64">
        <f t="shared" si="117"/>
        <v>-0.41972616969149845</v>
      </c>
      <c r="AR62" s="90">
        <f t="shared" si="117"/>
        <v>0.38877636202308574</v>
      </c>
      <c r="AS62" s="90">
        <f t="shared" si="117"/>
        <v>0.17926047766853692</v>
      </c>
      <c r="AT62" s="90">
        <f t="shared" si="117"/>
        <v>0.3226801354207165</v>
      </c>
      <c r="AU62" s="90">
        <f t="shared" si="117"/>
        <v>1.6222519017615733E-2</v>
      </c>
      <c r="AV62" s="90">
        <f t="shared" si="117"/>
        <v>-0.20823282430474399</v>
      </c>
      <c r="AW62" s="90">
        <f t="shared" si="117"/>
        <v>-4.9336158836769339E-2</v>
      </c>
      <c r="AX62" s="90">
        <f t="shared" si="117"/>
        <v>0.23893423755688148</v>
      </c>
      <c r="AY62" s="90">
        <f t="shared" si="117"/>
        <v>0.14296655850021223</v>
      </c>
      <c r="AZ62" s="90">
        <f t="shared" si="117"/>
        <v>0.20219696025930523</v>
      </c>
      <c r="BA62" s="90">
        <f t="shared" si="117"/>
        <v>0.52453195423035259</v>
      </c>
      <c r="BB62" s="90">
        <f t="shared" si="117"/>
        <v>2.1640498115211071</v>
      </c>
      <c r="BC62" s="90">
        <f t="shared" si="118"/>
        <v>0.80689002435854307</v>
      </c>
      <c r="BD62" s="90">
        <f t="shared" si="118"/>
        <v>1.4739827326584409E-2</v>
      </c>
      <c r="BE62" s="90">
        <f t="shared" si="118"/>
        <v>-4.7731698808047618E-2</v>
      </c>
      <c r="BF62" s="90">
        <f t="shared" si="118"/>
        <v>0.12515365274614343</v>
      </c>
      <c r="BG62" s="90">
        <f t="shared" si="118"/>
        <v>0.28716262606728082</v>
      </c>
      <c r="BH62" s="90">
        <f t="shared" si="118"/>
        <v>0.33340217535183836</v>
      </c>
      <c r="BI62" s="90">
        <f t="shared" si="118"/>
        <v>0.35577227983741277</v>
      </c>
      <c r="BJ62" s="90">
        <f t="shared" si="118"/>
        <v>0.12279683803971064</v>
      </c>
      <c r="BK62" s="90">
        <f t="shared" si="118"/>
        <v>-5.4016932412653818E-3</v>
      </c>
      <c r="BL62" s="90">
        <f t="shared" si="118"/>
        <v>7.540687569581106E-2</v>
      </c>
      <c r="BM62" s="90">
        <f t="shared" si="118"/>
        <v>0.17702614260729388</v>
      </c>
      <c r="BN62" s="90">
        <f t="shared" si="118"/>
        <v>0.18320369938208048</v>
      </c>
      <c r="BO62" s="90">
        <f t="shared" si="118"/>
        <v>0.2678390491985343</v>
      </c>
      <c r="BP62" s="64">
        <f t="shared" si="118"/>
        <v>6.3395302232712947E-2</v>
      </c>
      <c r="BQ62" s="90">
        <f t="shared" si="118"/>
        <v>7.6865660604141794E-3</v>
      </c>
      <c r="BR62" s="90">
        <f t="shared" si="118"/>
        <v>-2.7090374589333943E-2</v>
      </c>
      <c r="BS62" s="90">
        <f t="shared" si="118"/>
        <v>0.14764755951511432</v>
      </c>
      <c r="BT62" s="90">
        <f t="shared" si="119"/>
        <v>0.17309539146649766</v>
      </c>
      <c r="BU62" s="90">
        <f t="shared" si="119"/>
        <v>0.14439064238357946</v>
      </c>
      <c r="BV62" s="90">
        <f t="shared" si="119"/>
        <v>5.8062922696782149E-2</v>
      </c>
      <c r="BW62" s="90">
        <f t="shared" si="120"/>
        <v>0.15404736346642167</v>
      </c>
      <c r="BX62" s="90">
        <f t="shared" si="120"/>
        <v>4.8751467223466793E-2</v>
      </c>
      <c r="BY62" s="90">
        <f t="shared" si="120"/>
        <v>9.336338823389756E-2</v>
      </c>
      <c r="BZ62" s="90">
        <f t="shared" si="120"/>
        <v>0.10402984408407612</v>
      </c>
      <c r="CA62" s="90">
        <f t="shared" si="121"/>
        <v>6.5510566877874155E-2</v>
      </c>
      <c r="CB62" s="90">
        <f t="shared" si="121"/>
        <v>0.13925051186549964</v>
      </c>
      <c r="CC62" s="118">
        <f t="shared" si="121"/>
        <v>0.16758315508840504</v>
      </c>
    </row>
    <row r="63" spans="2:81" x14ac:dyDescent="0.3">
      <c r="B63" s="53" t="s">
        <v>31</v>
      </c>
      <c r="N63" s="6"/>
      <c r="O63" s="37">
        <f t="shared" ref="O63:Z63" si="122">(O18+O19)/(C18+C19)-1</f>
        <v>0.19554952488746946</v>
      </c>
      <c r="P63" s="37">
        <f t="shared" si="122"/>
        <v>0.19726528394551646</v>
      </c>
      <c r="Q63" s="37">
        <f t="shared" si="122"/>
        <v>7.6420401605132859E-2</v>
      </c>
      <c r="R63" s="37">
        <f t="shared" si="122"/>
        <v>0.26893069205883413</v>
      </c>
      <c r="S63" s="37">
        <f t="shared" si="122"/>
        <v>4.9364947623679933E-2</v>
      </c>
      <c r="T63" s="37">
        <f t="shared" si="122"/>
        <v>0.21940576396463762</v>
      </c>
      <c r="U63" s="37">
        <f t="shared" si="122"/>
        <v>0.34703859126224779</v>
      </c>
      <c r="V63" s="37">
        <f t="shared" si="122"/>
        <v>0.20322507882081564</v>
      </c>
      <c r="W63" s="37">
        <f t="shared" si="122"/>
        <v>9.284928511322077E-2</v>
      </c>
      <c r="X63" s="37">
        <f t="shared" si="122"/>
        <v>0.29343157177049006</v>
      </c>
      <c r="Y63" s="37">
        <f t="shared" si="122"/>
        <v>0.2574227426871325</v>
      </c>
      <c r="Z63" s="45">
        <f t="shared" si="122"/>
        <v>0.2586773420316999</v>
      </c>
      <c r="AA63" s="37">
        <f t="shared" ref="AA63:AM63" si="123">(AA18+AA19)/(O18+O19)-1</f>
        <v>0.23472720560188653</v>
      </c>
      <c r="AB63" s="37">
        <f t="shared" si="123"/>
        <v>0.24161948794372567</v>
      </c>
      <c r="AC63" s="37">
        <f t="shared" si="123"/>
        <v>0.26272883114605516</v>
      </c>
      <c r="AD63" s="37">
        <f t="shared" si="123"/>
        <v>0.23112072441879761</v>
      </c>
      <c r="AE63" s="37">
        <f t="shared" si="123"/>
        <v>0.43822500439130185</v>
      </c>
      <c r="AF63" s="37">
        <f t="shared" si="123"/>
        <v>0.14648523205558295</v>
      </c>
      <c r="AG63" s="37">
        <f t="shared" si="123"/>
        <v>0.3001640203318594</v>
      </c>
      <c r="AH63" s="64">
        <f t="shared" si="123"/>
        <v>0.29258968879350933</v>
      </c>
      <c r="AI63" s="90">
        <f t="shared" si="123"/>
        <v>0.44416243161079616</v>
      </c>
      <c r="AJ63" s="90">
        <f t="shared" si="123"/>
        <v>0.21626903656111507</v>
      </c>
      <c r="AK63" s="64">
        <f t="shared" si="123"/>
        <v>0.15010362107295028</v>
      </c>
      <c r="AL63" s="90">
        <f t="shared" si="123"/>
        <v>0.21036982256001191</v>
      </c>
      <c r="AM63" s="64">
        <f t="shared" si="123"/>
        <v>0.23947346009965642</v>
      </c>
      <c r="AN63" s="64">
        <f t="shared" ref="AN63:BB63" si="124">(AN18+AN19)/(AB18+AB19)-1</f>
        <v>0.30403355875326277</v>
      </c>
      <c r="AO63" s="64">
        <f t="shared" si="124"/>
        <v>-0.16776491985251807</v>
      </c>
      <c r="AP63" s="64">
        <f t="shared" si="124"/>
        <v>-0.90966827445283471</v>
      </c>
      <c r="AQ63" s="64">
        <f t="shared" si="124"/>
        <v>-0.64765134913306899</v>
      </c>
      <c r="AR63" s="90">
        <f t="shared" si="124"/>
        <v>0.17410206421974594</v>
      </c>
      <c r="AS63" s="90">
        <f t="shared" si="124"/>
        <v>0.16155108446841582</v>
      </c>
      <c r="AT63" s="90">
        <f t="shared" si="124"/>
        <v>0.13196004000364026</v>
      </c>
      <c r="AU63" s="90">
        <f t="shared" si="124"/>
        <v>0.20452904152745077</v>
      </c>
      <c r="AV63" s="90">
        <f t="shared" si="124"/>
        <v>0.1299475637134917</v>
      </c>
      <c r="AW63" s="90">
        <f t="shared" si="124"/>
        <v>0.25901702816259164</v>
      </c>
      <c r="AX63" s="90">
        <f t="shared" si="124"/>
        <v>0.41632883056636105</v>
      </c>
      <c r="AY63" s="90">
        <f t="shared" si="124"/>
        <v>0.11619962653993388</v>
      </c>
      <c r="AZ63" s="90">
        <f t="shared" si="124"/>
        <v>0.19378450319674001</v>
      </c>
      <c r="BA63" s="90">
        <f t="shared" si="124"/>
        <v>1.0092899172788803</v>
      </c>
      <c r="BB63" s="90">
        <f t="shared" si="124"/>
        <v>17.539566462115307</v>
      </c>
      <c r="BC63" s="90">
        <f t="shared" ref="BC63:BS63" si="125">(BC18+BC19)/(AQ18+AQ19)-1</f>
        <v>2.9392206035377333</v>
      </c>
      <c r="BD63" s="90">
        <f t="shared" si="125"/>
        <v>0.48685278835869594</v>
      </c>
      <c r="BE63" s="90">
        <f t="shared" si="125"/>
        <v>0.14850567711403073</v>
      </c>
      <c r="BF63" s="90">
        <f t="shared" si="125"/>
        <v>0.19016004072570092</v>
      </c>
      <c r="BG63" s="90">
        <f t="shared" si="125"/>
        <v>0.23302304287126963</v>
      </c>
      <c r="BH63" s="90">
        <f t="shared" si="125"/>
        <v>0.20662947461932979</v>
      </c>
      <c r="BI63" s="90">
        <f t="shared" si="125"/>
        <v>0.19152585355735208</v>
      </c>
      <c r="BJ63" s="90">
        <f t="shared" si="125"/>
        <v>0.15285478195180668</v>
      </c>
      <c r="BK63" s="90">
        <f t="shared" si="125"/>
        <v>0.14494826541270145</v>
      </c>
      <c r="BL63" s="90">
        <f t="shared" si="125"/>
        <v>0.16907252027845288</v>
      </c>
      <c r="BM63" s="90">
        <f t="shared" si="125"/>
        <v>0.18180425169503223</v>
      </c>
      <c r="BN63" s="90">
        <f t="shared" si="125"/>
        <v>8.4087904800383306E-2</v>
      </c>
      <c r="BO63" s="90">
        <f t="shared" si="125"/>
        <v>0.27064736830853153</v>
      </c>
      <c r="BP63" s="64">
        <f t="shared" si="125"/>
        <v>9.2509608036823066E-2</v>
      </c>
      <c r="BQ63" s="90">
        <f t="shared" si="125"/>
        <v>0.10653073429552573</v>
      </c>
      <c r="BR63" s="90">
        <f t="shared" si="125"/>
        <v>0.19444394679697052</v>
      </c>
      <c r="BS63" s="90">
        <f t="shared" si="125"/>
        <v>0.19838283029352244</v>
      </c>
      <c r="BT63" s="90">
        <f t="shared" ref="BT63:BZ63" si="126">(BT18+BT19)/(BH18+BH19)-1</f>
        <v>0.12610074609697408</v>
      </c>
      <c r="BU63" s="90">
        <f t="shared" si="126"/>
        <v>0.14824275055148539</v>
      </c>
      <c r="BV63" s="90">
        <f t="shared" si="126"/>
        <v>0.10014171525801507</v>
      </c>
      <c r="BW63" s="90">
        <f t="shared" si="126"/>
        <v>0.2899243393375488</v>
      </c>
      <c r="BX63" s="90">
        <f t="shared" si="126"/>
        <v>0.21721621455115336</v>
      </c>
      <c r="BY63" s="90">
        <f t="shared" si="126"/>
        <v>0.16075726967961956</v>
      </c>
      <c r="BZ63" s="90">
        <f t="shared" si="126"/>
        <v>0.12033362969832506</v>
      </c>
      <c r="CA63" s="90">
        <f>(CA18+CA19)/(BO18+BO19)-1</f>
        <v>0.13302481943975808</v>
      </c>
      <c r="CB63" s="90">
        <f>(CB18+CB19)/(BP18+BP19)-1</f>
        <v>0.27123335353454858</v>
      </c>
      <c r="CC63" s="118">
        <f>(CC18+CC19)/(BQ18+BQ19)-1</f>
        <v>0.22383820931925236</v>
      </c>
    </row>
    <row r="64" spans="2:81" x14ac:dyDescent="0.3">
      <c r="B64" s="29"/>
      <c r="N64" s="6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45"/>
      <c r="AA64" s="37"/>
      <c r="AB64" s="37"/>
      <c r="AC64" s="37"/>
      <c r="AD64" s="37"/>
      <c r="AE64" s="37"/>
      <c r="AF64" s="37"/>
      <c r="AG64" s="37"/>
      <c r="AH64" s="64"/>
      <c r="AI64" s="90"/>
      <c r="AJ64" s="90"/>
      <c r="AK64" s="64"/>
      <c r="AL64" s="90"/>
      <c r="AM64" s="64"/>
      <c r="AN64" s="64"/>
      <c r="AO64" s="64"/>
      <c r="AP64" s="64"/>
      <c r="AQ64" s="64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64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118"/>
    </row>
    <row r="65" spans="2:81" x14ac:dyDescent="0.3">
      <c r="B65" s="28" t="s">
        <v>7</v>
      </c>
      <c r="N65" s="6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45"/>
      <c r="AA65" s="37"/>
      <c r="AB65" s="37"/>
      <c r="AC65" s="37"/>
      <c r="AD65" s="37"/>
      <c r="AE65" s="37"/>
      <c r="AF65" s="37"/>
      <c r="AG65" s="37"/>
      <c r="AH65" s="64"/>
      <c r="AI65" s="90"/>
      <c r="AJ65" s="90"/>
      <c r="AK65" s="64"/>
      <c r="AL65" s="90"/>
      <c r="AM65" s="64"/>
      <c r="AN65" s="64"/>
      <c r="AO65" s="64"/>
      <c r="AP65" s="64"/>
      <c r="AQ65" s="64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64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118"/>
    </row>
    <row r="66" spans="2:81" x14ac:dyDescent="0.3">
      <c r="B66" s="29" t="s">
        <v>1</v>
      </c>
      <c r="N66" s="6"/>
      <c r="O66" s="37">
        <f t="shared" si="106"/>
        <v>4.9323160699104696E-2</v>
      </c>
      <c r="P66" s="37">
        <f t="shared" ref="P66:Z69" si="127">P21/D21-1</f>
        <v>2.8236076807605981E-2</v>
      </c>
      <c r="Q66" s="37">
        <f t="shared" si="127"/>
        <v>-4.6480656277967047E-2</v>
      </c>
      <c r="R66" s="37">
        <f t="shared" si="127"/>
        <v>9.1719990547598718E-2</v>
      </c>
      <c r="S66" s="37">
        <f t="shared" si="127"/>
        <v>-7.3441140834748619E-2</v>
      </c>
      <c r="T66" s="37">
        <f t="shared" si="127"/>
        <v>1.0797514822746601E-2</v>
      </c>
      <c r="U66" s="37">
        <f t="shared" si="127"/>
        <v>5.603521141032175E-2</v>
      </c>
      <c r="V66" s="37">
        <f t="shared" si="127"/>
        <v>-3.7124733807760824E-2</v>
      </c>
      <c r="W66" s="37">
        <f t="shared" si="127"/>
        <v>-4.8725414777811671E-2</v>
      </c>
      <c r="X66" s="37">
        <f t="shared" si="127"/>
        <v>5.1792660549110581E-2</v>
      </c>
      <c r="Y66" s="37">
        <f t="shared" si="127"/>
        <v>1.3038761320230963E-2</v>
      </c>
      <c r="Z66" s="45">
        <f t="shared" si="127"/>
        <v>-8.1003903285574719E-3</v>
      </c>
      <c r="AA66" s="37">
        <f t="shared" ref="AA66:AE69" si="128">AA21/O21-1</f>
        <v>6.4022254714886095E-3</v>
      </c>
      <c r="AB66" s="37">
        <f t="shared" si="128"/>
        <v>-2.6373624583003741E-3</v>
      </c>
      <c r="AC66" s="37">
        <f t="shared" si="128"/>
        <v>-2.3642990586443813E-2</v>
      </c>
      <c r="AD66" s="37">
        <f t="shared" si="128"/>
        <v>2.4002067033005448E-2</v>
      </c>
      <c r="AE66" s="37">
        <f t="shared" si="128"/>
        <v>9.2519728933981193E-2</v>
      </c>
      <c r="AF66" s="37">
        <f t="shared" ref="AF66:AM69" si="129">AF21/T21-1</f>
        <v>-9.5550951948837892E-2</v>
      </c>
      <c r="AG66" s="37">
        <f t="shared" si="129"/>
        <v>2.7794232044603406E-2</v>
      </c>
      <c r="AH66" s="64">
        <f t="shared" si="129"/>
        <v>-2.9018942123411939E-2</v>
      </c>
      <c r="AI66" s="90">
        <f t="shared" si="129"/>
        <v>5.1466516645624294E-2</v>
      </c>
      <c r="AJ66" s="90">
        <f t="shared" si="129"/>
        <v>-1.9673422408329477E-3</v>
      </c>
      <c r="AK66" s="64">
        <f t="shared" si="129"/>
        <v>-7.4308837352401458E-2</v>
      </c>
      <c r="AL66" s="90">
        <f t="shared" si="129"/>
        <v>4.4612319061369421E-2</v>
      </c>
      <c r="AM66" s="64">
        <f t="shared" si="129"/>
        <v>7.1029462181730674E-2</v>
      </c>
      <c r="AN66" s="64">
        <f t="shared" ref="AN66:AP69" si="130">AN21/AB21-1</f>
        <v>9.0641033216396272E-2</v>
      </c>
      <c r="AO66" s="64">
        <f t="shared" si="130"/>
        <v>-0.30954409473792421</v>
      </c>
      <c r="AP66" s="64">
        <f t="shared" si="130"/>
        <v>-0.9144454412434655</v>
      </c>
      <c r="AQ66" s="64">
        <f t="shared" ref="AQ66:BB69" si="131">AQ21/AE21-1</f>
        <v>-0.46136744572973909</v>
      </c>
      <c r="AR66" s="90">
        <f t="shared" si="131"/>
        <v>0.18575440520915554</v>
      </c>
      <c r="AS66" s="90">
        <f t="shared" si="131"/>
        <v>5.7347527991347125E-2</v>
      </c>
      <c r="AT66" s="90">
        <f t="shared" si="131"/>
        <v>1.1861512690087617E-2</v>
      </c>
      <c r="AU66" s="90">
        <f t="shared" si="131"/>
        <v>8.1456951343831019E-2</v>
      </c>
      <c r="AV66" s="90">
        <f t="shared" si="131"/>
        <v>-3.9306549605237606E-2</v>
      </c>
      <c r="AW66" s="90">
        <f t="shared" si="131"/>
        <v>7.8268200653195175E-2</v>
      </c>
      <c r="AX66" s="90">
        <f t="shared" si="131"/>
        <v>0.11670681802090765</v>
      </c>
      <c r="AY66" s="90">
        <f t="shared" si="131"/>
        <v>-9.6387886668117595E-2</v>
      </c>
      <c r="AZ66" s="90">
        <f t="shared" si="131"/>
        <v>-4.1077647459787925E-2</v>
      </c>
      <c r="BA66" s="90">
        <f t="shared" si="131"/>
        <v>0.64029747195935216</v>
      </c>
      <c r="BB66" s="90">
        <f t="shared" si="131"/>
        <v>11.427356757990015</v>
      </c>
      <c r="BC66" s="90">
        <f t="shared" ref="BC66:BS69" si="132">BC21/AQ21-1</f>
        <v>0.71994514102799378</v>
      </c>
      <c r="BD66" s="90">
        <f t="shared" si="132"/>
        <v>3.2318931049410526E-2</v>
      </c>
      <c r="BE66" s="90">
        <f t="shared" si="132"/>
        <v>-8.7160151578033029E-2</v>
      </c>
      <c r="BF66" s="90">
        <f t="shared" si="132"/>
        <v>-4.6593145031121663E-2</v>
      </c>
      <c r="BG66" s="90">
        <f t="shared" si="132"/>
        <v>1.0513660916337431E-2</v>
      </c>
      <c r="BH66" s="90">
        <f t="shared" si="132"/>
        <v>-7.0844037887461964E-3</v>
      </c>
      <c r="BI66" s="90">
        <f t="shared" si="132"/>
        <v>-2.2039771309509959E-2</v>
      </c>
      <c r="BJ66" s="90">
        <f t="shared" si="132"/>
        <v>-3.2530998265786537E-2</v>
      </c>
      <c r="BK66" s="90">
        <f t="shared" si="132"/>
        <v>0.11377398700821328</v>
      </c>
      <c r="BL66" s="90">
        <f t="shared" si="132"/>
        <v>2.5290408640638473E-2</v>
      </c>
      <c r="BM66" s="90">
        <f t="shared" si="132"/>
        <v>2.781087335051291E-2</v>
      </c>
      <c r="BN66" s="90">
        <f t="shared" si="132"/>
        <v>-7.7534116989125157E-2</v>
      </c>
      <c r="BO66" s="90">
        <f t="shared" si="132"/>
        <v>0.1193501556019716</v>
      </c>
      <c r="BP66" s="64">
        <f t="shared" si="132"/>
        <v>-4.1364085800562056E-2</v>
      </c>
      <c r="BQ66" s="90">
        <f t="shared" si="132"/>
        <v>-4.7239531067787555E-2</v>
      </c>
      <c r="BR66" s="90">
        <f t="shared" si="132"/>
        <v>4.2146545489956333E-2</v>
      </c>
      <c r="BS66" s="90">
        <f t="shared" si="132"/>
        <v>2.2875051034158655E-2</v>
      </c>
      <c r="BT66" s="90">
        <f t="shared" ref="BT66:BV69" si="133">BT21/BH21-1</f>
        <v>1.9990151632778286E-3</v>
      </c>
      <c r="BU66" s="90">
        <f t="shared" si="133"/>
        <v>1.4438869779572983E-2</v>
      </c>
      <c r="BV66" s="90">
        <f t="shared" si="133"/>
        <v>-1.4338662871674845E-2</v>
      </c>
      <c r="BW66" s="90">
        <f t="shared" ref="BW66:BZ69" si="134">BW21/BK21-1</f>
        <v>-1.288764576659418E-2</v>
      </c>
      <c r="BX66" s="90">
        <f t="shared" si="134"/>
        <v>-1.2618291539267301E-2</v>
      </c>
      <c r="BY66" s="90">
        <f t="shared" si="134"/>
        <v>1.5552149460992926E-2</v>
      </c>
      <c r="BZ66" s="90">
        <f t="shared" si="134"/>
        <v>-1.1165574813772228E-2</v>
      </c>
      <c r="CA66" s="90">
        <f t="shared" ref="CA66:CC69" si="135">CA21/BO21-1</f>
        <v>-4.7225403834187163E-2</v>
      </c>
      <c r="CB66" s="90">
        <f t="shared" si="135"/>
        <v>7.8162279753640984E-2</v>
      </c>
      <c r="CC66" s="118">
        <f t="shared" si="135"/>
        <v>5.350059475718516E-2</v>
      </c>
    </row>
    <row r="67" spans="2:81" x14ac:dyDescent="0.3">
      <c r="B67" s="29" t="s">
        <v>3</v>
      </c>
      <c r="N67" s="6"/>
      <c r="O67" s="37">
        <f t="shared" si="106"/>
        <v>2.4979091730438663E-2</v>
      </c>
      <c r="P67" s="37">
        <f t="shared" si="127"/>
        <v>3.761048316264004E-2</v>
      </c>
      <c r="Q67" s="37">
        <f t="shared" si="127"/>
        <v>-5.775932722861743E-2</v>
      </c>
      <c r="R67" s="37">
        <f t="shared" si="127"/>
        <v>0.10742102523820662</v>
      </c>
      <c r="S67" s="37">
        <f t="shared" si="127"/>
        <v>-8.0936184391327548E-2</v>
      </c>
      <c r="T67" s="37">
        <f t="shared" si="127"/>
        <v>2.6585099391436495E-2</v>
      </c>
      <c r="U67" s="37">
        <f t="shared" si="127"/>
        <v>8.9154326127088845E-2</v>
      </c>
      <c r="V67" s="37">
        <f t="shared" si="127"/>
        <v>-6.1808160124325884E-3</v>
      </c>
      <c r="W67" s="37">
        <f t="shared" si="127"/>
        <v>-5.7326668353012811E-2</v>
      </c>
      <c r="X67" s="37">
        <f t="shared" si="127"/>
        <v>5.9621442030968863E-2</v>
      </c>
      <c r="Y67" s="37">
        <f t="shared" si="127"/>
        <v>2.3035331261630709E-2</v>
      </c>
      <c r="Z67" s="45">
        <f t="shared" si="127"/>
        <v>1.3889886902375581E-2</v>
      </c>
      <c r="AA67" s="37">
        <f t="shared" si="128"/>
        <v>1.9844405193534254E-2</v>
      </c>
      <c r="AB67" s="37">
        <f t="shared" si="128"/>
        <v>-3.8679341862472016E-3</v>
      </c>
      <c r="AC67" s="37">
        <f t="shared" si="128"/>
        <v>-4.6368854430703932E-3</v>
      </c>
      <c r="AD67" s="37">
        <f t="shared" si="128"/>
        <v>0.13087620985757109</v>
      </c>
      <c r="AE67" s="37">
        <f t="shared" si="128"/>
        <v>0.31882879001670239</v>
      </c>
      <c r="AF67" s="37">
        <f t="shared" si="129"/>
        <v>2.8318979414553302E-2</v>
      </c>
      <c r="AG67" s="37">
        <f t="shared" si="129"/>
        <v>0.20201597789488956</v>
      </c>
      <c r="AH67" s="64">
        <f t="shared" si="129"/>
        <v>0.13973015600570959</v>
      </c>
      <c r="AI67" s="90">
        <f t="shared" si="129"/>
        <v>0.24159561474623281</v>
      </c>
      <c r="AJ67" s="90">
        <f t="shared" si="129"/>
        <v>0.1509421589328519</v>
      </c>
      <c r="AK67" s="64">
        <f t="shared" si="129"/>
        <v>6.0590474601123434E-2</v>
      </c>
      <c r="AL67" s="90">
        <f t="shared" si="129"/>
        <v>0.19984597534732806</v>
      </c>
      <c r="AM67" s="64">
        <f t="shared" si="129"/>
        <v>0.26837860344997777</v>
      </c>
      <c r="AN67" s="64">
        <f t="shared" si="130"/>
        <v>0.31201348983501731</v>
      </c>
      <c r="AO67" s="64">
        <f t="shared" si="130"/>
        <v>-0.20933241897000965</v>
      </c>
      <c r="AP67" s="64">
        <f t="shared" si="130"/>
        <v>-0.95562959061111297</v>
      </c>
      <c r="AQ67" s="64">
        <f t="shared" si="131"/>
        <v>-0.5642837948037962</v>
      </c>
      <c r="AR67" s="90">
        <f t="shared" si="131"/>
        <v>0.13399539513008052</v>
      </c>
      <c r="AS67" s="90">
        <f t="shared" si="131"/>
        <v>4.2317765244277883E-2</v>
      </c>
      <c r="AT67" s="90">
        <f t="shared" si="131"/>
        <v>8.5133765695563079E-2</v>
      </c>
      <c r="AU67" s="90">
        <f t="shared" si="131"/>
        <v>0.16373418462170752</v>
      </c>
      <c r="AV67" s="90">
        <f t="shared" si="131"/>
        <v>1.5375566340968261E-2</v>
      </c>
      <c r="AW67" s="90">
        <f t="shared" si="131"/>
        <v>0.14517421635706063</v>
      </c>
      <c r="AX67" s="90">
        <f t="shared" si="131"/>
        <v>0.16710034157686127</v>
      </c>
      <c r="AY67" s="90">
        <f t="shared" si="131"/>
        <v>-6.0754271101023938E-2</v>
      </c>
      <c r="AZ67" s="90">
        <f t="shared" si="131"/>
        <v>2.3026567651302399E-2</v>
      </c>
      <c r="BA67" s="90">
        <f t="shared" si="131"/>
        <v>0.82056833416895425</v>
      </c>
      <c r="BB67" s="90">
        <f t="shared" si="131"/>
        <v>23.699365957541577</v>
      </c>
      <c r="BC67" s="90">
        <f t="shared" si="132"/>
        <v>1.7853728021764965</v>
      </c>
      <c r="BD67" s="90">
        <f t="shared" si="132"/>
        <v>9.5953563564561195E-2</v>
      </c>
      <c r="BE67" s="90">
        <f t="shared" si="132"/>
        <v>-3.345242143504179E-3</v>
      </c>
      <c r="BF67" s="90">
        <f t="shared" si="132"/>
        <v>-6.3908779623667034E-4</v>
      </c>
      <c r="BG67" s="90">
        <f t="shared" si="132"/>
        <v>2.4782455306751716E-2</v>
      </c>
      <c r="BH67" s="90">
        <f t="shared" si="132"/>
        <v>2.6531043215364258E-2</v>
      </c>
      <c r="BI67" s="90">
        <f t="shared" si="132"/>
        <v>5.5420128992695883E-3</v>
      </c>
      <c r="BJ67" s="90">
        <f t="shared" si="132"/>
        <v>1.9315626022394783E-2</v>
      </c>
      <c r="BK67" s="90">
        <f t="shared" si="132"/>
        <v>2.3405794459216755E-2</v>
      </c>
      <c r="BL67" s="90">
        <f t="shared" si="132"/>
        <v>4.5395060014143951E-3</v>
      </c>
      <c r="BM67" s="90">
        <f t="shared" si="132"/>
        <v>4.891260949024745E-2</v>
      </c>
      <c r="BN67" s="90">
        <f t="shared" si="132"/>
        <v>4.899177827588086E-2</v>
      </c>
      <c r="BO67" s="90">
        <f t="shared" si="132"/>
        <v>-2.3862659397680841E-2</v>
      </c>
      <c r="BP67" s="64">
        <f t="shared" si="132"/>
        <v>8.749959941000629E-2</v>
      </c>
      <c r="BQ67" s="90">
        <f t="shared" si="132"/>
        <v>-1.2225869094572239E-2</v>
      </c>
      <c r="BR67" s="90">
        <f t="shared" si="132"/>
        <v>0.12827292039047422</v>
      </c>
      <c r="BS67" s="90">
        <f t="shared" si="132"/>
        <v>8.8833668577053437E-2</v>
      </c>
      <c r="BT67" s="90">
        <f t="shared" si="133"/>
        <v>7.4599728871086901E-2</v>
      </c>
      <c r="BU67" s="90">
        <f t="shared" si="133"/>
        <v>8.9230748987674469E-2</v>
      </c>
      <c r="BV67" s="90">
        <f t="shared" si="133"/>
        <v>4.5199943850276147E-2</v>
      </c>
      <c r="BW67" s="90">
        <f t="shared" si="134"/>
        <v>0.18639950375698144</v>
      </c>
      <c r="BX67" s="90">
        <f t="shared" si="134"/>
        <v>7.3231425197094246E-2</v>
      </c>
      <c r="BY67" s="90">
        <f t="shared" si="134"/>
        <v>6.1485588919435452E-2</v>
      </c>
      <c r="BZ67" s="90">
        <f t="shared" si="134"/>
        <v>4.0747294001261647E-2</v>
      </c>
      <c r="CA67" s="90">
        <f t="shared" si="135"/>
        <v>-3.5378114770517444E-2</v>
      </c>
      <c r="CB67" s="90">
        <f t="shared" si="135"/>
        <v>0.12462364391411973</v>
      </c>
      <c r="CC67" s="118">
        <f t="shared" si="135"/>
        <v>0.1038043286564867</v>
      </c>
    </row>
    <row r="68" spans="2:81" x14ac:dyDescent="0.3">
      <c r="B68" s="29" t="s">
        <v>4</v>
      </c>
      <c r="N68" s="6"/>
      <c r="O68" s="37">
        <f t="shared" si="106"/>
        <v>-3.5321476915043171E-2</v>
      </c>
      <c r="P68" s="37">
        <f t="shared" si="127"/>
        <v>1.0338435839083226E-2</v>
      </c>
      <c r="Q68" s="37">
        <f t="shared" si="127"/>
        <v>-7.3056888128067432E-2</v>
      </c>
      <c r="R68" s="37">
        <f t="shared" si="127"/>
        <v>0.10835530155935191</v>
      </c>
      <c r="S68" s="37">
        <f t="shared" si="127"/>
        <v>-0.10844414101662347</v>
      </c>
      <c r="T68" s="37">
        <f t="shared" si="127"/>
        <v>7.84434360285724E-3</v>
      </c>
      <c r="U68" s="37">
        <f t="shared" si="127"/>
        <v>7.4767907005891088E-2</v>
      </c>
      <c r="V68" s="37">
        <f t="shared" si="127"/>
        <v>-9.7122783700993587E-3</v>
      </c>
      <c r="W68" s="37">
        <f t="shared" si="127"/>
        <v>-5.5962699175299391E-2</v>
      </c>
      <c r="X68" s="37">
        <f t="shared" si="127"/>
        <v>4.9175932824688351E-2</v>
      </c>
      <c r="Y68" s="37">
        <f t="shared" si="127"/>
        <v>3.9630951215543497E-3</v>
      </c>
      <c r="Z68" s="45">
        <f t="shared" si="127"/>
        <v>6.8042783786093075E-3</v>
      </c>
      <c r="AA68" s="37">
        <f t="shared" si="128"/>
        <v>-2.2314229202427316E-2</v>
      </c>
      <c r="AB68" s="37">
        <f t="shared" si="128"/>
        <v>-2.6426826615338017E-2</v>
      </c>
      <c r="AC68" s="37">
        <f t="shared" si="128"/>
        <v>4.9086256249876836E-2</v>
      </c>
      <c r="AD68" s="37">
        <f t="shared" si="128"/>
        <v>-0.14785511060416623</v>
      </c>
      <c r="AE68" s="37">
        <f t="shared" si="128"/>
        <v>-7.0803047909834604E-2</v>
      </c>
      <c r="AF68" s="37">
        <f t="shared" si="129"/>
        <v>-0.24301301466948055</v>
      </c>
      <c r="AG68" s="37">
        <f t="shared" si="129"/>
        <v>-1.7194953910539379E-2</v>
      </c>
      <c r="AH68" s="64">
        <f t="shared" si="129"/>
        <v>-3.6871255852269247E-2</v>
      </c>
      <c r="AI68" s="90">
        <f t="shared" si="129"/>
        <v>-1.5955842965987288E-2</v>
      </c>
      <c r="AJ68" s="90">
        <f t="shared" si="129"/>
        <v>-9.0004384721851904E-2</v>
      </c>
      <c r="AK68" s="64">
        <f t="shared" si="129"/>
        <v>-0.16961234914481482</v>
      </c>
      <c r="AL68" s="90">
        <f t="shared" si="129"/>
        <v>-6.0668079966499922E-2</v>
      </c>
      <c r="AM68" s="64">
        <f t="shared" si="129"/>
        <v>-8.5063877930159126E-2</v>
      </c>
      <c r="AN68" s="64">
        <f t="shared" si="130"/>
        <v>5.2340349555478394E-2</v>
      </c>
      <c r="AO68" s="64">
        <f t="shared" si="130"/>
        <v>-0.32170963453005008</v>
      </c>
      <c r="AP68" s="64">
        <f t="shared" si="130"/>
        <v>-0.95164638320256056</v>
      </c>
      <c r="AQ68" s="64">
        <f t="shared" si="131"/>
        <v>-0.44807496104636024</v>
      </c>
      <c r="AR68" s="90">
        <f t="shared" si="131"/>
        <v>0.56221764711761479</v>
      </c>
      <c r="AS68" s="90">
        <f t="shared" si="131"/>
        <v>0.2469633770163282</v>
      </c>
      <c r="AT68" s="90">
        <f t="shared" si="131"/>
        <v>0.41309002919341387</v>
      </c>
      <c r="AU68" s="90">
        <f t="shared" si="131"/>
        <v>0.41246858841647627</v>
      </c>
      <c r="AV68" s="90">
        <f t="shared" si="131"/>
        <v>0.22483271379133996</v>
      </c>
      <c r="AW68" s="90">
        <f t="shared" si="131"/>
        <v>0.45635140448178424</v>
      </c>
      <c r="AX68" s="90">
        <f t="shared" si="131"/>
        <v>0.43855082882550001</v>
      </c>
      <c r="AY68" s="90">
        <f t="shared" si="131"/>
        <v>0.21965120805665239</v>
      </c>
      <c r="AZ68" s="90">
        <f t="shared" si="131"/>
        <v>0.20914290034842509</v>
      </c>
      <c r="BA68" s="90">
        <f t="shared" si="131"/>
        <v>0.91245023861203189</v>
      </c>
      <c r="BB68" s="90">
        <f t="shared" si="131"/>
        <v>28.024070033742412</v>
      </c>
      <c r="BC68" s="90">
        <f t="shared" si="132"/>
        <v>2.0848656974894699</v>
      </c>
      <c r="BD68" s="90">
        <f t="shared" si="132"/>
        <v>1.9810533097931682E-2</v>
      </c>
      <c r="BE68" s="90">
        <f t="shared" si="132"/>
        <v>-1.3675876992963132E-2</v>
      </c>
      <c r="BF68" s="90">
        <f t="shared" si="132"/>
        <v>-0.10931191526883521</v>
      </c>
      <c r="BG68" s="90">
        <f t="shared" si="132"/>
        <v>3.8107443828461429E-2</v>
      </c>
      <c r="BH68" s="90">
        <f t="shared" si="132"/>
        <v>4.0787401441565896E-2</v>
      </c>
      <c r="BI68" s="90">
        <f t="shared" si="132"/>
        <v>-1.1005937346684425E-2</v>
      </c>
      <c r="BJ68" s="90">
        <f t="shared" si="132"/>
        <v>-3.3654347146954477E-2</v>
      </c>
      <c r="BK68" s="90">
        <f t="shared" si="132"/>
        <v>7.064861730812666E-3</v>
      </c>
      <c r="BL68" s="90">
        <f t="shared" si="132"/>
        <v>-1.7399037263987727E-2</v>
      </c>
      <c r="BM68" s="90">
        <f t="shared" si="132"/>
        <v>2.4444040954953117E-2</v>
      </c>
      <c r="BN68" s="90">
        <f t="shared" si="132"/>
        <v>1.8172746985703814E-2</v>
      </c>
      <c r="BO68" s="90">
        <f t="shared" si="132"/>
        <v>-8.6853200117896767E-2</v>
      </c>
      <c r="BP68" s="64">
        <f t="shared" si="132"/>
        <v>6.6686086754317531E-2</v>
      </c>
      <c r="BQ68" s="90">
        <f t="shared" si="132"/>
        <v>-6.6498754052972786E-2</v>
      </c>
      <c r="BR68" s="90">
        <f t="shared" si="132"/>
        <v>7.2164955214660376E-2</v>
      </c>
      <c r="BS68" s="90">
        <f t="shared" si="132"/>
        <v>3.0148395187087562E-2</v>
      </c>
      <c r="BT68" s="90">
        <f t="shared" si="133"/>
        <v>1.8362295315315968E-2</v>
      </c>
      <c r="BU68" s="90">
        <f t="shared" si="133"/>
        <v>1.8948372251529122E-2</v>
      </c>
      <c r="BV68" s="90">
        <f t="shared" si="133"/>
        <v>-4.3780122602256055E-3</v>
      </c>
      <c r="BW68" s="90">
        <f t="shared" si="134"/>
        <v>0.14841590988032149</v>
      </c>
      <c r="BX68" s="90">
        <f t="shared" si="134"/>
        <v>2.8164855519051235E-2</v>
      </c>
      <c r="BY68" s="90">
        <f t="shared" si="134"/>
        <v>-1.6910648240875403E-4</v>
      </c>
      <c r="BZ68" s="90">
        <f t="shared" si="134"/>
        <v>-3.2928997575567776E-2</v>
      </c>
      <c r="CA68" s="90">
        <f t="shared" si="135"/>
        <v>-8.9786820003636358E-2</v>
      </c>
      <c r="CB68" s="90">
        <f t="shared" si="135"/>
        <v>5.5656560038829017E-2</v>
      </c>
      <c r="CC68" s="118">
        <f t="shared" si="135"/>
        <v>6.4084723583986536E-2</v>
      </c>
    </row>
    <row r="69" spans="2:81" x14ac:dyDescent="0.3">
      <c r="B69" s="29" t="s">
        <v>5</v>
      </c>
      <c r="N69" s="6"/>
      <c r="O69" s="37">
        <f t="shared" si="106"/>
        <v>5.26267090723751E-2</v>
      </c>
      <c r="P69" s="37">
        <f t="shared" si="127"/>
        <v>8.2764484309592268E-2</v>
      </c>
      <c r="Q69" s="37">
        <f t="shared" si="127"/>
        <v>-2.4235930980155862E-2</v>
      </c>
      <c r="R69" s="37">
        <f t="shared" si="127"/>
        <v>0.16132617715515507</v>
      </c>
      <c r="S69" s="37">
        <f t="shared" si="127"/>
        <v>-9.8083143390741423E-3</v>
      </c>
      <c r="T69" s="37">
        <f t="shared" si="127"/>
        <v>2.6405317134343687E-2</v>
      </c>
      <c r="U69" s="37">
        <f t="shared" si="127"/>
        <v>9.5799839906721029E-2</v>
      </c>
      <c r="V69" s="37">
        <f t="shared" si="127"/>
        <v>3.7225512521679827E-2</v>
      </c>
      <c r="W69" s="37">
        <f t="shared" si="127"/>
        <v>-3.853642258774681E-2</v>
      </c>
      <c r="X69" s="37">
        <f t="shared" si="127"/>
        <v>8.0298265964896309E-2</v>
      </c>
      <c r="Y69" s="37">
        <f t="shared" si="127"/>
        <v>0.10696839234554001</v>
      </c>
      <c r="Z69" s="45">
        <f t="shared" si="127"/>
        <v>1.6613101475453362E-3</v>
      </c>
      <c r="AA69" s="37">
        <f t="shared" si="128"/>
        <v>3.3784580107124373E-2</v>
      </c>
      <c r="AB69" s="37">
        <f t="shared" si="128"/>
        <v>3.8365993241499696E-2</v>
      </c>
      <c r="AC69" s="37">
        <f t="shared" si="128"/>
        <v>2.4393803235878142E-3</v>
      </c>
      <c r="AD69" s="37">
        <f t="shared" si="128"/>
        <v>6.1936031433067473E-2</v>
      </c>
      <c r="AE69" s="37">
        <f t="shared" si="128"/>
        <v>6.3622813582678406E-2</v>
      </c>
      <c r="AF69" s="37">
        <f t="shared" si="129"/>
        <v>-3.2138036178853135E-2</v>
      </c>
      <c r="AG69" s="37">
        <f t="shared" si="129"/>
        <v>7.6518472628253731E-2</v>
      </c>
      <c r="AH69" s="64">
        <f t="shared" si="129"/>
        <v>2.8763649054777352E-2</v>
      </c>
      <c r="AI69" s="90">
        <f t="shared" si="129"/>
        <v>8.1770257931584878E-2</v>
      </c>
      <c r="AJ69" s="90">
        <f t="shared" si="129"/>
        <v>4.2002293089541842E-2</v>
      </c>
      <c r="AK69" s="64">
        <f t="shared" si="129"/>
        <v>-1.49708358021865E-2</v>
      </c>
      <c r="AL69" s="90">
        <f>AL24/Z24-1</f>
        <v>7.6137299858887175E-2</v>
      </c>
      <c r="AM69" s="64">
        <f>AM24/AA24-1</f>
        <v>0.13424871476783307</v>
      </c>
      <c r="AN69" s="64">
        <f t="shared" si="130"/>
        <v>9.1168591151027156E-2</v>
      </c>
      <c r="AO69" s="64">
        <f t="shared" si="130"/>
        <v>-0.31652610666225178</v>
      </c>
      <c r="AP69" s="64">
        <f t="shared" si="130"/>
        <v>-0.83610365592332248</v>
      </c>
      <c r="AQ69" s="64">
        <f t="shared" si="131"/>
        <v>1.6893303443302088E-2</v>
      </c>
      <c r="AR69" s="90">
        <f t="shared" si="131"/>
        <v>0.55237292430135487</v>
      </c>
      <c r="AS69" s="90">
        <f t="shared" si="131"/>
        <v>0.20160767346481157</v>
      </c>
      <c r="AT69" s="90">
        <f t="shared" si="131"/>
        <v>0.11088979590950476</v>
      </c>
      <c r="AU69" s="90">
        <f t="shared" si="131"/>
        <v>6.6285624557390399E-2</v>
      </c>
      <c r="AV69" s="90">
        <f t="shared" si="131"/>
        <v>-0.14085847887639247</v>
      </c>
      <c r="AW69" s="90">
        <f t="shared" si="131"/>
        <v>1.518232184809043E-2</v>
      </c>
      <c r="AX69" s="90">
        <f t="shared" si="131"/>
        <v>0.28963542237809237</v>
      </c>
      <c r="AY69" s="90">
        <f t="shared" si="131"/>
        <v>8.6466104900124741E-3</v>
      </c>
      <c r="AZ69" s="90">
        <f t="shared" si="131"/>
        <v>0.11266869481039987</v>
      </c>
      <c r="BA69" s="90">
        <f t="shared" si="131"/>
        <v>0.70970190917998832</v>
      </c>
      <c r="BB69" s="90">
        <f t="shared" si="131"/>
        <v>4.8874178372461872</v>
      </c>
      <c r="BC69" s="90">
        <f t="shared" si="132"/>
        <v>0.26967401500848531</v>
      </c>
      <c r="BD69" s="90">
        <f t="shared" si="132"/>
        <v>-0.36181424746596591</v>
      </c>
      <c r="BE69" s="90">
        <f t="shared" si="132"/>
        <v>-8.57363076123695E-2</v>
      </c>
      <c r="BF69" s="90">
        <f t="shared" si="132"/>
        <v>3.130630438770865E-2</v>
      </c>
      <c r="BG69" s="90">
        <f t="shared" si="132"/>
        <v>0.11322454858786757</v>
      </c>
      <c r="BH69" s="90">
        <f t="shared" si="132"/>
        <v>0.16955799062917198</v>
      </c>
      <c r="BI69" s="90">
        <f t="shared" si="132"/>
        <v>8.533148430610904E-2</v>
      </c>
      <c r="BJ69" s="90">
        <f t="shared" si="132"/>
        <v>-4.7365377245289886E-2</v>
      </c>
      <c r="BK69" s="90">
        <f t="shared" si="132"/>
        <v>-2.3237046569402731E-2</v>
      </c>
      <c r="BL69" s="90">
        <f t="shared" si="132"/>
        <v>1.910653172861565E-2</v>
      </c>
      <c r="BM69" s="90">
        <f t="shared" si="132"/>
        <v>8.9030791234475437E-2</v>
      </c>
      <c r="BN69" s="90">
        <f t="shared" si="132"/>
        <v>0.12181866238592809</v>
      </c>
      <c r="BO69" s="90">
        <f t="shared" si="132"/>
        <v>-8.7602595187849852E-2</v>
      </c>
      <c r="BP69" s="64">
        <f t="shared" si="132"/>
        <v>0.25667947288189508</v>
      </c>
      <c r="BQ69" s="90">
        <f t="shared" si="132"/>
        <v>3.5230159153576412E-3</v>
      </c>
      <c r="BR69" s="90">
        <f t="shared" si="132"/>
        <v>3.0383967020445102E-2</v>
      </c>
      <c r="BS69" s="90">
        <f t="shared" si="132"/>
        <v>9.133546977086926E-2</v>
      </c>
      <c r="BT69" s="90">
        <f t="shared" si="133"/>
        <v>7.2530565253317469E-2</v>
      </c>
      <c r="BU69" s="90">
        <f t="shared" si="133"/>
        <v>7.4539613280268702E-2</v>
      </c>
      <c r="BV69" s="90">
        <f t="shared" si="133"/>
        <v>3.808560686002771E-3</v>
      </c>
      <c r="BW69" s="90">
        <f t="shared" si="134"/>
        <v>0.13084747506805261</v>
      </c>
      <c r="BX69" s="90">
        <f t="shared" si="134"/>
        <v>-9.6034259791358823E-3</v>
      </c>
      <c r="BY69" s="90">
        <f t="shared" si="134"/>
        <v>6.760406396285723E-2</v>
      </c>
      <c r="BZ69" s="90">
        <f t="shared" si="134"/>
        <v>2.0520317381202302E-2</v>
      </c>
      <c r="CA69" s="90">
        <f t="shared" si="135"/>
        <v>1.965947011164193E-2</v>
      </c>
      <c r="CB69" s="90">
        <f t="shared" si="135"/>
        <v>0.11074520353025896</v>
      </c>
      <c r="CC69" s="118">
        <f t="shared" si="135"/>
        <v>2.0343251562994435E-2</v>
      </c>
    </row>
    <row r="70" spans="2:81" ht="15" thickBot="1" x14ac:dyDescent="0.35">
      <c r="B70" s="61" t="s">
        <v>31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46"/>
      <c r="O70" s="39">
        <f t="shared" ref="O70:Z70" si="136">(O25+O26)/(C25+C26)-1</f>
        <v>8.9060115106990523E-2</v>
      </c>
      <c r="P70" s="39">
        <f t="shared" si="136"/>
        <v>8.8019031733375996E-2</v>
      </c>
      <c r="Q70" s="39">
        <f t="shared" si="136"/>
        <v>1.02897499699377E-2</v>
      </c>
      <c r="R70" s="39">
        <f t="shared" si="136"/>
        <v>0.1504803313336136</v>
      </c>
      <c r="S70" s="39">
        <f t="shared" si="136"/>
        <v>-4.2416797308869603E-2</v>
      </c>
      <c r="T70" s="39">
        <f t="shared" si="136"/>
        <v>7.8866284365199713E-2</v>
      </c>
      <c r="U70" s="39">
        <f t="shared" si="136"/>
        <v>0.1376005000922198</v>
      </c>
      <c r="V70" s="39">
        <f t="shared" si="136"/>
        <v>4.0287075564487296E-2</v>
      </c>
      <c r="W70" s="39">
        <f t="shared" si="136"/>
        <v>-9.091478972979683E-3</v>
      </c>
      <c r="X70" s="39">
        <f t="shared" si="136"/>
        <v>0.11513335905891031</v>
      </c>
      <c r="Y70" s="39">
        <f t="shared" si="136"/>
        <v>6.7633235690069959E-2</v>
      </c>
      <c r="Z70" s="47">
        <f t="shared" si="136"/>
        <v>7.7529047378634974E-2</v>
      </c>
      <c r="AA70" s="39">
        <f t="shared" ref="AA70:AM70" si="137">(AA25+AA26)/(O25+O26)-1</f>
        <v>6.2487635046597267E-2</v>
      </c>
      <c r="AB70" s="39">
        <f t="shared" si="137"/>
        <v>5.2863666805627485E-2</v>
      </c>
      <c r="AC70" s="39">
        <f t="shared" si="137"/>
        <v>3.7655149621993012E-2</v>
      </c>
      <c r="AD70" s="39">
        <f t="shared" si="137"/>
        <v>0.1137433936871779</v>
      </c>
      <c r="AE70" s="39">
        <f t="shared" si="137"/>
        <v>0.24282927795026255</v>
      </c>
      <c r="AF70" s="39">
        <f t="shared" si="137"/>
        <v>-2.6211402932244665E-2</v>
      </c>
      <c r="AG70" s="39">
        <f t="shared" si="137"/>
        <v>0.13883679843002983</v>
      </c>
      <c r="AH70" s="87">
        <f t="shared" si="137"/>
        <v>9.0429444788489688E-2</v>
      </c>
      <c r="AI70" s="93">
        <f t="shared" si="137"/>
        <v>0.18958179033243883</v>
      </c>
      <c r="AJ70" s="93">
        <f t="shared" si="137"/>
        <v>9.3381136868011527E-2</v>
      </c>
      <c r="AK70" s="87">
        <f t="shared" si="137"/>
        <v>4.9598715472998212E-3</v>
      </c>
      <c r="AL70" s="93">
        <f t="shared" si="137"/>
        <v>0.13551354936590254</v>
      </c>
      <c r="AM70" s="87">
        <f t="shared" si="137"/>
        <v>0.15628961342119707</v>
      </c>
      <c r="AN70" s="87">
        <f t="shared" ref="AN70:BB70" si="138">(AN25+AN26)/(AB25+AB26)-1</f>
        <v>0.19082920106712087</v>
      </c>
      <c r="AO70" s="87">
        <f t="shared" si="138"/>
        <v>-0.23364423690569436</v>
      </c>
      <c r="AP70" s="87">
        <f t="shared" si="138"/>
        <v>-0.9218137509200055</v>
      </c>
      <c r="AQ70" s="87">
        <f t="shared" si="138"/>
        <v>-0.51250864592223411</v>
      </c>
      <c r="AR70" s="93">
        <f t="shared" si="138"/>
        <v>0.27737004307619206</v>
      </c>
      <c r="AS70" s="93">
        <f t="shared" si="138"/>
        <v>0.14102651457063398</v>
      </c>
      <c r="AT70" s="93">
        <f t="shared" si="138"/>
        <v>0.16375595999075077</v>
      </c>
      <c r="AU70" s="93">
        <f t="shared" si="138"/>
        <v>0.21687621655188982</v>
      </c>
      <c r="AV70" s="93">
        <f t="shared" si="138"/>
        <v>7.953367948069423E-2</v>
      </c>
      <c r="AW70" s="93">
        <f t="shared" si="138"/>
        <v>0.25101166752661674</v>
      </c>
      <c r="AX70" s="93">
        <f t="shared" si="138"/>
        <v>0.27603911445881701</v>
      </c>
      <c r="AY70" s="93">
        <f t="shared" si="138"/>
        <v>2.1026719046556286E-2</v>
      </c>
      <c r="AZ70" s="93">
        <f t="shared" si="138"/>
        <v>0.11586292346902516</v>
      </c>
      <c r="BA70" s="93">
        <f t="shared" si="138"/>
        <v>0.8634566028619346</v>
      </c>
      <c r="BB70" s="93">
        <f t="shared" si="138"/>
        <v>14.243165923274322</v>
      </c>
      <c r="BC70" s="93">
        <f t="shared" ref="BC70:BS70" si="139">(BC25+BC26)/(AQ25+AQ26)-1</f>
        <v>1.7721938428086936</v>
      </c>
      <c r="BD70" s="93">
        <f t="shared" si="139"/>
        <v>0.12767776516228113</v>
      </c>
      <c r="BE70" s="93">
        <f t="shared" si="139"/>
        <v>1.1285337886534519E-2</v>
      </c>
      <c r="BF70" s="93">
        <f t="shared" si="139"/>
        <v>8.1466081241310384E-4</v>
      </c>
      <c r="BG70" s="93">
        <f t="shared" si="139"/>
        <v>6.686225985426586E-2</v>
      </c>
      <c r="BH70" s="93">
        <f t="shared" si="139"/>
        <v>5.2594171310466287E-2</v>
      </c>
      <c r="BI70" s="93">
        <f t="shared" si="139"/>
        <v>1.686107783840618E-2</v>
      </c>
      <c r="BJ70" s="93">
        <f t="shared" si="139"/>
        <v>1.3449947044310795E-2</v>
      </c>
      <c r="BK70" s="93">
        <f t="shared" si="139"/>
        <v>5.1175262505630981E-2</v>
      </c>
      <c r="BL70" s="93">
        <f t="shared" si="139"/>
        <v>2.042049017720915E-2</v>
      </c>
      <c r="BM70" s="93">
        <f t="shared" si="139"/>
        <v>5.1777124425065324E-2</v>
      </c>
      <c r="BN70" s="93">
        <f t="shared" si="139"/>
        <v>4.9060115656953229E-2</v>
      </c>
      <c r="BO70" s="93">
        <f t="shared" si="139"/>
        <v>-3.9939634364148935E-3</v>
      </c>
      <c r="BP70" s="87">
        <f t="shared" si="139"/>
        <v>4.9275820101521539E-2</v>
      </c>
      <c r="BQ70" s="93">
        <f t="shared" si="139"/>
        <v>-4.4180936269534454E-3</v>
      </c>
      <c r="BR70" s="93">
        <f t="shared" si="139"/>
        <v>0.1052562464597786</v>
      </c>
      <c r="BS70" s="93">
        <f t="shared" si="139"/>
        <v>9.0906152898191817E-2</v>
      </c>
      <c r="BT70" s="93">
        <f t="shared" ref="BT70:BZ70" si="140">(BT25+BT26)/(BH25+BH26)-1</f>
        <v>7.0061849889520245E-2</v>
      </c>
      <c r="BU70" s="93">
        <f t="shared" si="140"/>
        <v>8.3560772263315375E-2</v>
      </c>
      <c r="BV70" s="93">
        <f t="shared" si="140"/>
        <v>3.9361118036329801E-2</v>
      </c>
      <c r="BW70" s="93">
        <f t="shared" si="140"/>
        <v>0.25652034289411629</v>
      </c>
      <c r="BX70" s="93">
        <f t="shared" si="140"/>
        <v>0.19074668515430249</v>
      </c>
      <c r="BY70" s="93">
        <f t="shared" si="140"/>
        <v>0.16521428744286881</v>
      </c>
      <c r="BZ70" s="93">
        <f t="shared" si="140"/>
        <v>0.1524721712967585</v>
      </c>
      <c r="CA70" s="93">
        <f>(CA25+CA26)/(BO25+BO26)-1</f>
        <v>7.1358547249218418E-2</v>
      </c>
      <c r="CB70" s="93">
        <f>(CB25+CB26)/(BP25+BP26)-1</f>
        <v>0.24343659066811352</v>
      </c>
      <c r="CC70" s="119">
        <f>(CC25+CC26)/(BQ25+BQ26)-1</f>
        <v>0.21751141598220425</v>
      </c>
    </row>
    <row r="71" spans="2:81" ht="15" thickBot="1" x14ac:dyDescent="0.35">
      <c r="B71" s="13"/>
      <c r="N71" s="6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9"/>
      <c r="AI71" s="92"/>
      <c r="AK71" s="100"/>
      <c r="AL71" s="92"/>
      <c r="AM71" s="100"/>
      <c r="AN71" s="100"/>
      <c r="AO71" s="100"/>
      <c r="AP71" s="100"/>
      <c r="AQ71" s="100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100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111"/>
    </row>
    <row r="72" spans="2:81" ht="15.6" x14ac:dyDescent="0.3">
      <c r="B72" s="26" t="s">
        <v>27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27"/>
      <c r="AB72" s="27"/>
      <c r="AC72" s="27"/>
      <c r="AD72" s="27"/>
      <c r="AE72" s="27"/>
      <c r="AF72" s="27"/>
      <c r="AG72" s="27"/>
      <c r="AH72" s="27"/>
      <c r="AI72" s="51"/>
      <c r="AJ72" s="97"/>
      <c r="AK72" s="27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</row>
    <row r="73" spans="2:81" x14ac:dyDescent="0.3">
      <c r="B73" s="28" t="s">
        <v>2</v>
      </c>
      <c r="N73" s="6"/>
      <c r="O73" s="37"/>
      <c r="P73" s="37"/>
      <c r="Q73" s="37"/>
      <c r="R73" s="37"/>
      <c r="Z73" s="6"/>
      <c r="AK73" s="62"/>
    </row>
    <row r="74" spans="2:81" x14ac:dyDescent="0.3">
      <c r="B74" s="29" t="s">
        <v>1</v>
      </c>
      <c r="N74" s="6"/>
      <c r="O74" s="37">
        <f t="shared" ref="O74:X78" si="141">O30/C30-1</f>
        <v>4.9323160699104696E-2</v>
      </c>
      <c r="P74" s="37">
        <f t="shared" si="141"/>
        <v>3.8798282616762103E-2</v>
      </c>
      <c r="Q74" s="37">
        <f t="shared" si="141"/>
        <v>7.4500315622150204E-3</v>
      </c>
      <c r="R74" s="37">
        <f t="shared" si="141"/>
        <v>2.6836392555851907E-2</v>
      </c>
      <c r="S74" s="37">
        <f t="shared" si="141"/>
        <v>6.2459676188357793E-3</v>
      </c>
      <c r="T74" s="37">
        <f t="shared" si="141"/>
        <v>7.0326547810652951E-3</v>
      </c>
      <c r="U74" s="37">
        <f t="shared" si="141"/>
        <v>1.398418652259581E-2</v>
      </c>
      <c r="V74" s="37">
        <f t="shared" si="141"/>
        <v>9.4674721372678405E-3</v>
      </c>
      <c r="W74" s="37">
        <f t="shared" si="141"/>
        <v>2.58517089747623E-3</v>
      </c>
      <c r="X74" s="37">
        <f t="shared" si="141"/>
        <v>8.1420614261826785E-3</v>
      </c>
      <c r="Y74" s="37">
        <f t="shared" ref="Y74:AM78" si="142">Y30/M30-1</f>
        <v>8.6121428299061886E-3</v>
      </c>
      <c r="Z74" s="45">
        <f t="shared" si="142"/>
        <v>7.2428958657628772E-3</v>
      </c>
      <c r="AA74" s="37">
        <f t="shared" si="142"/>
        <v>6.4022254714886095E-3</v>
      </c>
      <c r="AB74" s="37">
        <f t="shared" si="142"/>
        <v>1.9363069420612611E-3</v>
      </c>
      <c r="AC74" s="37">
        <f t="shared" si="142"/>
        <v>-6.9632038661522344E-3</v>
      </c>
      <c r="AD74" s="37">
        <f t="shared" si="142"/>
        <v>6.1050151899233462E-4</v>
      </c>
      <c r="AE74" s="37">
        <f t="shared" si="142"/>
        <v>1.7988095346879174E-2</v>
      </c>
      <c r="AF74" s="37">
        <f t="shared" si="142"/>
        <v>-1.709303079265645E-3</v>
      </c>
      <c r="AG74" s="37">
        <f t="shared" si="142"/>
        <v>2.6496585332982381E-3</v>
      </c>
      <c r="AH74" s="64">
        <f t="shared" si="142"/>
        <v>-1.9857277189894162E-5</v>
      </c>
      <c r="AI74" s="90">
        <f>AI30/W30-1</f>
        <v>5.7576526291915897E-3</v>
      </c>
      <c r="AJ74" s="90">
        <f>AJ30/X30-1</f>
        <v>4.847514660501373E-3</v>
      </c>
      <c r="AK74" s="64">
        <f>AK30/Y30-1</f>
        <v>-2.7848168294959397E-3</v>
      </c>
      <c r="AL74" s="90">
        <f>AL30/Z30-1</f>
        <v>1.0392468011164446E-3</v>
      </c>
      <c r="AM74" s="64">
        <f>AM30/AA30-1</f>
        <v>7.1029462181730674E-2</v>
      </c>
      <c r="AN74" s="64">
        <f t="shared" ref="AN74:AP78" si="143">AN30/AB30-1</f>
        <v>8.0674135645427913E-2</v>
      </c>
      <c r="AO74" s="64">
        <f t="shared" si="143"/>
        <v>-5.2809609674511315E-2</v>
      </c>
      <c r="AP74" s="64">
        <f t="shared" si="143"/>
        <v>-0.26848125484314667</v>
      </c>
      <c r="AQ74" s="64">
        <f t="shared" ref="AQ74:BB78" si="144">AQ30/AE30-1</f>
        <v>-0.30762102332453622</v>
      </c>
      <c r="AR74" s="90">
        <f t="shared" si="144"/>
        <v>-0.23007344813310138</v>
      </c>
      <c r="AS74" s="90">
        <f t="shared" si="144"/>
        <v>-0.18654387444890086</v>
      </c>
      <c r="AT74" s="90">
        <f t="shared" si="144"/>
        <v>-0.17030423191087285</v>
      </c>
      <c r="AU74" s="90">
        <f t="shared" si="144"/>
        <v>-0.14076907618331191</v>
      </c>
      <c r="AV74" s="90">
        <f t="shared" si="144"/>
        <v>-0.12889610823642483</v>
      </c>
      <c r="AW74" s="90">
        <f t="shared" si="144"/>
        <v>-0.11035380734437006</v>
      </c>
      <c r="AX74" s="90">
        <f t="shared" si="144"/>
        <v>-9.1236845244241915E-2</v>
      </c>
      <c r="AY74" s="90">
        <f t="shared" si="144"/>
        <v>-9.6387886668117595E-2</v>
      </c>
      <c r="AZ74" s="90">
        <f t="shared" si="144"/>
        <v>-6.8936280757586843E-2</v>
      </c>
      <c r="BA74" s="90">
        <f t="shared" si="144"/>
        <v>0.10791527691418823</v>
      </c>
      <c r="BB74" s="90">
        <f t="shared" si="144"/>
        <v>0.43928436694851269</v>
      </c>
      <c r="BC74" s="90">
        <f t="shared" ref="BC74:BS78" si="145">BC30/AQ30-1</f>
        <v>0.48358883840740341</v>
      </c>
      <c r="BD74" s="90">
        <f t="shared" si="145"/>
        <v>0.37435114293680227</v>
      </c>
      <c r="BE74" s="90">
        <f t="shared" si="145"/>
        <v>0.28349968350242927</v>
      </c>
      <c r="BF74" s="90">
        <f t="shared" si="145"/>
        <v>0.25054923753379188</v>
      </c>
      <c r="BG74" s="90">
        <f t="shared" si="145"/>
        <v>0.21510664788291489</v>
      </c>
      <c r="BH74" s="90">
        <f t="shared" si="145"/>
        <v>0.18643220009346795</v>
      </c>
      <c r="BI74" s="90">
        <f t="shared" si="145"/>
        <v>0.16381671877574289</v>
      </c>
      <c r="BJ74" s="90">
        <f t="shared" si="145"/>
        <v>0.14350290986664938</v>
      </c>
      <c r="BK74" s="90">
        <f t="shared" si="145"/>
        <v>0.11377398700821328</v>
      </c>
      <c r="BL74" s="90">
        <f t="shared" si="145"/>
        <v>6.8543742563241139E-2</v>
      </c>
      <c r="BM74" s="90">
        <f t="shared" si="145"/>
        <v>5.3506072179303032E-2</v>
      </c>
      <c r="BN74" s="90">
        <f t="shared" si="145"/>
        <v>2.0383529704829373E-2</v>
      </c>
      <c r="BO74" s="90">
        <f t="shared" si="145"/>
        <v>3.8495080692946937E-2</v>
      </c>
      <c r="BP74" s="64">
        <f t="shared" si="145"/>
        <v>2.397472976815207E-2</v>
      </c>
      <c r="BQ74" s="90">
        <f t="shared" si="145"/>
        <v>1.4004265774954616E-2</v>
      </c>
      <c r="BR74" s="90">
        <f t="shared" si="145"/>
        <v>1.6145982151656746E-2</v>
      </c>
      <c r="BS74" s="90">
        <f t="shared" si="145"/>
        <v>1.6972272343592776E-2</v>
      </c>
      <c r="BT74" s="90">
        <f t="shared" ref="BT74:BV78" si="146">BT30/BH30-1</f>
        <v>1.5355107877837337E-2</v>
      </c>
      <c r="BU74" s="90">
        <f t="shared" si="146"/>
        <v>1.5271585450029601E-2</v>
      </c>
      <c r="BV74" s="90">
        <f>BV30/BJ30-1</f>
        <v>1.2679750505087517E-2</v>
      </c>
      <c r="BW74" s="90">
        <f>BW30/BK30-1</f>
        <v>-1.288764576659418E-2</v>
      </c>
      <c r="BX74" s="90">
        <f>BX30/BL30-1</f>
        <v>-1.2755533044078504E-2</v>
      </c>
      <c r="BY74" s="90">
        <f>BY30/BM30-1</f>
        <v>-2.5598567357394408E-3</v>
      </c>
      <c r="BZ74" s="90">
        <f>BZ30/BN30-1</f>
        <v>-4.5263530732434498E-3</v>
      </c>
      <c r="CA74" s="90">
        <f t="shared" ref="CA74:CC78" si="147">CA30/BO30-1</f>
        <v>-1.2948961676140569E-2</v>
      </c>
      <c r="CB74" s="90">
        <f t="shared" si="147"/>
        <v>2.5602155867838761E-3</v>
      </c>
      <c r="CC74" s="118">
        <f t="shared" si="147"/>
        <v>9.261445512912081E-3</v>
      </c>
    </row>
    <row r="75" spans="2:81" x14ac:dyDescent="0.3">
      <c r="B75" s="29" t="s">
        <v>3</v>
      </c>
      <c r="N75" s="6"/>
      <c r="O75" s="37">
        <f t="shared" si="141"/>
        <v>1.6974557738577367E-2</v>
      </c>
      <c r="P75" s="37">
        <f t="shared" si="141"/>
        <v>2.4411276693207196E-2</v>
      </c>
      <c r="Q75" s="37">
        <f t="shared" si="141"/>
        <v>-8.9907474301302859E-3</v>
      </c>
      <c r="R75" s="37">
        <f t="shared" si="141"/>
        <v>1.5451589080893946E-2</v>
      </c>
      <c r="S75" s="37">
        <f t="shared" si="141"/>
        <v>-5.3568157016026241E-3</v>
      </c>
      <c r="T75" s="37">
        <f t="shared" si="141"/>
        <v>-1.0018534698402748E-3</v>
      </c>
      <c r="U75" s="37">
        <f t="shared" si="141"/>
        <v>1.0281830639518041E-2</v>
      </c>
      <c r="V75" s="37">
        <f t="shared" si="141"/>
        <v>7.8926412038571314E-3</v>
      </c>
      <c r="W75" s="37">
        <f t="shared" si="141"/>
        <v>3.5142911760566165E-4</v>
      </c>
      <c r="X75" s="37">
        <f t="shared" si="141"/>
        <v>5.7430981416604077E-3</v>
      </c>
      <c r="Y75" s="37">
        <f t="shared" si="142"/>
        <v>6.1963330924716953E-3</v>
      </c>
      <c r="Z75" s="45">
        <f t="shared" si="142"/>
        <v>6.1200305990936066E-3</v>
      </c>
      <c r="AA75" s="37">
        <f t="shared" si="142"/>
        <v>8.9332784188604908E-3</v>
      </c>
      <c r="AB75" s="37">
        <f t="shared" si="142"/>
        <v>-4.5225677122452401E-3</v>
      </c>
      <c r="AC75" s="37">
        <f t="shared" si="142"/>
        <v>-8.8562545135151272E-3</v>
      </c>
      <c r="AD75" s="37">
        <f t="shared" si="142"/>
        <v>2.420899596799253E-2</v>
      </c>
      <c r="AE75" s="37">
        <f t="shared" si="142"/>
        <v>7.6492194815634962E-2</v>
      </c>
      <c r="AF75" s="37">
        <f t="shared" si="142"/>
        <v>6.5239350942893237E-2</v>
      </c>
      <c r="AG75" s="37">
        <f t="shared" si="142"/>
        <v>8.365373828925482E-2</v>
      </c>
      <c r="AH75" s="64">
        <f t="shared" si="142"/>
        <v>8.6358127935185935E-2</v>
      </c>
      <c r="AI75" s="90">
        <f t="shared" si="142"/>
        <v>0.10006853863256393</v>
      </c>
      <c r="AJ75" s="90">
        <f t="shared" si="142"/>
        <v>0.10440115221658486</v>
      </c>
      <c r="AK75" s="64">
        <f t="shared" si="142"/>
        <v>9.8840728318857929E-2</v>
      </c>
      <c r="AL75" s="90">
        <f t="shared" si="142"/>
        <v>0.10623605022694749</v>
      </c>
      <c r="AM75" s="64">
        <f t="shared" si="142"/>
        <v>0.26101383458867899</v>
      </c>
      <c r="AN75" s="64">
        <f t="shared" si="143"/>
        <v>0.27882045456285254</v>
      </c>
      <c r="AO75" s="64">
        <f t="shared" si="143"/>
        <v>0.10447774351616013</v>
      </c>
      <c r="AP75" s="64">
        <f t="shared" si="143"/>
        <v>-0.18497744475064126</v>
      </c>
      <c r="AQ75" s="64">
        <f t="shared" si="144"/>
        <v>-0.26686661808056877</v>
      </c>
      <c r="AR75" s="90">
        <f t="shared" si="144"/>
        <v>-0.19501441399296982</v>
      </c>
      <c r="AS75" s="90">
        <f t="shared" si="144"/>
        <v>-0.15427085819553465</v>
      </c>
      <c r="AT75" s="90">
        <f t="shared" si="144"/>
        <v>-0.13473813472046892</v>
      </c>
      <c r="AU75" s="90">
        <f t="shared" si="144"/>
        <v>-9.981230709136335E-2</v>
      </c>
      <c r="AV75" s="90">
        <f t="shared" si="144"/>
        <v>-8.6905681329868978E-2</v>
      </c>
      <c r="AW75" s="90">
        <f t="shared" si="144"/>
        <v>-6.5977241057420311E-2</v>
      </c>
      <c r="AX75" s="90">
        <f t="shared" si="144"/>
        <v>-4.7222295204481624E-2</v>
      </c>
      <c r="AY75" s="90">
        <f t="shared" si="144"/>
        <v>-7.1974198046840243E-2</v>
      </c>
      <c r="AZ75" s="90">
        <f t="shared" si="144"/>
        <v>-2.9155582925977197E-2</v>
      </c>
      <c r="BA75" s="90">
        <f t="shared" si="144"/>
        <v>0.17566864235168378</v>
      </c>
      <c r="BB75" s="90">
        <f t="shared" si="144"/>
        <v>0.508454608589888</v>
      </c>
      <c r="BC75" s="90">
        <f t="shared" si="145"/>
        <v>0.67394201982940349</v>
      </c>
      <c r="BD75" s="90">
        <f t="shared" si="145"/>
        <v>0.51838487887424378</v>
      </c>
      <c r="BE75" s="90">
        <f t="shared" si="145"/>
        <v>0.40546635378511775</v>
      </c>
      <c r="BF75" s="90">
        <f t="shared" si="145"/>
        <v>0.36170175074645594</v>
      </c>
      <c r="BG75" s="90">
        <f t="shared" si="145"/>
        <v>0.3082644507360135</v>
      </c>
      <c r="BH75" s="90">
        <f t="shared" si="145"/>
        <v>0.26851678464450135</v>
      </c>
      <c r="BI75" s="90">
        <f t="shared" si="145"/>
        <v>0.23612612278381784</v>
      </c>
      <c r="BJ75" s="90">
        <f t="shared" si="145"/>
        <v>0.21131501981076473</v>
      </c>
      <c r="BK75" s="90">
        <f t="shared" si="145"/>
        <v>8.4415993931983291E-3</v>
      </c>
      <c r="BL75" s="90">
        <f t="shared" si="145"/>
        <v>-4.061300780373589E-3</v>
      </c>
      <c r="BM75" s="90">
        <f t="shared" si="145"/>
        <v>9.9763230864537977E-3</v>
      </c>
      <c r="BN75" s="90">
        <f t="shared" si="145"/>
        <v>1.8746244765218911E-2</v>
      </c>
      <c r="BO75" s="90">
        <f t="shared" si="145"/>
        <v>-2.0822623538963025E-4</v>
      </c>
      <c r="BP75" s="64">
        <f t="shared" si="145"/>
        <v>1.4499427168598755E-2</v>
      </c>
      <c r="BQ75" s="90">
        <f t="shared" si="145"/>
        <v>8.0449835720188823E-3</v>
      </c>
      <c r="BR75" s="90">
        <f t="shared" si="145"/>
        <v>1.5084554540500728E-2</v>
      </c>
      <c r="BS75" s="90">
        <f t="shared" si="145"/>
        <v>2.0925237187663592E-2</v>
      </c>
      <c r="BT75" s="90">
        <f t="shared" si="146"/>
        <v>2.5089648987195012E-2</v>
      </c>
      <c r="BU75" s="90">
        <f t="shared" si="146"/>
        <v>2.9254583455107896E-2</v>
      </c>
      <c r="BV75" s="90">
        <f t="shared" si="146"/>
        <v>2.9125574872264748E-2</v>
      </c>
      <c r="BW75" s="90">
        <f t="shared" ref="BW75:BZ78" si="148">BW31/BK31-1</f>
        <v>0.16629139940430759</v>
      </c>
      <c r="BX75" s="90">
        <f t="shared" si="148"/>
        <v>0.10754378635505901</v>
      </c>
      <c r="BY75" s="90">
        <f t="shared" si="148"/>
        <v>8.4826459603891902E-2</v>
      </c>
      <c r="BZ75" s="90">
        <f t="shared" si="148"/>
        <v>7.1304843346241764E-2</v>
      </c>
      <c r="CA75" s="90">
        <f t="shared" si="147"/>
        <v>4.409819703156348E-2</v>
      </c>
      <c r="CB75" s="90">
        <f t="shared" si="147"/>
        <v>5.5144211215124361E-2</v>
      </c>
      <c r="CC75" s="118">
        <f t="shared" si="147"/>
        <v>5.921357829296614E-2</v>
      </c>
    </row>
    <row r="76" spans="2:81" x14ac:dyDescent="0.3">
      <c r="B76" s="29" t="s">
        <v>4</v>
      </c>
      <c r="N76" s="6"/>
      <c r="O76" s="37">
        <f t="shared" si="141"/>
        <v>-5.2083652623294063E-2</v>
      </c>
      <c r="P76" s="37">
        <f t="shared" si="141"/>
        <v>-2.2099993793361694E-2</v>
      </c>
      <c r="Q76" s="37">
        <f t="shared" si="141"/>
        <v>-4.5490642463760778E-2</v>
      </c>
      <c r="R76" s="37">
        <f t="shared" si="141"/>
        <v>-1.1704702800277467E-2</v>
      </c>
      <c r="S76" s="37">
        <f t="shared" si="141"/>
        <v>-3.3562464602533093E-2</v>
      </c>
      <c r="T76" s="37">
        <f t="shared" si="141"/>
        <v>-2.737889055825482E-2</v>
      </c>
      <c r="U76" s="37">
        <f t="shared" si="141"/>
        <v>-1.3730560788743018E-2</v>
      </c>
      <c r="V76" s="37">
        <f t="shared" si="141"/>
        <v>-1.4809230082352243E-2</v>
      </c>
      <c r="W76" s="37">
        <f t="shared" si="141"/>
        <v>-1.9240749356719045E-2</v>
      </c>
      <c r="X76" s="37">
        <f t="shared" si="141"/>
        <v>-1.2607492207955651E-2</v>
      </c>
      <c r="Y76" s="37">
        <f t="shared" si="142"/>
        <v>-1.2489071749354319E-2</v>
      </c>
      <c r="Z76" s="45">
        <f t="shared" si="142"/>
        <v>-1.1629213611592304E-2</v>
      </c>
      <c r="AA76" s="37">
        <f t="shared" si="142"/>
        <v>-2.947456340360155E-2</v>
      </c>
      <c r="AB76" s="37">
        <f t="shared" si="142"/>
        <v>-3.6507477935233124E-2</v>
      </c>
      <c r="AC76" s="37">
        <f t="shared" si="142"/>
        <v>-9.4170294137544408E-3</v>
      </c>
      <c r="AD76" s="37">
        <f t="shared" si="142"/>
        <v>-4.6394937197482111E-2</v>
      </c>
      <c r="AE76" s="37">
        <f t="shared" si="142"/>
        <v>-5.2794057692151952E-2</v>
      </c>
      <c r="AF76" s="37">
        <f t="shared" si="142"/>
        <v>-9.0892596222495237E-2</v>
      </c>
      <c r="AG76" s="37">
        <f t="shared" si="142"/>
        <v>-8.1027421409987532E-2</v>
      </c>
      <c r="AH76" s="64">
        <f t="shared" si="142"/>
        <v>-7.9638442695275202E-2</v>
      </c>
      <c r="AI76" s="90">
        <f t="shared" si="142"/>
        <v>-7.5788679281463267E-2</v>
      </c>
      <c r="AJ76" s="90">
        <f t="shared" si="142"/>
        <v>-7.9510556619212247E-2</v>
      </c>
      <c r="AK76" s="64">
        <f t="shared" si="142"/>
        <v>-8.9556508827895231E-2</v>
      </c>
      <c r="AL76" s="90">
        <f t="shared" si="142"/>
        <v>-8.8424994799409351E-2</v>
      </c>
      <c r="AM76" s="64">
        <f t="shared" si="142"/>
        <v>-8.3568782895327987E-2</v>
      </c>
      <c r="AN76" s="64">
        <f t="shared" si="143"/>
        <v>-1.3053669794527378E-2</v>
      </c>
      <c r="AO76" s="64">
        <f t="shared" si="143"/>
        <v>-0.13574359894952215</v>
      </c>
      <c r="AP76" s="64">
        <f t="shared" si="143"/>
        <v>-0.32332456092284823</v>
      </c>
      <c r="AQ76" s="64">
        <f t="shared" si="144"/>
        <v>-0.34177172434969749</v>
      </c>
      <c r="AR76" s="90">
        <f t="shared" si="144"/>
        <v>-0.19631309088976623</v>
      </c>
      <c r="AS76" s="90">
        <f t="shared" si="144"/>
        <v>-0.12272818037945543</v>
      </c>
      <c r="AT76" s="90">
        <f t="shared" si="144"/>
        <v>-9.2127898159370392E-2</v>
      </c>
      <c r="AU76" s="90">
        <f t="shared" si="144"/>
        <v>-4.4017540065263372E-2</v>
      </c>
      <c r="AV76" s="90">
        <f t="shared" si="144"/>
        <v>-1.3736683172318465E-2</v>
      </c>
      <c r="AW76" s="90">
        <f t="shared" si="144"/>
        <v>2.6356158982475675E-2</v>
      </c>
      <c r="AX76" s="90">
        <f t="shared" si="144"/>
        <v>6.1145793480460897E-2</v>
      </c>
      <c r="AY76" s="90">
        <f t="shared" si="144"/>
        <v>0.19319235938346235</v>
      </c>
      <c r="AZ76" s="90">
        <f t="shared" si="144"/>
        <v>0.19029278732364618</v>
      </c>
      <c r="BA76" s="90">
        <f t="shared" si="144"/>
        <v>0.39318720262856033</v>
      </c>
      <c r="BB76" s="90">
        <f t="shared" si="144"/>
        <v>0.82077103627562376</v>
      </c>
      <c r="BC76" s="90">
        <f t="shared" si="145"/>
        <v>1.003387163994939</v>
      </c>
      <c r="BD76" s="90">
        <f t="shared" si="145"/>
        <v>0.67976814203570224</v>
      </c>
      <c r="BE76" s="90">
        <f t="shared" si="145"/>
        <v>0.5086628697729354</v>
      </c>
      <c r="BF76" s="90">
        <f t="shared" si="145"/>
        <v>0.45075375345844781</v>
      </c>
      <c r="BG76" s="90">
        <f t="shared" si="145"/>
        <v>0.39010914350969239</v>
      </c>
      <c r="BH76" s="90">
        <f t="shared" si="145"/>
        <v>0.33801109463149137</v>
      </c>
      <c r="BI76" s="90">
        <f t="shared" si="145"/>
        <v>0.29230434415730766</v>
      </c>
      <c r="BJ76" s="90">
        <f t="shared" si="145"/>
        <v>0.25109181053543406</v>
      </c>
      <c r="BK76" s="90">
        <f t="shared" si="145"/>
        <v>3.8569137855573032E-3</v>
      </c>
      <c r="BL76" s="90">
        <f t="shared" si="145"/>
        <v>-1.0198203552531648E-2</v>
      </c>
      <c r="BM76" s="90">
        <f t="shared" si="145"/>
        <v>2.961890469489914E-3</v>
      </c>
      <c r="BN76" s="90">
        <f t="shared" si="145"/>
        <v>7.6792971111332431E-3</v>
      </c>
      <c r="BO76" s="90">
        <f t="shared" si="145"/>
        <v>-2.223212808499353E-2</v>
      </c>
      <c r="BP76" s="64">
        <f t="shared" si="145"/>
        <v>-4.4711614251649046E-3</v>
      </c>
      <c r="BQ76" s="90">
        <f t="shared" si="145"/>
        <v>-1.4827620734184643E-2</v>
      </c>
      <c r="BR76" s="90">
        <f t="shared" si="145"/>
        <v>-1.092449026820097E-2</v>
      </c>
      <c r="BS76" s="90">
        <f t="shared" si="145"/>
        <v>-7.7308812752352463E-3</v>
      </c>
      <c r="BT76" s="90">
        <f t="shared" si="146"/>
        <v>-5.158701403009669E-3</v>
      </c>
      <c r="BU76" s="90">
        <f t="shared" si="146"/>
        <v>-3.342932854838887E-3</v>
      </c>
      <c r="BV76" s="90">
        <f t="shared" si="146"/>
        <v>-4.1799932247366112E-3</v>
      </c>
      <c r="BW76" s="90">
        <f t="shared" si="148"/>
        <v>0.12240678802320848</v>
      </c>
      <c r="BX76" s="90">
        <f t="shared" si="148"/>
        <v>5.5356294876470313E-2</v>
      </c>
      <c r="BY76" s="90">
        <f t="shared" si="148"/>
        <v>2.8063803744071913E-2</v>
      </c>
      <c r="BZ76" s="90">
        <f t="shared" si="148"/>
        <v>1.1521740921056178E-2</v>
      </c>
      <c r="CA76" s="90">
        <f t="shared" si="147"/>
        <v>-1.5251113959959595E-2</v>
      </c>
      <c r="CB76" s="90">
        <f t="shared" si="147"/>
        <v>-5.0525981975354517E-3</v>
      </c>
      <c r="CC76" s="118">
        <f t="shared" si="147"/>
        <v>2.1067786016160106E-3</v>
      </c>
    </row>
    <row r="77" spans="2:81" x14ac:dyDescent="0.3">
      <c r="B77" s="29" t="s">
        <v>5</v>
      </c>
      <c r="N77" s="6"/>
      <c r="O77" s="37">
        <f t="shared" si="141"/>
        <v>4.4000465183247073E-2</v>
      </c>
      <c r="P77" s="37">
        <f t="shared" si="141"/>
        <v>5.958733314419784E-2</v>
      </c>
      <c r="Q77" s="37">
        <f t="shared" si="141"/>
        <v>2.5088688012456561E-2</v>
      </c>
      <c r="R77" s="37">
        <f t="shared" si="141"/>
        <v>5.5549927668940846E-2</v>
      </c>
      <c r="S77" s="37">
        <f t="shared" si="141"/>
        <v>4.1644493229744617E-2</v>
      </c>
      <c r="T77" s="37">
        <f t="shared" si="141"/>
        <v>3.8650634646387072E-2</v>
      </c>
      <c r="U77" s="37">
        <f t="shared" si="141"/>
        <v>4.630727969039472E-2</v>
      </c>
      <c r="V77" s="37">
        <f t="shared" si="141"/>
        <v>4.549730574925559E-2</v>
      </c>
      <c r="W77" s="37">
        <f t="shared" si="141"/>
        <v>3.3970152355807581E-2</v>
      </c>
      <c r="X77" s="37">
        <f t="shared" si="141"/>
        <v>3.8670359830901502E-2</v>
      </c>
      <c r="Y77" s="37">
        <f t="shared" si="142"/>
        <v>4.50307880719234E-2</v>
      </c>
      <c r="Z77" s="45">
        <f t="shared" si="142"/>
        <v>4.0900372168281685E-2</v>
      </c>
      <c r="AA77" s="37">
        <f t="shared" si="142"/>
        <v>3.2634316432607724E-2</v>
      </c>
      <c r="AB77" s="37">
        <f t="shared" si="142"/>
        <v>3.2700686014331071E-2</v>
      </c>
      <c r="AC77" s="37">
        <f t="shared" si="142"/>
        <v>2.3496881004295922E-2</v>
      </c>
      <c r="AD77" s="37">
        <f t="shared" si="142"/>
        <v>3.3017431142801978E-2</v>
      </c>
      <c r="AE77" s="37">
        <f t="shared" si="142"/>
        <v>3.8296601123467111E-2</v>
      </c>
      <c r="AF77" s="37">
        <f t="shared" si="142"/>
        <v>2.3751306050420418E-2</v>
      </c>
      <c r="AG77" s="37">
        <f t="shared" si="142"/>
        <v>3.0493969879069383E-2</v>
      </c>
      <c r="AH77" s="64">
        <f t="shared" si="142"/>
        <v>3.0117015666848657E-2</v>
      </c>
      <c r="AI77" s="90">
        <f t="shared" si="142"/>
        <v>3.5639688831085037E-2</v>
      </c>
      <c r="AJ77" s="90">
        <f t="shared" si="142"/>
        <v>3.5969294701727605E-2</v>
      </c>
      <c r="AK77" s="64">
        <f t="shared" si="142"/>
        <v>3.0604889635058585E-2</v>
      </c>
      <c r="AL77" s="90">
        <f t="shared" si="142"/>
        <v>3.4427441105579604E-2</v>
      </c>
      <c r="AM77" s="64">
        <f t="shared" si="142"/>
        <v>0.1359251835685602</v>
      </c>
      <c r="AN77" s="64">
        <f t="shared" si="143"/>
        <v>0.11270314966324513</v>
      </c>
      <c r="AO77" s="64">
        <f t="shared" si="143"/>
        <v>-4.7631705188032947E-2</v>
      </c>
      <c r="AP77" s="64">
        <f t="shared" si="143"/>
        <v>-0.25913349267880037</v>
      </c>
      <c r="AQ77" s="64">
        <f t="shared" si="144"/>
        <v>-0.19353982900343736</v>
      </c>
      <c r="AR77" s="90">
        <f t="shared" si="144"/>
        <v>-5.8483854198605689E-2</v>
      </c>
      <c r="AS77" s="90">
        <f t="shared" si="144"/>
        <v>-1.9792167880211875E-2</v>
      </c>
      <c r="AT77" s="90">
        <f t="shared" si="144"/>
        <v>-1.2155157693282903E-2</v>
      </c>
      <c r="AU77" s="90">
        <f t="shared" si="144"/>
        <v>-1.2243092630682684E-3</v>
      </c>
      <c r="AV77" s="90">
        <f t="shared" si="144"/>
        <v>-1.7097102513260687E-2</v>
      </c>
      <c r="AW77" s="90">
        <f t="shared" si="144"/>
        <v>-1.3559997556484182E-2</v>
      </c>
      <c r="AX77" s="90">
        <f t="shared" si="144"/>
        <v>1.3119142109048187E-2</v>
      </c>
      <c r="AY77" s="90">
        <f t="shared" si="144"/>
        <v>-2.1040509927915396E-3</v>
      </c>
      <c r="AZ77" s="90">
        <f t="shared" si="144"/>
        <v>4.5636972530526787E-2</v>
      </c>
      <c r="BA77" s="90">
        <f t="shared" si="144"/>
        <v>0.21686762632278067</v>
      </c>
      <c r="BB77" s="90">
        <f t="shared" si="144"/>
        <v>0.49233761699392953</v>
      </c>
      <c r="BC77" s="90">
        <f t="shared" si="145"/>
        <v>0.42446311679599558</v>
      </c>
      <c r="BD77" s="90">
        <f t="shared" si="145"/>
        <v>0.1835533620068952</v>
      </c>
      <c r="BE77" s="90">
        <f t="shared" si="145"/>
        <v>0.1341207127922408</v>
      </c>
      <c r="BF77" s="90">
        <f t="shared" si="145"/>
        <v>0.12527920372475809</v>
      </c>
      <c r="BG77" s="90">
        <f t="shared" si="145"/>
        <v>0.12170652713005126</v>
      </c>
      <c r="BH77" s="90">
        <f t="shared" si="145"/>
        <v>0.12529843645557914</v>
      </c>
      <c r="BI77" s="90">
        <f t="shared" si="145"/>
        <v>0.11933463630028029</v>
      </c>
      <c r="BJ77" s="90">
        <f t="shared" si="145"/>
        <v>9.9233279475911429E-2</v>
      </c>
      <c r="BK77" s="90">
        <f t="shared" si="145"/>
        <v>-2.4872072533096312E-2</v>
      </c>
      <c r="BL77" s="90">
        <f t="shared" si="145"/>
        <v>-6.6696166094452058E-3</v>
      </c>
      <c r="BM77" s="90">
        <f t="shared" si="145"/>
        <v>2.4510164109870614E-2</v>
      </c>
      <c r="BN77" s="90">
        <f t="shared" si="145"/>
        <v>4.5377231537783613E-2</v>
      </c>
      <c r="BO77" s="90">
        <f t="shared" si="145"/>
        <v>7.731739433171736E-3</v>
      </c>
      <c r="BP77" s="64">
        <f t="shared" si="145"/>
        <v>4.9357370980842363E-2</v>
      </c>
      <c r="BQ77" s="90">
        <f t="shared" si="145"/>
        <v>4.2628782316671554E-2</v>
      </c>
      <c r="BR77" s="90">
        <f t="shared" si="145"/>
        <v>4.2323020119611199E-2</v>
      </c>
      <c r="BS77" s="90">
        <f t="shared" si="145"/>
        <v>4.8464981498755666E-2</v>
      </c>
      <c r="BT77" s="90">
        <f t="shared" si="146"/>
        <v>5.0022953369576406E-2</v>
      </c>
      <c r="BU77" s="90">
        <f t="shared" si="146"/>
        <v>5.1620740825649269E-2</v>
      </c>
      <c r="BV77" s="90">
        <f t="shared" si="146"/>
        <v>4.6569002323728848E-2</v>
      </c>
      <c r="BW77" s="90">
        <f t="shared" si="148"/>
        <v>0.12867819836235594</v>
      </c>
      <c r="BX77" s="90">
        <f t="shared" si="148"/>
        <v>5.9197748505436243E-2</v>
      </c>
      <c r="BY77" s="90">
        <f t="shared" si="148"/>
        <v>6.1383299510160416E-2</v>
      </c>
      <c r="BZ77" s="90">
        <f t="shared" si="148"/>
        <v>4.9424625250755083E-2</v>
      </c>
      <c r="CA77" s="90">
        <f t="shared" si="147"/>
        <v>4.2211389300814917E-2</v>
      </c>
      <c r="CB77" s="90">
        <f t="shared" si="147"/>
        <v>5.4401677829464479E-2</v>
      </c>
      <c r="CC77" s="118">
        <f t="shared" si="147"/>
        <v>4.7649053872517166E-2</v>
      </c>
    </row>
    <row r="78" spans="2:81" x14ac:dyDescent="0.3">
      <c r="B78" s="53" t="s">
        <v>31</v>
      </c>
      <c r="N78" s="6"/>
      <c r="O78" s="37">
        <f t="shared" si="141"/>
        <v>7.5018760774536064E-2</v>
      </c>
      <c r="P78" s="37">
        <f t="shared" si="141"/>
        <v>7.4286006632363621E-2</v>
      </c>
      <c r="Q78" s="37">
        <f t="shared" si="141"/>
        <v>4.7329905287693208E-2</v>
      </c>
      <c r="R78" s="37">
        <f t="shared" si="141"/>
        <v>6.7902695436594662E-2</v>
      </c>
      <c r="S78" s="37">
        <f t="shared" si="141"/>
        <v>4.2667000968763968E-2</v>
      </c>
      <c r="T78" s="37">
        <f t="shared" si="141"/>
        <v>4.5672571859341593E-2</v>
      </c>
      <c r="U78" s="37">
        <f t="shared" si="141"/>
        <v>5.5125429596660114E-2</v>
      </c>
      <c r="V78" s="37">
        <f t="shared" si="141"/>
        <v>5.1880523124115729E-2</v>
      </c>
      <c r="W78" s="37">
        <f t="shared" si="141"/>
        <v>4.360355658507431E-2</v>
      </c>
      <c r="X78" s="37">
        <f t="shared" si="141"/>
        <v>4.8911384767406307E-2</v>
      </c>
      <c r="Y78" s="37">
        <f t="shared" si="142"/>
        <v>4.803768792000862E-2</v>
      </c>
      <c r="Z78" s="45">
        <f t="shared" si="142"/>
        <v>4.8232287446963396E-2</v>
      </c>
      <c r="AA78" s="37">
        <f t="shared" si="142"/>
        <v>3.7230328186867778E-2</v>
      </c>
      <c r="AB78" s="37">
        <f t="shared" si="142"/>
        <v>3.1017201714614195E-2</v>
      </c>
      <c r="AC78" s="37">
        <f t="shared" si="142"/>
        <v>2.1470007830469706E-2</v>
      </c>
      <c r="AD78" s="37">
        <f t="shared" si="142"/>
        <v>4.019512156206928E-2</v>
      </c>
      <c r="AE78" s="37">
        <f t="shared" si="142"/>
        <v>7.2446446212861337E-2</v>
      </c>
      <c r="AF78" s="37">
        <f t="shared" si="142"/>
        <v>5.0248875298302798E-2</v>
      </c>
      <c r="AG78" s="37">
        <f t="shared" si="142"/>
        <v>5.9957776903234006E-2</v>
      </c>
      <c r="AH78" s="64">
        <f t="shared" si="142"/>
        <v>5.9331035536456023E-2</v>
      </c>
      <c r="AI78" s="90">
        <f t="shared" si="142"/>
        <v>6.8811884396789758E-2</v>
      </c>
      <c r="AJ78" s="90">
        <f t="shared" si="142"/>
        <v>6.9259243293254169E-2</v>
      </c>
      <c r="AK78" s="64">
        <f t="shared" si="142"/>
        <v>6.0393697581204053E-2</v>
      </c>
      <c r="AL78" s="90">
        <f t="shared" si="142"/>
        <v>6.5412503285322998E-2</v>
      </c>
      <c r="AM78" s="64">
        <f t="shared" si="142"/>
        <v>0.14176886782045894</v>
      </c>
      <c r="AN78" s="64">
        <f t="shared" si="143"/>
        <v>0.15639824622533571</v>
      </c>
      <c r="AO78" s="64">
        <f t="shared" si="143"/>
        <v>1.7217631507074227E-2</v>
      </c>
      <c r="AP78" s="64">
        <f t="shared" si="143"/>
        <v>-0.23052057801106762</v>
      </c>
      <c r="AQ78" s="64">
        <f t="shared" si="144"/>
        <v>-0.2848523116896261</v>
      </c>
      <c r="AR78" s="90">
        <f t="shared" si="144"/>
        <v>-0.19208294695558725</v>
      </c>
      <c r="AS78" s="90">
        <f t="shared" si="144"/>
        <v>-0.13892713447076066</v>
      </c>
      <c r="AT78" s="90">
        <f t="shared" si="144"/>
        <v>-0.11550982074903116</v>
      </c>
      <c r="AU78" s="90">
        <f t="shared" si="144"/>
        <v>-7.8182007559556732E-2</v>
      </c>
      <c r="AV78" s="90">
        <f t="shared" si="144"/>
        <v>-6.0409161104291509E-2</v>
      </c>
      <c r="AW78" s="90">
        <f t="shared" si="144"/>
        <v>-3.2133632604613438E-2</v>
      </c>
      <c r="AX78" s="90">
        <f t="shared" si="144"/>
        <v>-8.0575691770505831E-3</v>
      </c>
      <c r="AY78" s="90">
        <f t="shared" si="144"/>
        <v>2.991463966987018E-3</v>
      </c>
      <c r="AZ78" s="90">
        <f t="shared" si="144"/>
        <v>5.2971870692210876E-2</v>
      </c>
      <c r="BA78" s="90">
        <f t="shared" si="144"/>
        <v>0.25291351056524647</v>
      </c>
      <c r="BB78" s="90">
        <f t="shared" si="144"/>
        <v>0.60066868279525787</v>
      </c>
      <c r="BC78" s="90">
        <f t="shared" si="145"/>
        <v>0.75563394847312737</v>
      </c>
      <c r="BD78" s="90">
        <f t="shared" si="145"/>
        <v>0.5792149114349181</v>
      </c>
      <c r="BE78" s="90">
        <f t="shared" si="145"/>
        <v>0.45265598528194739</v>
      </c>
      <c r="BF78" s="90">
        <f t="shared" si="145"/>
        <v>0.40317691464269423</v>
      </c>
      <c r="BG78" s="90">
        <f t="shared" si="145"/>
        <v>0.34895501993203748</v>
      </c>
      <c r="BH78" s="90">
        <f t="shared" si="145"/>
        <v>0.30416353173500466</v>
      </c>
      <c r="BI78" s="90">
        <f t="shared" si="145"/>
        <v>0.26604709017332739</v>
      </c>
      <c r="BJ78" s="90">
        <f t="shared" si="145"/>
        <v>0.23550661642891368</v>
      </c>
      <c r="BK78" s="90">
        <f t="shared" si="145"/>
        <v>3.139958315369884E-2</v>
      </c>
      <c r="BL78" s="90">
        <f t="shared" si="145"/>
        <v>8.3102925195093214E-3</v>
      </c>
      <c r="BM78" s="90">
        <f t="shared" si="145"/>
        <v>1.3475118201119241E-2</v>
      </c>
      <c r="BN78" s="90">
        <f t="shared" si="145"/>
        <v>1.9857223585447059E-2</v>
      </c>
      <c r="BO78" s="90">
        <f t="shared" si="145"/>
        <v>3.0233916976640796E-3</v>
      </c>
      <c r="BP78" s="64">
        <f t="shared" si="145"/>
        <v>9.2454925119642706E-3</v>
      </c>
      <c r="BQ78" s="90">
        <f t="shared" si="145"/>
        <v>3.7582398268791728E-3</v>
      </c>
      <c r="BR78" s="90">
        <f t="shared" si="145"/>
        <v>8.9640581874388392E-3</v>
      </c>
      <c r="BS78" s="90">
        <f t="shared" si="145"/>
        <v>1.5511114533953263E-2</v>
      </c>
      <c r="BT78" s="90">
        <f t="shared" si="146"/>
        <v>1.9912261153536059E-2</v>
      </c>
      <c r="BU78" s="90">
        <f t="shared" si="146"/>
        <v>2.4234796076175957E-2</v>
      </c>
      <c r="BV78" s="90">
        <f>BV34/BJ34-1</f>
        <v>2.4191657593981342E-2</v>
      </c>
      <c r="BW78" s="90">
        <f t="shared" si="148"/>
        <v>0.24870026770624309</v>
      </c>
      <c r="BX78" s="90">
        <f t="shared" si="148"/>
        <v>0.21467988866480425</v>
      </c>
      <c r="BY78" s="90">
        <f t="shared" si="148"/>
        <v>0.19641866892674242</v>
      </c>
      <c r="BZ78" s="90">
        <f t="shared" si="148"/>
        <v>0.18778850198920249</v>
      </c>
      <c r="CA78" s="90">
        <f t="shared" si="147"/>
        <v>0.1597614074113658</v>
      </c>
      <c r="CB78" s="90">
        <f t="shared" si="147"/>
        <v>0.17341978079742182</v>
      </c>
      <c r="CC78" s="118">
        <f t="shared" si="147"/>
        <v>0.17936944706076141</v>
      </c>
    </row>
    <row r="79" spans="2:81" x14ac:dyDescent="0.3">
      <c r="B79" s="29"/>
      <c r="N79" s="6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45"/>
      <c r="AA79" s="37"/>
      <c r="AB79" s="37"/>
      <c r="AC79" s="37"/>
      <c r="AD79" s="37"/>
      <c r="AE79" s="37"/>
      <c r="AF79" s="37"/>
      <c r="AG79" s="37"/>
      <c r="AH79" s="64"/>
      <c r="AI79" s="90"/>
      <c r="AJ79" s="90"/>
      <c r="AK79" s="64"/>
      <c r="AL79" s="90"/>
      <c r="AM79" s="64"/>
      <c r="AN79" s="64"/>
      <c r="AO79" s="64"/>
      <c r="AP79" s="64"/>
      <c r="AQ79" s="64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64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118"/>
    </row>
    <row r="80" spans="2:81" x14ac:dyDescent="0.3">
      <c r="B80" s="28" t="s">
        <v>6</v>
      </c>
      <c r="N80" s="6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45"/>
      <c r="AA80" s="37"/>
      <c r="AB80" s="37"/>
      <c r="AC80" s="37"/>
      <c r="AD80" s="37"/>
      <c r="AE80" s="37"/>
      <c r="AF80" s="37"/>
      <c r="AG80" s="37"/>
      <c r="AH80" s="64"/>
      <c r="AI80" s="90"/>
      <c r="AJ80" s="90"/>
      <c r="AK80" s="64"/>
      <c r="AL80" s="90"/>
      <c r="AM80" s="64"/>
      <c r="AN80" s="64"/>
      <c r="AO80" s="64"/>
      <c r="AP80" s="64"/>
      <c r="AQ80" s="64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64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118"/>
    </row>
    <row r="81" spans="2:81" hidden="1" x14ac:dyDescent="0.3">
      <c r="B81" s="29"/>
      <c r="N81" s="6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45"/>
      <c r="AA81" s="37"/>
      <c r="AB81" s="37"/>
      <c r="AC81" s="37"/>
      <c r="AD81" s="37"/>
      <c r="AE81" s="37"/>
      <c r="AF81" s="37"/>
      <c r="AG81" s="37"/>
      <c r="AH81" s="64"/>
      <c r="AI81" s="90"/>
      <c r="AJ81" s="90"/>
      <c r="AK81" s="64"/>
      <c r="AL81" s="90"/>
      <c r="AM81" s="64"/>
      <c r="AN81" s="64"/>
      <c r="AO81" s="64"/>
      <c r="AP81" s="64"/>
      <c r="AQ81" s="64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64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118"/>
    </row>
    <row r="82" spans="2:81" x14ac:dyDescent="0.3">
      <c r="B82" s="29" t="s">
        <v>3</v>
      </c>
      <c r="N82" s="6"/>
      <c r="O82" s="37">
        <f t="shared" ref="O82:X85" si="149">O38/C38-1</f>
        <v>0.10432632976485023</v>
      </c>
      <c r="P82" s="37">
        <f t="shared" si="149"/>
        <v>9.8628826177519446E-2</v>
      </c>
      <c r="Q82" s="37">
        <f t="shared" si="149"/>
        <v>6.8181496749466275E-2</v>
      </c>
      <c r="R82" s="37">
        <f t="shared" si="149"/>
        <v>9.9171059639874493E-2</v>
      </c>
      <c r="S82" s="37">
        <f t="shared" si="149"/>
        <v>7.259641555445584E-2</v>
      </c>
      <c r="T82" s="37">
        <f t="shared" si="149"/>
        <v>7.7056995262576145E-2</v>
      </c>
      <c r="U82" s="37">
        <f t="shared" si="149"/>
        <v>9.4740979149004145E-2</v>
      </c>
      <c r="V82" s="37">
        <f t="shared" si="149"/>
        <v>9.6021705232961718E-2</v>
      </c>
      <c r="W82" s="37">
        <f t="shared" si="149"/>
        <v>8.1703192004419778E-2</v>
      </c>
      <c r="X82" s="37">
        <f t="shared" si="149"/>
        <v>9.0668694496426339E-2</v>
      </c>
      <c r="Y82" s="37">
        <f t="shared" ref="Y82:AM85" si="150">Y38/M38-1</f>
        <v>9.5460640910227434E-2</v>
      </c>
      <c r="Z82" s="45">
        <f t="shared" si="150"/>
        <v>9.5112429855119363E-2</v>
      </c>
      <c r="AA82" s="37">
        <f t="shared" si="150"/>
        <v>0.1194486905665042</v>
      </c>
      <c r="AB82" s="37">
        <f t="shared" si="150"/>
        <v>0.1218323832635364</v>
      </c>
      <c r="AC82" s="37">
        <f t="shared" si="150"/>
        <v>0.11598856190736573</v>
      </c>
      <c r="AD82" s="37">
        <f t="shared" si="150"/>
        <v>0.13391568079897853</v>
      </c>
      <c r="AE82" s="37">
        <f t="shared" si="150"/>
        <v>0.19739395776403201</v>
      </c>
      <c r="AF82" s="37">
        <f t="shared" si="150"/>
        <v>0.19054402139652105</v>
      </c>
      <c r="AG82" s="37">
        <f t="shared" si="150"/>
        <v>0.21478995575977988</v>
      </c>
      <c r="AH82" s="64">
        <f t="shared" si="150"/>
        <v>0.22179777462623207</v>
      </c>
      <c r="AI82" s="90">
        <f t="shared" si="150"/>
        <v>0.24639213883869715</v>
      </c>
      <c r="AJ82" s="90">
        <f t="shared" si="150"/>
        <v>0.24856939432801273</v>
      </c>
      <c r="AK82" s="64">
        <f t="shared" si="150"/>
        <v>0.24085251454411671</v>
      </c>
      <c r="AL82" s="90">
        <f t="shared" si="150"/>
        <v>0.24442215547232182</v>
      </c>
      <c r="AM82" s="64">
        <f t="shared" si="150"/>
        <v>0.32897206979247517</v>
      </c>
      <c r="AN82" s="64">
        <f t="shared" ref="AN82:AP85" si="151">AN38/AB38-1</f>
        <v>0.38093765820623804</v>
      </c>
      <c r="AO82" s="64">
        <f t="shared" si="151"/>
        <v>0.20992459106188766</v>
      </c>
      <c r="AP82" s="64">
        <f t="shared" si="151"/>
        <v>-8.4003315786533084E-2</v>
      </c>
      <c r="AQ82" s="64">
        <f t="shared" ref="AQ82:BB85" si="152">AQ38/AE38-1</f>
        <v>-0.23067063400525833</v>
      </c>
      <c r="AR82" s="90">
        <f t="shared" si="152"/>
        <v>-0.19275558717316554</v>
      </c>
      <c r="AS82" s="90">
        <f t="shared" si="152"/>
        <v>-0.16030603304874846</v>
      </c>
      <c r="AT82" s="90">
        <f t="shared" si="152"/>
        <v>-0.14167418404367382</v>
      </c>
      <c r="AU82" s="90">
        <f t="shared" si="152"/>
        <v>-0.10883455105278272</v>
      </c>
      <c r="AV82" s="90">
        <f t="shared" si="152"/>
        <v>-8.6776780581078961E-2</v>
      </c>
      <c r="AW82" s="90">
        <f t="shared" si="152"/>
        <v>-6.1165849983305542E-2</v>
      </c>
      <c r="AX82" s="90">
        <f t="shared" si="152"/>
        <v>-2.8385473357341762E-2</v>
      </c>
      <c r="AY82" s="90">
        <f t="shared" si="152"/>
        <v>2.6836974650471301E-2</v>
      </c>
      <c r="AZ82" s="90">
        <f t="shared" si="152"/>
        <v>6.1741988824784988E-2</v>
      </c>
      <c r="BA82" s="90">
        <f t="shared" si="152"/>
        <v>0.2834081391494816</v>
      </c>
      <c r="BB82" s="90">
        <f t="shared" si="152"/>
        <v>0.69110629081518948</v>
      </c>
      <c r="BC82" s="90">
        <f t="shared" ref="BC82:BS85" si="153">BC38/AQ38-1</f>
        <v>0.89895359056611746</v>
      </c>
      <c r="BD82" s="90">
        <f t="shared" si="153"/>
        <v>0.83943934426072597</v>
      </c>
      <c r="BE82" s="90">
        <f t="shared" si="153"/>
        <v>0.70394178428594145</v>
      </c>
      <c r="BF82" s="90">
        <f t="shared" si="153"/>
        <v>0.64760257904683827</v>
      </c>
      <c r="BG82" s="90">
        <f t="shared" si="153"/>
        <v>0.5773019979934535</v>
      </c>
      <c r="BH82" s="90">
        <f t="shared" si="153"/>
        <v>0.51772335319252405</v>
      </c>
      <c r="BI82" s="90">
        <f t="shared" si="153"/>
        <v>0.4773952442355367</v>
      </c>
      <c r="BJ82" s="90">
        <f t="shared" si="153"/>
        <v>0.43776065460224234</v>
      </c>
      <c r="BK82" s="90">
        <f t="shared" si="153"/>
        <v>0.12898602046173502</v>
      </c>
      <c r="BL82" s="90">
        <f t="shared" si="153"/>
        <v>0.13396177296775313</v>
      </c>
      <c r="BM82" s="90">
        <f t="shared" si="153"/>
        <v>0.14087622451390014</v>
      </c>
      <c r="BN82" s="90">
        <f t="shared" si="153"/>
        <v>0.11888352055456464</v>
      </c>
      <c r="BO82" s="90">
        <f t="shared" si="153"/>
        <v>0.15705496514185913</v>
      </c>
      <c r="BP82" s="64">
        <f t="shared" si="153"/>
        <v>0.14409688235969287</v>
      </c>
      <c r="BQ82" s="90">
        <f t="shared" si="153"/>
        <v>0.13916635016779444</v>
      </c>
      <c r="BR82" s="90">
        <f t="shared" si="153"/>
        <v>0.14766861628724071</v>
      </c>
      <c r="BS82" s="90">
        <f t="shared" si="153"/>
        <v>0.15873762663468538</v>
      </c>
      <c r="BT82" s="90">
        <f t="shared" ref="BT82:BV85" si="154">BT38/BH38-1</f>
        <v>0.15885312231358295</v>
      </c>
      <c r="BU82" s="90">
        <f t="shared" si="154"/>
        <v>0.16190470965720349</v>
      </c>
      <c r="BV82" s="90">
        <f t="shared" si="154"/>
        <v>0.16056171895086924</v>
      </c>
      <c r="BW82" s="90">
        <f t="shared" ref="BW82:BZ85" si="155">BW38/BK38-1</f>
        <v>0.31312457528615534</v>
      </c>
      <c r="BX82" s="90">
        <f t="shared" si="155"/>
        <v>0.24716488705334094</v>
      </c>
      <c r="BY82" s="90">
        <f t="shared" si="155"/>
        <v>0.20425475907111279</v>
      </c>
      <c r="BZ82" s="90">
        <f t="shared" si="155"/>
        <v>0.18261504135735951</v>
      </c>
      <c r="CA82" s="90">
        <f t="shared" ref="CA82:CC85" si="156">CA38/BO38-1</f>
        <v>0.16457263507693232</v>
      </c>
      <c r="CB82" s="90">
        <f t="shared" si="156"/>
        <v>0.17796961558410351</v>
      </c>
      <c r="CC82" s="118">
        <f t="shared" si="156"/>
        <v>0.18330823401669893</v>
      </c>
    </row>
    <row r="83" spans="2:81" x14ac:dyDescent="0.3">
      <c r="B83" s="29" t="s">
        <v>4</v>
      </c>
      <c r="N83" s="6"/>
      <c r="O83" s="37">
        <f t="shared" si="149"/>
        <v>0.10692964621265699</v>
      </c>
      <c r="P83" s="37">
        <f t="shared" si="149"/>
        <v>7.5908131507385956E-2</v>
      </c>
      <c r="Q83" s="37">
        <f t="shared" si="149"/>
        <v>4.928489232151323E-2</v>
      </c>
      <c r="R83" s="37">
        <f t="shared" si="149"/>
        <v>7.7509914161225879E-2</v>
      </c>
      <c r="S83" s="37">
        <f t="shared" si="149"/>
        <v>5.1098913433551552E-2</v>
      </c>
      <c r="T83" s="37">
        <f t="shared" si="149"/>
        <v>5.32355705746268E-2</v>
      </c>
      <c r="U83" s="37">
        <f t="shared" si="149"/>
        <v>6.6273499985611828E-2</v>
      </c>
      <c r="V83" s="37">
        <f t="shared" si="149"/>
        <v>6.9875783049673457E-2</v>
      </c>
      <c r="W83" s="37">
        <f t="shared" si="149"/>
        <v>6.1675755193012272E-2</v>
      </c>
      <c r="X83" s="37">
        <f t="shared" si="149"/>
        <v>6.9559424571060235E-2</v>
      </c>
      <c r="Y83" s="37">
        <f t="shared" si="150"/>
        <v>7.3872269826317671E-2</v>
      </c>
      <c r="Z83" s="45">
        <f t="shared" si="150"/>
        <v>7.3528723477445102E-2</v>
      </c>
      <c r="AA83" s="37">
        <f t="shared" si="150"/>
        <v>2.9722333602177242E-2</v>
      </c>
      <c r="AB83" s="37">
        <f t="shared" si="150"/>
        <v>6.4167790030479122E-2</v>
      </c>
      <c r="AC83" s="37">
        <f t="shared" si="150"/>
        <v>8.84654152609885E-2</v>
      </c>
      <c r="AD83" s="37">
        <f t="shared" si="150"/>
        <v>3.5926131518595472E-2</v>
      </c>
      <c r="AE83" s="37">
        <f t="shared" si="150"/>
        <v>2.8022499715376403E-2</v>
      </c>
      <c r="AF83" s="37">
        <f t="shared" si="150"/>
        <v>-3.493174689938594E-3</v>
      </c>
      <c r="AG83" s="37">
        <f t="shared" si="150"/>
        <v>6.7826074318642071E-3</v>
      </c>
      <c r="AH83" s="64">
        <f t="shared" si="150"/>
        <v>1.0136803183135701E-2</v>
      </c>
      <c r="AI83" s="90">
        <f t="shared" si="150"/>
        <v>2.2204231809568986E-2</v>
      </c>
      <c r="AJ83" s="90">
        <f t="shared" si="150"/>
        <v>2.2051114140473782E-2</v>
      </c>
      <c r="AK83" s="64">
        <f t="shared" si="150"/>
        <v>1.1549312729069339E-2</v>
      </c>
      <c r="AL83" s="90">
        <f t="shared" si="150"/>
        <v>1.4299399319684269E-2</v>
      </c>
      <c r="AM83" s="64">
        <f t="shared" si="150"/>
        <v>-9.5304607517137097E-2</v>
      </c>
      <c r="AN83" s="64">
        <f t="shared" si="151"/>
        <v>-1.5902449906495253E-3</v>
      </c>
      <c r="AO83" s="64">
        <f t="shared" si="151"/>
        <v>-9.6159309282259908E-2</v>
      </c>
      <c r="AP83" s="64">
        <f t="shared" si="151"/>
        <v>-0.28228358729744052</v>
      </c>
      <c r="AQ83" s="64">
        <f t="shared" si="152"/>
        <v>-0.34416637480014145</v>
      </c>
      <c r="AR83" s="90">
        <f t="shared" si="152"/>
        <v>-0.24997294623976596</v>
      </c>
      <c r="AS83" s="90">
        <f t="shared" si="152"/>
        <v>-0.16122541806391244</v>
      </c>
      <c r="AT83" s="90">
        <f t="shared" si="152"/>
        <v>-0.11520814571916771</v>
      </c>
      <c r="AU83" s="90">
        <f t="shared" si="152"/>
        <v>-6.1032054958078952E-2</v>
      </c>
      <c r="AV83" s="90">
        <f t="shared" si="152"/>
        <v>-1.7096541929782494E-2</v>
      </c>
      <c r="AW83" s="90">
        <f t="shared" si="152"/>
        <v>3.0157030860071599E-2</v>
      </c>
      <c r="AX83" s="90">
        <f t="shared" si="152"/>
        <v>8.6228009048766152E-2</v>
      </c>
      <c r="AY83" s="90">
        <f t="shared" si="152"/>
        <v>0.40323339437666172</v>
      </c>
      <c r="AZ83" s="90">
        <f t="shared" si="152"/>
        <v>0.36841534196347769</v>
      </c>
      <c r="BA83" s="90">
        <f t="shared" si="152"/>
        <v>0.60916667065759822</v>
      </c>
      <c r="BB83" s="90">
        <f t="shared" si="152"/>
        <v>1.1723003923857696</v>
      </c>
      <c r="BC83" s="90">
        <f t="shared" si="153"/>
        <v>1.4255939938690507</v>
      </c>
      <c r="BD83" s="90">
        <f t="shared" si="153"/>
        <v>1.212394027501841</v>
      </c>
      <c r="BE83" s="90">
        <f t="shared" si="153"/>
        <v>0.93935421098690064</v>
      </c>
      <c r="BF83" s="90">
        <f t="shared" si="153"/>
        <v>0.82203656857570495</v>
      </c>
      <c r="BG83" s="90">
        <f t="shared" si="153"/>
        <v>0.71928381325685087</v>
      </c>
      <c r="BH83" s="90">
        <f t="shared" si="153"/>
        <v>0.6179296170059001</v>
      </c>
      <c r="BI83" s="90">
        <f t="shared" si="153"/>
        <v>0.55162214284319622</v>
      </c>
      <c r="BJ83" s="90">
        <f t="shared" si="153"/>
        <v>0.47776743310602576</v>
      </c>
      <c r="BK83" s="90">
        <f t="shared" si="153"/>
        <v>2.5991237560354596E-2</v>
      </c>
      <c r="BL83" s="90">
        <f t="shared" si="153"/>
        <v>1.2665821062989968E-2</v>
      </c>
      <c r="BM83" s="90">
        <f t="shared" si="153"/>
        <v>2.1012752701244697E-2</v>
      </c>
      <c r="BN83" s="90">
        <f t="shared" si="153"/>
        <v>1.5134712092413682E-2</v>
      </c>
      <c r="BO83" s="90">
        <f t="shared" si="153"/>
        <v>3.472453872432224E-2</v>
      </c>
      <c r="BP83" s="64">
        <f t="shared" si="153"/>
        <v>2.7728909457176432E-2</v>
      </c>
      <c r="BQ83" s="90">
        <f t="shared" si="153"/>
        <v>1.8425668589175048E-2</v>
      </c>
      <c r="BR83" s="90">
        <f t="shared" si="153"/>
        <v>2.554861135160813E-2</v>
      </c>
      <c r="BS83" s="90">
        <f t="shared" si="153"/>
        <v>3.1685412010856728E-2</v>
      </c>
      <c r="BT83" s="90">
        <f t="shared" si="154"/>
        <v>3.1930394908844084E-2</v>
      </c>
      <c r="BU83" s="90">
        <f t="shared" si="154"/>
        <v>3.2517494663032442E-2</v>
      </c>
      <c r="BV83" s="90">
        <f t="shared" si="154"/>
        <v>3.2420369824212258E-2</v>
      </c>
      <c r="BW83" s="90">
        <f t="shared" si="155"/>
        <v>0.29855507601202436</v>
      </c>
      <c r="BX83" s="90">
        <f t="shared" si="155"/>
        <v>0.22478225423108777</v>
      </c>
      <c r="BY83" s="90">
        <f t="shared" si="155"/>
        <v>0.15290986803035955</v>
      </c>
      <c r="BZ83" s="90">
        <f t="shared" si="155"/>
        <v>0.10887572393251932</v>
      </c>
      <c r="CA83" s="90">
        <f t="shared" si="156"/>
        <v>9.1386043095006642E-2</v>
      </c>
      <c r="CB83" s="90">
        <f t="shared" si="156"/>
        <v>0.1001782802139366</v>
      </c>
      <c r="CC83" s="118">
        <f t="shared" si="156"/>
        <v>0.10808448330558695</v>
      </c>
    </row>
    <row r="84" spans="2:81" x14ac:dyDescent="0.3">
      <c r="B84" s="29" t="s">
        <v>5</v>
      </c>
      <c r="N84" s="6"/>
      <c r="O84" s="37">
        <f t="shared" si="149"/>
        <v>0.17314460546836408</v>
      </c>
      <c r="P84" s="37">
        <f t="shared" si="149"/>
        <v>0.15792990861093603</v>
      </c>
      <c r="Q84" s="37">
        <f t="shared" si="149"/>
        <v>0.11688636017377796</v>
      </c>
      <c r="R84" s="37">
        <f t="shared" si="149"/>
        <v>0.1477574637208694</v>
      </c>
      <c r="S84" s="37">
        <f t="shared" si="149"/>
        <v>0.10844661403764944</v>
      </c>
      <c r="T84" s="37">
        <f t="shared" si="149"/>
        <v>9.3429787552115284E-2</v>
      </c>
      <c r="U84" s="37">
        <f t="shared" si="149"/>
        <v>9.5009690808518732E-2</v>
      </c>
      <c r="V84" s="37">
        <f t="shared" si="149"/>
        <v>9.2102790551618074E-2</v>
      </c>
      <c r="W84" s="37">
        <f t="shared" si="149"/>
        <v>7.5268507552253672E-2</v>
      </c>
      <c r="X84" s="37">
        <f t="shared" si="149"/>
        <v>8.3609550505549857E-2</v>
      </c>
      <c r="Y84" s="37">
        <f t="shared" si="150"/>
        <v>8.5472705651216341E-2</v>
      </c>
      <c r="Z84" s="45">
        <f t="shared" si="150"/>
        <v>8.2045721853341025E-2</v>
      </c>
      <c r="AA84" s="37">
        <f t="shared" si="150"/>
        <v>4.8085907835474284E-2</v>
      </c>
      <c r="AB84" s="37">
        <f t="shared" si="150"/>
        <v>7.6262523132230697E-2</v>
      </c>
      <c r="AC84" s="37">
        <f t="shared" si="150"/>
        <v>2.6016846548515549E-2</v>
      </c>
      <c r="AD84" s="37">
        <f t="shared" si="150"/>
        <v>3.9754370104741588E-2</v>
      </c>
      <c r="AE84" s="37">
        <f t="shared" si="150"/>
        <v>5.69021713176181E-2</v>
      </c>
      <c r="AF84" s="37">
        <f t="shared" si="150"/>
        <v>5.5652095823544911E-2</v>
      </c>
      <c r="AG84" s="37">
        <f t="shared" si="150"/>
        <v>6.8041066992153842E-2</v>
      </c>
      <c r="AH84" s="64">
        <f t="shared" si="150"/>
        <v>6.783722173437412E-2</v>
      </c>
      <c r="AI84" s="90">
        <f t="shared" si="150"/>
        <v>8.2810596599263153E-2</v>
      </c>
      <c r="AJ84" s="90">
        <f t="shared" si="150"/>
        <v>8.2892862904621722E-2</v>
      </c>
      <c r="AK84" s="64">
        <f t="shared" si="150"/>
        <v>7.7693618585238378E-2</v>
      </c>
      <c r="AL84" s="90">
        <f t="shared" si="150"/>
        <v>7.7181972316775038E-2</v>
      </c>
      <c r="AM84" s="64">
        <f t="shared" si="150"/>
        <v>0.11371232485720539</v>
      </c>
      <c r="AN84" s="64">
        <f t="shared" si="151"/>
        <v>0.13648424774799661</v>
      </c>
      <c r="AO84" s="64">
        <f t="shared" si="151"/>
        <v>6.3267959511016159E-2</v>
      </c>
      <c r="AP84" s="64">
        <f t="shared" si="151"/>
        <v>-0.13602919230982313</v>
      </c>
      <c r="AQ84" s="64">
        <f t="shared" si="152"/>
        <v>-0.19920424907794299</v>
      </c>
      <c r="AR84" s="90">
        <f t="shared" si="152"/>
        <v>-9.1680908971627395E-2</v>
      </c>
      <c r="AS84" s="90">
        <f t="shared" si="152"/>
        <v>-4.7404632634302613E-2</v>
      </c>
      <c r="AT84" s="90">
        <f t="shared" si="152"/>
        <v>-1.6465523274208693E-2</v>
      </c>
      <c r="AU84" s="90">
        <f t="shared" si="152"/>
        <v>-1.2417410538095086E-2</v>
      </c>
      <c r="AV84" s="90">
        <f t="shared" si="152"/>
        <v>-3.6964716266939757E-2</v>
      </c>
      <c r="AW84" s="90">
        <f t="shared" si="152"/>
        <v>-3.8128749387800198E-2</v>
      </c>
      <c r="AX84" s="90">
        <f t="shared" si="152"/>
        <v>-1.2682165144986324E-2</v>
      </c>
      <c r="AY84" s="90">
        <f t="shared" si="152"/>
        <v>0.14296655850021223</v>
      </c>
      <c r="AZ84" s="90">
        <f t="shared" si="152"/>
        <v>0.1708926813484295</v>
      </c>
      <c r="BA84" s="90">
        <f t="shared" si="152"/>
        <v>0.27504612370864301</v>
      </c>
      <c r="BB84" s="90">
        <f t="shared" si="152"/>
        <v>0.47651261924284705</v>
      </c>
      <c r="BC84" s="90">
        <f t="shared" si="153"/>
        <v>0.52982308718942406</v>
      </c>
      <c r="BD84" s="90">
        <f t="shared" si="153"/>
        <v>0.38580698557533677</v>
      </c>
      <c r="BE84" s="90">
        <f t="shared" si="153"/>
        <v>0.29810188033434004</v>
      </c>
      <c r="BF84" s="90">
        <f t="shared" si="153"/>
        <v>0.27865777543675874</v>
      </c>
      <c r="BG84" s="90">
        <f t="shared" si="153"/>
        <v>0.27974156700407815</v>
      </c>
      <c r="BH84" s="90">
        <f t="shared" si="153"/>
        <v>0.28527211089207216</v>
      </c>
      <c r="BI84" s="90">
        <f t="shared" si="153"/>
        <v>0.29182820506770391</v>
      </c>
      <c r="BJ84" s="90">
        <f t="shared" si="153"/>
        <v>0.27234728077439829</v>
      </c>
      <c r="BK84" s="90">
        <f t="shared" si="153"/>
        <v>-5.4016932412653818E-3</v>
      </c>
      <c r="BL84" s="90">
        <f t="shared" si="153"/>
        <v>3.3716781732293422E-2</v>
      </c>
      <c r="BM84" s="90">
        <f t="shared" si="153"/>
        <v>8.41827179968615E-2</v>
      </c>
      <c r="BN84" s="90">
        <f t="shared" si="153"/>
        <v>0.10681370011173885</v>
      </c>
      <c r="BO84" s="90">
        <f t="shared" si="153"/>
        <v>0.1375029953826985</v>
      </c>
      <c r="BP84" s="64">
        <f t="shared" si="153"/>
        <v>0.12233078452099488</v>
      </c>
      <c r="BQ84" s="90">
        <f t="shared" si="153"/>
        <v>0.10531704711208767</v>
      </c>
      <c r="BR84" s="90">
        <f t="shared" si="153"/>
        <v>9.2217940430638912E-2</v>
      </c>
      <c r="BS84" s="90">
        <f t="shared" si="153"/>
        <v>9.9322417483557857E-2</v>
      </c>
      <c r="BT84" s="90">
        <f t="shared" si="154"/>
        <v>0.10721057579131577</v>
      </c>
      <c r="BU84" s="90">
        <f t="shared" si="154"/>
        <v>0.11083924330450667</v>
      </c>
      <c r="BV84" s="90">
        <f t="shared" si="154"/>
        <v>0.10547168365926063</v>
      </c>
      <c r="BW84" s="90">
        <f t="shared" si="155"/>
        <v>0.15404736346642167</v>
      </c>
      <c r="BX84" s="90">
        <f t="shared" si="155"/>
        <v>0.10101912662671708</v>
      </c>
      <c r="BY84" s="90">
        <f t="shared" si="155"/>
        <v>9.8092316904833332E-2</v>
      </c>
      <c r="BZ84" s="90">
        <f t="shared" si="155"/>
        <v>9.9542980720480401E-2</v>
      </c>
      <c r="CA84" s="90">
        <f t="shared" si="156"/>
        <v>9.2313668276502225E-2</v>
      </c>
      <c r="CB84" s="90">
        <f t="shared" si="156"/>
        <v>0.10141852923555272</v>
      </c>
      <c r="CC84" s="118">
        <f t="shared" si="156"/>
        <v>0.1103703634227422</v>
      </c>
    </row>
    <row r="85" spans="2:81" x14ac:dyDescent="0.3">
      <c r="B85" s="53" t="s">
        <v>31</v>
      </c>
      <c r="N85" s="6"/>
      <c r="O85" s="37">
        <f t="shared" si="149"/>
        <v>0.19554952488746946</v>
      </c>
      <c r="P85" s="37">
        <f t="shared" si="149"/>
        <v>0.19642603634916145</v>
      </c>
      <c r="Q85" s="37">
        <f t="shared" si="149"/>
        <v>0.15068733188418437</v>
      </c>
      <c r="R85" s="37">
        <f t="shared" si="149"/>
        <v>0.17800608894179959</v>
      </c>
      <c r="S85" s="37">
        <f t="shared" si="149"/>
        <v>0.15127575976092111</v>
      </c>
      <c r="T85" s="37">
        <f t="shared" si="149"/>
        <v>0.16320692173647178</v>
      </c>
      <c r="U85" s="37">
        <f t="shared" si="149"/>
        <v>0.18922803061234261</v>
      </c>
      <c r="V85" s="37">
        <f t="shared" si="149"/>
        <v>0.19053792424620664</v>
      </c>
      <c r="W85" s="37">
        <f t="shared" si="149"/>
        <v>0.17974088444313008</v>
      </c>
      <c r="X85" s="37">
        <f t="shared" si="149"/>
        <v>0.19341572464302059</v>
      </c>
      <c r="Y85" s="37">
        <f t="shared" si="150"/>
        <v>0.20012521030072583</v>
      </c>
      <c r="Z85" s="45">
        <f t="shared" si="150"/>
        <v>0.20525439112627608</v>
      </c>
      <c r="AA85" s="37">
        <f t="shared" si="150"/>
        <v>0.23472720560188653</v>
      </c>
      <c r="AB85" s="37">
        <f t="shared" si="150"/>
        <v>0.23825066193439781</v>
      </c>
      <c r="AC85" s="37">
        <f t="shared" si="150"/>
        <v>0.24697807923013482</v>
      </c>
      <c r="AD85" s="37">
        <f t="shared" si="150"/>
        <v>0.24303164123563858</v>
      </c>
      <c r="AE85" s="37">
        <f t="shared" si="150"/>
        <v>0.2800005526093452</v>
      </c>
      <c r="AF85" s="37">
        <f t="shared" si="150"/>
        <v>0.25548923291263681</v>
      </c>
      <c r="AG85" s="37">
        <f t="shared" si="150"/>
        <v>0.2626520335554301</v>
      </c>
      <c r="AH85" s="64">
        <f t="shared" si="150"/>
        <v>0.26548356244399929</v>
      </c>
      <c r="AI85" s="90">
        <f t="shared" si="150"/>
        <v>0.28377751212304658</v>
      </c>
      <c r="AJ85" s="90">
        <f t="shared" si="150"/>
        <v>0.27497701164757604</v>
      </c>
      <c r="AK85" s="64">
        <f t="shared" si="150"/>
        <v>0.26126231233915709</v>
      </c>
      <c r="AL85" s="90">
        <f t="shared" si="150"/>
        <v>0.25660650834178345</v>
      </c>
      <c r="AM85" s="64">
        <f t="shared" si="150"/>
        <v>0.23947346009965642</v>
      </c>
      <c r="AN85" s="64">
        <f t="shared" si="151"/>
        <v>0.27256751404761914</v>
      </c>
      <c r="AO85" s="64">
        <f t="shared" si="151"/>
        <v>0.11358887945534568</v>
      </c>
      <c r="AP85" s="64">
        <f t="shared" si="151"/>
        <v>-0.1386301139134648</v>
      </c>
      <c r="AQ85" s="64">
        <f t="shared" si="152"/>
        <v>-0.24695399042080834</v>
      </c>
      <c r="AR85" s="90">
        <f t="shared" si="152"/>
        <v>-0.17636597355898831</v>
      </c>
      <c r="AS85" s="90">
        <f t="shared" si="152"/>
        <v>-0.12057744000270365</v>
      </c>
      <c r="AT85" s="90">
        <f t="shared" si="152"/>
        <v>-9.6180619253049215E-2</v>
      </c>
      <c r="AU85" s="90">
        <f t="shared" si="152"/>
        <v>-6.1546197207198672E-2</v>
      </c>
      <c r="AV85" s="90">
        <f t="shared" si="152"/>
        <v>-3.7732271480749868E-2</v>
      </c>
      <c r="AW85" s="90">
        <f t="shared" si="152"/>
        <v>-8.0130354603219489E-3</v>
      </c>
      <c r="AX85" s="90">
        <f t="shared" si="152"/>
        <v>2.9378702799633061E-2</v>
      </c>
      <c r="AY85" s="90">
        <f t="shared" si="152"/>
        <v>0.11619962653993388</v>
      </c>
      <c r="AZ85" s="90">
        <f t="shared" si="152"/>
        <v>0.15695367848850839</v>
      </c>
      <c r="BA85" s="90">
        <f t="shared" si="152"/>
        <v>0.3869337334320353</v>
      </c>
      <c r="BB85" s="90">
        <f t="shared" si="152"/>
        <v>0.83031200788610016</v>
      </c>
      <c r="BC85" s="90">
        <f t="shared" si="153"/>
        <v>1.0403013008399329</v>
      </c>
      <c r="BD85" s="90">
        <f t="shared" si="153"/>
        <v>0.90803784681583055</v>
      </c>
      <c r="BE85" s="90">
        <f t="shared" si="153"/>
        <v>0.74241443932813089</v>
      </c>
      <c r="BF85" s="90">
        <f t="shared" si="153"/>
        <v>0.67559604693583553</v>
      </c>
      <c r="BG85" s="90">
        <f t="shared" si="153"/>
        <v>0.61017012359253719</v>
      </c>
      <c r="BH85" s="90">
        <f t="shared" si="153"/>
        <v>0.5512415372101207</v>
      </c>
      <c r="BI85" s="90">
        <f t="shared" si="153"/>
        <v>0.50551872326032421</v>
      </c>
      <c r="BJ85" s="90">
        <f t="shared" si="153"/>
        <v>0.46276147504982279</v>
      </c>
      <c r="BK85" s="90">
        <f t="shared" si="153"/>
        <v>0.14494826541270145</v>
      </c>
      <c r="BL85" s="90">
        <f t="shared" si="153"/>
        <v>0.15802374401588581</v>
      </c>
      <c r="BM85" s="90">
        <f t="shared" si="153"/>
        <v>0.16731955394611475</v>
      </c>
      <c r="BN85" s="90">
        <f t="shared" si="153"/>
        <v>0.14552707850281643</v>
      </c>
      <c r="BO85" s="90">
        <f t="shared" si="153"/>
        <v>0.1695808473004663</v>
      </c>
      <c r="BP85" s="64">
        <f t="shared" si="153"/>
        <v>0.15522806939996481</v>
      </c>
      <c r="BQ85" s="90">
        <f t="shared" si="153"/>
        <v>0.14822864345440068</v>
      </c>
      <c r="BR85" s="90">
        <f t="shared" si="153"/>
        <v>0.15220036401076853</v>
      </c>
      <c r="BS85" s="90">
        <f t="shared" si="153"/>
        <v>0.15742843518718508</v>
      </c>
      <c r="BT85" s="90">
        <f t="shared" si="154"/>
        <v>0.15386997919276713</v>
      </c>
      <c r="BU85" s="90">
        <f t="shared" si="154"/>
        <v>0.15330388923904326</v>
      </c>
      <c r="BV85" s="90">
        <f t="shared" si="154"/>
        <v>0.14822402022386671</v>
      </c>
      <c r="BW85" s="90">
        <f t="shared" si="155"/>
        <v>0.2899243393375488</v>
      </c>
      <c r="BX85" s="90">
        <f t="shared" si="155"/>
        <v>0.25014014035970411</v>
      </c>
      <c r="BY85" s="90">
        <f t="shared" si="155"/>
        <v>0.2147667896880443</v>
      </c>
      <c r="BZ85" s="90">
        <f t="shared" si="155"/>
        <v>0.19136755100806568</v>
      </c>
      <c r="CA85" s="90">
        <f t="shared" si="156"/>
        <v>0.17918223089425034</v>
      </c>
      <c r="CB85" s="90">
        <f t="shared" si="156"/>
        <v>0.19539399381429434</v>
      </c>
      <c r="CC85" s="118">
        <f t="shared" si="156"/>
        <v>0.1993339037332984</v>
      </c>
    </row>
    <row r="86" spans="2:81" x14ac:dyDescent="0.3">
      <c r="B86" s="29"/>
      <c r="N86" s="6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45"/>
      <c r="AA86" s="37"/>
      <c r="AB86" s="37"/>
      <c r="AC86" s="37"/>
      <c r="AD86" s="37"/>
      <c r="AE86" s="37"/>
      <c r="AF86" s="37"/>
      <c r="AG86" s="37"/>
      <c r="AH86" s="64"/>
      <c r="AI86" s="90"/>
      <c r="AJ86" s="90"/>
      <c r="AK86" s="64"/>
      <c r="AL86" s="90"/>
      <c r="AM86" s="64"/>
      <c r="AN86" s="64"/>
      <c r="AO86" s="64"/>
      <c r="AP86" s="64"/>
      <c r="AQ86" s="64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64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118"/>
    </row>
    <row r="87" spans="2:81" x14ac:dyDescent="0.3">
      <c r="B87" s="28" t="s">
        <v>7</v>
      </c>
      <c r="N87" s="6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45"/>
      <c r="AA87" s="37"/>
      <c r="AB87" s="37"/>
      <c r="AC87" s="37"/>
      <c r="AD87" s="37"/>
      <c r="AE87" s="37"/>
      <c r="AF87" s="37"/>
      <c r="AG87" s="37"/>
      <c r="AH87" s="64"/>
      <c r="AI87" s="90"/>
      <c r="AJ87" s="90"/>
      <c r="AK87" s="64"/>
      <c r="AL87" s="90"/>
      <c r="AM87" s="64"/>
      <c r="AN87" s="64"/>
      <c r="AO87" s="64"/>
      <c r="AP87" s="64"/>
      <c r="AQ87" s="64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64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118"/>
    </row>
    <row r="88" spans="2:81" x14ac:dyDescent="0.3">
      <c r="B88" s="29" t="s">
        <v>1</v>
      </c>
      <c r="N88" s="6"/>
      <c r="O88" s="37">
        <f t="shared" ref="O88:X92" si="157">O44/C44-1</f>
        <v>4.9323160699104696E-2</v>
      </c>
      <c r="P88" s="37">
        <f t="shared" si="157"/>
        <v>3.8798282616762103E-2</v>
      </c>
      <c r="Q88" s="37">
        <f t="shared" si="157"/>
        <v>7.4500315622150204E-3</v>
      </c>
      <c r="R88" s="37">
        <f t="shared" si="157"/>
        <v>2.6836392555851907E-2</v>
      </c>
      <c r="S88" s="37">
        <f t="shared" si="157"/>
        <v>6.2459676188357793E-3</v>
      </c>
      <c r="T88" s="37">
        <f t="shared" si="157"/>
        <v>7.0326547810652951E-3</v>
      </c>
      <c r="U88" s="37">
        <f t="shared" si="157"/>
        <v>1.398418652259581E-2</v>
      </c>
      <c r="V88" s="37">
        <f t="shared" si="157"/>
        <v>9.4674721372678405E-3</v>
      </c>
      <c r="W88" s="37">
        <f t="shared" si="157"/>
        <v>2.58517089747623E-3</v>
      </c>
      <c r="X88" s="37">
        <f t="shared" si="157"/>
        <v>8.1420614261826785E-3</v>
      </c>
      <c r="Y88" s="37">
        <f t="shared" ref="Y88:AM92" si="158">Y44/M44-1</f>
        <v>8.6121428299061886E-3</v>
      </c>
      <c r="Z88" s="45">
        <f t="shared" si="158"/>
        <v>7.2428958657628772E-3</v>
      </c>
      <c r="AA88" s="37">
        <f t="shared" si="158"/>
        <v>6.4022254714886095E-3</v>
      </c>
      <c r="AB88" s="37">
        <f t="shared" si="158"/>
        <v>1.9363069420612611E-3</v>
      </c>
      <c r="AC88" s="37">
        <f t="shared" si="158"/>
        <v>-6.9632038661522344E-3</v>
      </c>
      <c r="AD88" s="37">
        <f t="shared" si="158"/>
        <v>6.1050151899233462E-4</v>
      </c>
      <c r="AE88" s="37">
        <f t="shared" si="158"/>
        <v>1.7988095346879174E-2</v>
      </c>
      <c r="AF88" s="37">
        <f t="shared" si="158"/>
        <v>-1.709303079265645E-3</v>
      </c>
      <c r="AG88" s="37">
        <f t="shared" si="158"/>
        <v>2.6496585332982381E-3</v>
      </c>
      <c r="AH88" s="64">
        <f t="shared" si="158"/>
        <v>-1.9857277189894162E-5</v>
      </c>
      <c r="AI88" s="90">
        <f t="shared" si="158"/>
        <v>5.7576526291915897E-3</v>
      </c>
      <c r="AJ88" s="90">
        <f t="shared" si="158"/>
        <v>4.847514660501373E-3</v>
      </c>
      <c r="AK88" s="64">
        <f t="shared" si="158"/>
        <v>-2.7848168294959397E-3</v>
      </c>
      <c r="AL88" s="90">
        <f t="shared" si="158"/>
        <v>1.0392468011164446E-3</v>
      </c>
      <c r="AM88" s="64">
        <f t="shared" si="158"/>
        <v>7.1029462181730674E-2</v>
      </c>
      <c r="AN88" s="64">
        <f t="shared" ref="AN88:AP92" si="159">AN44/AB44-1</f>
        <v>8.0674135645427913E-2</v>
      </c>
      <c r="AO88" s="64">
        <f t="shared" si="159"/>
        <v>-5.2809609674511315E-2</v>
      </c>
      <c r="AP88" s="64">
        <f t="shared" si="159"/>
        <v>-0.26848125484314667</v>
      </c>
      <c r="AQ88" s="64">
        <f t="shared" ref="AQ88:BB92" si="160">AQ44/AE44-1</f>
        <v>-0.30762102332453622</v>
      </c>
      <c r="AR88" s="90">
        <f t="shared" si="160"/>
        <v>-0.23007344813310138</v>
      </c>
      <c r="AS88" s="90">
        <f t="shared" si="160"/>
        <v>-0.18654387444890086</v>
      </c>
      <c r="AT88" s="90">
        <f t="shared" si="160"/>
        <v>-0.17030423191087285</v>
      </c>
      <c r="AU88" s="90">
        <f t="shared" si="160"/>
        <v>-0.14076907618331191</v>
      </c>
      <c r="AV88" s="90">
        <f t="shared" si="160"/>
        <v>-0.12889610823642483</v>
      </c>
      <c r="AW88" s="90">
        <f t="shared" si="160"/>
        <v>-0.11035380734437006</v>
      </c>
      <c r="AX88" s="90">
        <f t="shared" si="160"/>
        <v>-9.1236845244241915E-2</v>
      </c>
      <c r="AY88" s="90">
        <f t="shared" si="160"/>
        <v>-9.6387886668117595E-2</v>
      </c>
      <c r="AZ88" s="90">
        <f t="shared" si="160"/>
        <v>-6.8936280757586843E-2</v>
      </c>
      <c r="BA88" s="90">
        <f t="shared" si="160"/>
        <v>0.10791527691418823</v>
      </c>
      <c r="BB88" s="90">
        <f t="shared" si="160"/>
        <v>0.43928436694851269</v>
      </c>
      <c r="BC88" s="90">
        <f t="shared" ref="BC88:BS92" si="161">BC44/AQ44-1</f>
        <v>0.48358883840740341</v>
      </c>
      <c r="BD88" s="90">
        <f t="shared" si="161"/>
        <v>0.37435114293680227</v>
      </c>
      <c r="BE88" s="90">
        <f t="shared" si="161"/>
        <v>0.28349968350242927</v>
      </c>
      <c r="BF88" s="90">
        <f t="shared" si="161"/>
        <v>0.25054923753379188</v>
      </c>
      <c r="BG88" s="90">
        <f t="shared" si="161"/>
        <v>0.21510664788291489</v>
      </c>
      <c r="BH88" s="90">
        <f t="shared" si="161"/>
        <v>0.18643220009346795</v>
      </c>
      <c r="BI88" s="90">
        <f t="shared" si="161"/>
        <v>0.16381671877574289</v>
      </c>
      <c r="BJ88" s="90">
        <f t="shared" si="161"/>
        <v>0.14350290986664938</v>
      </c>
      <c r="BK88" s="90">
        <f t="shared" si="161"/>
        <v>0.11377398700821328</v>
      </c>
      <c r="BL88" s="90">
        <f t="shared" si="161"/>
        <v>6.8543742563241139E-2</v>
      </c>
      <c r="BM88" s="90">
        <f t="shared" si="161"/>
        <v>5.3506072179303032E-2</v>
      </c>
      <c r="BN88" s="90">
        <f t="shared" si="161"/>
        <v>2.0383529704829373E-2</v>
      </c>
      <c r="BO88" s="90">
        <f t="shared" si="161"/>
        <v>3.8495080692946937E-2</v>
      </c>
      <c r="BP88" s="64">
        <f t="shared" si="161"/>
        <v>2.397472976815207E-2</v>
      </c>
      <c r="BQ88" s="90">
        <f t="shared" si="161"/>
        <v>1.4004265774954616E-2</v>
      </c>
      <c r="BR88" s="90">
        <f t="shared" si="161"/>
        <v>1.6145982151656746E-2</v>
      </c>
      <c r="BS88" s="90">
        <f t="shared" si="161"/>
        <v>1.6972272343592776E-2</v>
      </c>
      <c r="BT88" s="90">
        <f t="shared" ref="BT88:BV92" si="162">BT44/BH44-1</f>
        <v>1.5355107877837337E-2</v>
      </c>
      <c r="BU88" s="90">
        <f t="shared" si="162"/>
        <v>1.5271585450029601E-2</v>
      </c>
      <c r="BV88" s="90">
        <f t="shared" si="162"/>
        <v>1.2679750505087517E-2</v>
      </c>
      <c r="BW88" s="90">
        <f t="shared" ref="BW88:BZ92" si="163">BW44/BK44-1</f>
        <v>-1.288764576659418E-2</v>
      </c>
      <c r="BX88" s="90">
        <f t="shared" si="163"/>
        <v>-1.2755533044078504E-2</v>
      </c>
      <c r="BY88" s="90">
        <f t="shared" si="163"/>
        <v>-2.5598567357394408E-3</v>
      </c>
      <c r="BZ88" s="90">
        <f t="shared" si="163"/>
        <v>-4.5263530732434498E-3</v>
      </c>
      <c r="CA88" s="90">
        <f t="shared" ref="CA88:CC92" si="164">CA44/BO44-1</f>
        <v>-1.2948961676140569E-2</v>
      </c>
      <c r="CB88" s="90">
        <f t="shared" si="164"/>
        <v>2.5602155867838761E-3</v>
      </c>
      <c r="CC88" s="118">
        <f t="shared" si="164"/>
        <v>9.261445512912081E-3</v>
      </c>
    </row>
    <row r="89" spans="2:81" x14ac:dyDescent="0.3">
      <c r="B89" s="29" t="s">
        <v>3</v>
      </c>
      <c r="N89" s="6"/>
      <c r="O89" s="37">
        <f t="shared" si="157"/>
        <v>2.4979091730438663E-2</v>
      </c>
      <c r="P89" s="37">
        <f t="shared" si="157"/>
        <v>3.1282257853947115E-2</v>
      </c>
      <c r="Q89" s="37">
        <f t="shared" si="157"/>
        <v>-1.8401300891081052E-3</v>
      </c>
      <c r="R89" s="37">
        <f t="shared" si="157"/>
        <v>2.3172304595164617E-2</v>
      </c>
      <c r="S89" s="37">
        <f t="shared" si="157"/>
        <v>1.8336429191048165E-3</v>
      </c>
      <c r="T89" s="37">
        <f t="shared" si="157"/>
        <v>6.1996154200869569E-3</v>
      </c>
      <c r="U89" s="37">
        <f t="shared" si="157"/>
        <v>1.8085825002552181E-2</v>
      </c>
      <c r="V89" s="37">
        <f t="shared" si="157"/>
        <v>1.6148745177412271E-2</v>
      </c>
      <c r="W89" s="37">
        <f t="shared" si="157"/>
        <v>7.9714566282917954E-3</v>
      </c>
      <c r="X89" s="37">
        <f t="shared" si="157"/>
        <v>1.3732698293761336E-2</v>
      </c>
      <c r="Y89" s="37">
        <f t="shared" si="158"/>
        <v>1.4628334133228504E-2</v>
      </c>
      <c r="Z89" s="45">
        <f t="shared" si="158"/>
        <v>1.4567942279269941E-2</v>
      </c>
      <c r="AA89" s="37">
        <f t="shared" si="158"/>
        <v>1.9844405193534254E-2</v>
      </c>
      <c r="AB89" s="37">
        <f t="shared" si="158"/>
        <v>7.9391484272437474E-3</v>
      </c>
      <c r="AC89" s="37">
        <f t="shared" si="158"/>
        <v>3.5230962416636924E-3</v>
      </c>
      <c r="AD89" s="37">
        <f t="shared" si="158"/>
        <v>3.5077772956368047E-2</v>
      </c>
      <c r="AE89" s="37">
        <f t="shared" si="158"/>
        <v>8.8431961287527283E-2</v>
      </c>
      <c r="AF89" s="37">
        <f t="shared" si="158"/>
        <v>7.7613653900820978E-2</v>
      </c>
      <c r="AG89" s="37">
        <f t="shared" si="158"/>
        <v>9.6683002335631096E-2</v>
      </c>
      <c r="AH89" s="64">
        <f t="shared" si="158"/>
        <v>0.1000437227471016</v>
      </c>
      <c r="AI89" s="90">
        <f t="shared" si="158"/>
        <v>0.11477688424082833</v>
      </c>
      <c r="AJ89" s="90">
        <f t="shared" si="158"/>
        <v>0.11899350886607007</v>
      </c>
      <c r="AK89" s="64">
        <f t="shared" si="158"/>
        <v>0.11332401049286855</v>
      </c>
      <c r="AL89" s="90">
        <f t="shared" si="158"/>
        <v>0.12039523986541489</v>
      </c>
      <c r="AM89" s="64">
        <f t="shared" si="158"/>
        <v>0.26837860344997777</v>
      </c>
      <c r="AN89" s="64">
        <f t="shared" si="159"/>
        <v>0.29002974606473497</v>
      </c>
      <c r="AO89" s="64">
        <f t="shared" si="159"/>
        <v>0.11610543030864995</v>
      </c>
      <c r="AP89" s="64">
        <f t="shared" si="159"/>
        <v>-0.17401858219491284</v>
      </c>
      <c r="AQ89" s="64">
        <f t="shared" si="160"/>
        <v>-0.26293420290374658</v>
      </c>
      <c r="AR89" s="90">
        <f t="shared" si="160"/>
        <v>-0.19476796968350563</v>
      </c>
      <c r="AS89" s="90">
        <f t="shared" si="160"/>
        <v>-0.15493507088761382</v>
      </c>
      <c r="AT89" s="90">
        <f t="shared" si="160"/>
        <v>-0.13551656446251237</v>
      </c>
      <c r="AU89" s="90">
        <f t="shared" si="160"/>
        <v>-0.10082629029405765</v>
      </c>
      <c r="AV89" s="90">
        <f t="shared" si="160"/>
        <v>-8.6891123508347712E-2</v>
      </c>
      <c r="AW89" s="90">
        <f t="shared" si="160"/>
        <v>-6.5430336112776821E-2</v>
      </c>
      <c r="AX89" s="90">
        <f t="shared" si="160"/>
        <v>-4.5078525486617282E-2</v>
      </c>
      <c r="AY89" s="90">
        <f t="shared" si="160"/>
        <v>-6.0754271101023938E-2</v>
      </c>
      <c r="AZ89" s="90">
        <f t="shared" si="160"/>
        <v>-1.8474731359391927E-2</v>
      </c>
      <c r="BA89" s="90">
        <f t="shared" si="160"/>
        <v>0.18854780861311293</v>
      </c>
      <c r="BB89" s="90">
        <f t="shared" si="160"/>
        <v>0.53043840358948402</v>
      </c>
      <c r="BC89" s="90">
        <f t="shared" si="161"/>
        <v>0.69945786028758339</v>
      </c>
      <c r="BD89" s="90">
        <f t="shared" si="161"/>
        <v>0.55350035647504536</v>
      </c>
      <c r="BE89" s="90">
        <f t="shared" si="161"/>
        <v>0.43810685767070034</v>
      </c>
      <c r="BF89" s="90">
        <f t="shared" si="161"/>
        <v>0.39355972527364913</v>
      </c>
      <c r="BG89" s="90">
        <f t="shared" si="161"/>
        <v>0.33823148947808401</v>
      </c>
      <c r="BH89" s="90">
        <f t="shared" si="161"/>
        <v>0.29666525609045014</v>
      </c>
      <c r="BI89" s="90">
        <f t="shared" si="161"/>
        <v>0.26367602954854896</v>
      </c>
      <c r="BJ89" s="90">
        <f t="shared" si="161"/>
        <v>0.23753671677613197</v>
      </c>
      <c r="BK89" s="90">
        <f t="shared" si="161"/>
        <v>2.3405794459216755E-2</v>
      </c>
      <c r="BL89" s="90">
        <f t="shared" si="161"/>
        <v>1.3482464208437017E-2</v>
      </c>
      <c r="BM89" s="90">
        <f t="shared" si="161"/>
        <v>2.6872959539030461E-2</v>
      </c>
      <c r="BN89" s="90">
        <f t="shared" si="161"/>
        <v>3.2063962674352409E-2</v>
      </c>
      <c r="BO89" s="90">
        <f t="shared" si="161"/>
        <v>1.9718504940620551E-2</v>
      </c>
      <c r="BP89" s="64">
        <f t="shared" si="161"/>
        <v>3.1283233240583908E-2</v>
      </c>
      <c r="BQ89" s="90">
        <f t="shared" si="161"/>
        <v>2.5034668690291806E-2</v>
      </c>
      <c r="BR89" s="90">
        <f t="shared" si="161"/>
        <v>3.255166003957588E-2</v>
      </c>
      <c r="BS89" s="90">
        <f t="shared" si="161"/>
        <v>3.9017913172468166E-2</v>
      </c>
      <c r="BT89" s="90">
        <f t="shared" si="162"/>
        <v>4.2774345477316178E-2</v>
      </c>
      <c r="BU89" s="90">
        <f t="shared" si="162"/>
        <v>4.6963296773538499E-2</v>
      </c>
      <c r="BV89" s="90">
        <f t="shared" si="162"/>
        <v>4.6807931783029888E-2</v>
      </c>
      <c r="BW89" s="90">
        <f t="shared" si="163"/>
        <v>0.18639950375698144</v>
      </c>
      <c r="BX89" s="90">
        <f t="shared" si="163"/>
        <v>0.12740036129590226</v>
      </c>
      <c r="BY89" s="90">
        <f t="shared" si="163"/>
        <v>0.10195380282166333</v>
      </c>
      <c r="BZ89" s="90">
        <f t="shared" si="163"/>
        <v>8.7353816782812288E-2</v>
      </c>
      <c r="CA89" s="90">
        <f t="shared" si="164"/>
        <v>6.141938107492706E-2</v>
      </c>
      <c r="CB89" s="90">
        <f t="shared" si="164"/>
        <v>7.2791054419554246E-2</v>
      </c>
      <c r="CC89" s="118">
        <f t="shared" si="164"/>
        <v>7.7083124956743854E-2</v>
      </c>
    </row>
    <row r="90" spans="2:81" x14ac:dyDescent="0.3">
      <c r="B90" s="29" t="s">
        <v>4</v>
      </c>
      <c r="N90" s="6"/>
      <c r="O90" s="37">
        <f t="shared" si="157"/>
        <v>-3.5321476915043171E-2</v>
      </c>
      <c r="P90" s="37">
        <f t="shared" si="157"/>
        <v>-1.1375414030412534E-2</v>
      </c>
      <c r="Q90" s="37">
        <f t="shared" si="157"/>
        <v>-3.4913671233580246E-2</v>
      </c>
      <c r="R90" s="37">
        <f t="shared" si="157"/>
        <v>-1.6044506524833801E-3</v>
      </c>
      <c r="S90" s="37">
        <f t="shared" si="157"/>
        <v>-2.3962064611215195E-2</v>
      </c>
      <c r="T90" s="37">
        <f t="shared" si="157"/>
        <v>-1.8189091621099052E-2</v>
      </c>
      <c r="U90" s="37">
        <f t="shared" si="157"/>
        <v>-4.5242586955657194E-3</v>
      </c>
      <c r="V90" s="37">
        <f t="shared" si="157"/>
        <v>-4.8279072259517219E-3</v>
      </c>
      <c r="W90" s="37">
        <f t="shared" si="157"/>
        <v>-9.7486351644178182E-3</v>
      </c>
      <c r="X90" s="37">
        <f t="shared" si="157"/>
        <v>-2.9394101813291496E-3</v>
      </c>
      <c r="Y90" s="37">
        <f t="shared" si="158"/>
        <v>-2.2734156119442739E-3</v>
      </c>
      <c r="Z90" s="45">
        <f t="shared" si="158"/>
        <v>-1.4597268398196528E-3</v>
      </c>
      <c r="AA90" s="37">
        <f t="shared" si="158"/>
        <v>-2.2314229202427316E-2</v>
      </c>
      <c r="AB90" s="37">
        <f t="shared" si="158"/>
        <v>-2.4518427728439485E-2</v>
      </c>
      <c r="AC90" s="37">
        <f t="shared" si="158"/>
        <v>2.4597076911467841E-3</v>
      </c>
      <c r="AD90" s="37">
        <f t="shared" si="158"/>
        <v>-3.6336608148999971E-2</v>
      </c>
      <c r="AE90" s="37">
        <f t="shared" si="158"/>
        <v>-4.2924874037568284E-2</v>
      </c>
      <c r="AF90" s="37">
        <f t="shared" si="158"/>
        <v>-8.0204526518552699E-2</v>
      </c>
      <c r="AG90" s="37">
        <f t="shared" si="158"/>
        <v>-7.0204232344849959E-2</v>
      </c>
      <c r="AH90" s="64">
        <f t="shared" si="158"/>
        <v>-6.8262868797105969E-2</v>
      </c>
      <c r="AI90" s="90">
        <f t="shared" si="158"/>
        <v>-6.346424622648994E-2</v>
      </c>
      <c r="AJ90" s="90">
        <f t="shared" si="158"/>
        <v>-6.6691485981427157E-2</v>
      </c>
      <c r="AK90" s="64">
        <f t="shared" si="158"/>
        <v>-7.668397232546964E-2</v>
      </c>
      <c r="AL90" s="90">
        <f t="shared" si="158"/>
        <v>-7.523648958855067E-2</v>
      </c>
      <c r="AM90" s="64">
        <f t="shared" si="158"/>
        <v>-8.5063877930159126E-2</v>
      </c>
      <c r="AN90" s="64">
        <f t="shared" si="159"/>
        <v>-1.1564420471871339E-2</v>
      </c>
      <c r="AO90" s="64">
        <f t="shared" si="159"/>
        <v>-0.13052849582951831</v>
      </c>
      <c r="AP90" s="64">
        <f t="shared" si="159"/>
        <v>-0.31793397563684767</v>
      </c>
      <c r="AQ90" s="64">
        <f t="shared" si="160"/>
        <v>-0.34208583278748195</v>
      </c>
      <c r="AR90" s="90">
        <f t="shared" si="160"/>
        <v>-0.20342242993915749</v>
      </c>
      <c r="AS90" s="90">
        <f t="shared" si="160"/>
        <v>-0.12786611806818482</v>
      </c>
      <c r="AT90" s="90">
        <f t="shared" si="160"/>
        <v>-9.5298516495166297E-2</v>
      </c>
      <c r="AU90" s="90">
        <f t="shared" si="160"/>
        <v>-4.6353176140231489E-2</v>
      </c>
      <c r="AV90" s="90">
        <f t="shared" si="160"/>
        <v>-1.4201086275524299E-2</v>
      </c>
      <c r="AW90" s="90">
        <f t="shared" si="160"/>
        <v>2.6886320114332563E-2</v>
      </c>
      <c r="AX90" s="90">
        <f t="shared" si="160"/>
        <v>6.4677815206270584E-2</v>
      </c>
      <c r="AY90" s="90">
        <f t="shared" si="160"/>
        <v>0.21965120805665239</v>
      </c>
      <c r="AZ90" s="90">
        <f t="shared" si="160"/>
        <v>0.21366675212913377</v>
      </c>
      <c r="BA90" s="90">
        <f t="shared" si="160"/>
        <v>0.42276658132685285</v>
      </c>
      <c r="BB90" s="90">
        <f t="shared" si="160"/>
        <v>0.86935649709337248</v>
      </c>
      <c r="BC90" s="90">
        <f t="shared" si="161"/>
        <v>1.0585932770568549</v>
      </c>
      <c r="BD90" s="90">
        <f t="shared" si="161"/>
        <v>0.74621138992175706</v>
      </c>
      <c r="BE90" s="90">
        <f t="shared" si="161"/>
        <v>0.56394534849856259</v>
      </c>
      <c r="BF90" s="90">
        <f t="shared" si="161"/>
        <v>0.50063578878648052</v>
      </c>
      <c r="BG90" s="90">
        <f t="shared" si="161"/>
        <v>0.43460045536785219</v>
      </c>
      <c r="BH90" s="90">
        <f t="shared" si="161"/>
        <v>0.3765880773943977</v>
      </c>
      <c r="BI90" s="90">
        <f t="shared" si="161"/>
        <v>0.32859025618350457</v>
      </c>
      <c r="BJ90" s="90">
        <f t="shared" si="161"/>
        <v>0.28365786012599759</v>
      </c>
      <c r="BK90" s="90">
        <f t="shared" si="161"/>
        <v>7.064861730812666E-3</v>
      </c>
      <c r="BL90" s="90">
        <f t="shared" si="161"/>
        <v>-6.8153388430152173E-3</v>
      </c>
      <c r="BM90" s="90">
        <f t="shared" si="161"/>
        <v>5.7579209735132419E-3</v>
      </c>
      <c r="BN90" s="90">
        <f t="shared" si="161"/>
        <v>8.8767110200207444E-3</v>
      </c>
      <c r="BO90" s="90">
        <f t="shared" si="161"/>
        <v>-1.3456988361148614E-2</v>
      </c>
      <c r="BP90" s="64">
        <f t="shared" si="161"/>
        <v>6.1805678842330458E-4</v>
      </c>
      <c r="BQ90" s="90">
        <f t="shared" si="161"/>
        <v>-9.5347468912139188E-3</v>
      </c>
      <c r="BR90" s="90">
        <f t="shared" si="161"/>
        <v>-4.9748075939851644E-3</v>
      </c>
      <c r="BS90" s="90">
        <f t="shared" si="161"/>
        <v>-1.3461710144678785E-3</v>
      </c>
      <c r="BT90" s="90">
        <f t="shared" si="162"/>
        <v>8.4886379869408835E-4</v>
      </c>
      <c r="BU90" s="90">
        <f t="shared" si="162"/>
        <v>2.5173163617295824E-3</v>
      </c>
      <c r="BV90" s="90">
        <f t="shared" si="162"/>
        <v>1.8734498523029774E-3</v>
      </c>
      <c r="BW90" s="90">
        <f t="shared" si="163"/>
        <v>0.14841590988032149</v>
      </c>
      <c r="BX90" s="90">
        <f t="shared" si="163"/>
        <v>8.0915541727646589E-2</v>
      </c>
      <c r="BY90" s="90">
        <f t="shared" si="163"/>
        <v>4.7695440716529092E-2</v>
      </c>
      <c r="BZ90" s="90">
        <f t="shared" si="163"/>
        <v>2.7254749609668005E-2</v>
      </c>
      <c r="CA90" s="90">
        <f t="shared" si="164"/>
        <v>1.9805317548355905E-3</v>
      </c>
      <c r="CB90" s="90">
        <f t="shared" si="164"/>
        <v>1.2029754253072289E-2</v>
      </c>
      <c r="CC90" s="118">
        <f t="shared" si="164"/>
        <v>1.9451268555678469E-2</v>
      </c>
    </row>
    <row r="91" spans="2:81" x14ac:dyDescent="0.3">
      <c r="B91" s="29" t="s">
        <v>5</v>
      </c>
      <c r="N91" s="6"/>
      <c r="O91" s="37">
        <f t="shared" si="157"/>
        <v>5.26267090723751E-2</v>
      </c>
      <c r="P91" s="37">
        <f t="shared" si="157"/>
        <v>6.6194312461232307E-2</v>
      </c>
      <c r="Q91" s="37">
        <f t="shared" si="157"/>
        <v>3.1332985326819163E-2</v>
      </c>
      <c r="R91" s="37">
        <f t="shared" si="157"/>
        <v>6.1896228289924693E-2</v>
      </c>
      <c r="S91" s="37">
        <f t="shared" si="157"/>
        <v>4.6364685301049313E-2</v>
      </c>
      <c r="T91" s="37">
        <f t="shared" si="157"/>
        <v>4.2536058034768676E-2</v>
      </c>
      <c r="U91" s="37">
        <f t="shared" si="157"/>
        <v>4.982497663177643E-2</v>
      </c>
      <c r="V91" s="37">
        <f t="shared" si="157"/>
        <v>4.891508305947001E-2</v>
      </c>
      <c r="W91" s="37">
        <f t="shared" si="157"/>
        <v>3.6959036927760147E-2</v>
      </c>
      <c r="X91" s="37">
        <f t="shared" si="157"/>
        <v>4.1936262351895515E-2</v>
      </c>
      <c r="Y91" s="37">
        <f t="shared" si="158"/>
        <v>4.7982597850782405E-2</v>
      </c>
      <c r="Z91" s="45">
        <f t="shared" si="158"/>
        <v>4.3928838175145479E-2</v>
      </c>
      <c r="AA91" s="37">
        <f t="shared" si="158"/>
        <v>3.3784580107124373E-2</v>
      </c>
      <c r="AB91" s="37">
        <f t="shared" si="158"/>
        <v>3.5879121981204243E-2</v>
      </c>
      <c r="AC91" s="37">
        <f t="shared" si="158"/>
        <v>2.3682514604147498E-2</v>
      </c>
      <c r="AD91" s="37">
        <f t="shared" si="158"/>
        <v>3.3518600931811138E-2</v>
      </c>
      <c r="AE91" s="37">
        <f t="shared" si="158"/>
        <v>3.9689257948726464E-2</v>
      </c>
      <c r="AF91" s="37">
        <f t="shared" si="158"/>
        <v>2.6124451130215665E-2</v>
      </c>
      <c r="AG91" s="37">
        <f t="shared" si="158"/>
        <v>3.3322660082554245E-2</v>
      </c>
      <c r="AH91" s="64">
        <f t="shared" si="158"/>
        <v>3.2997091846812543E-2</v>
      </c>
      <c r="AI91" s="90">
        <f t="shared" si="158"/>
        <v>3.917971072251758E-2</v>
      </c>
      <c r="AJ91" s="90">
        <f t="shared" si="158"/>
        <v>3.951580048179304E-2</v>
      </c>
      <c r="AK91" s="64">
        <f t="shared" si="158"/>
        <v>3.416479482519752E-2</v>
      </c>
      <c r="AL91" s="90">
        <f t="shared" si="158"/>
        <v>3.7689252246997818E-2</v>
      </c>
      <c r="AM91" s="64">
        <f t="shared" si="158"/>
        <v>0.13424871476783307</v>
      </c>
      <c r="AN91" s="64">
        <f t="shared" si="159"/>
        <v>0.11450595286907483</v>
      </c>
      <c r="AO91" s="64">
        <f t="shared" si="159"/>
        <v>-3.9443637511424767E-2</v>
      </c>
      <c r="AP91" s="64">
        <f t="shared" si="159"/>
        <v>-0.24992034670517249</v>
      </c>
      <c r="AQ91" s="64">
        <f t="shared" si="160"/>
        <v>-0.19397083946770777</v>
      </c>
      <c r="AR91" s="90">
        <f t="shared" si="160"/>
        <v>-6.1024494523987394E-2</v>
      </c>
      <c r="AS91" s="90">
        <f t="shared" si="160"/>
        <v>-2.1942305182077515E-2</v>
      </c>
      <c r="AT91" s="90">
        <f t="shared" si="160"/>
        <v>-1.249536996974776E-2</v>
      </c>
      <c r="AU91" s="90">
        <f t="shared" si="160"/>
        <v>-2.0995831772110396E-3</v>
      </c>
      <c r="AV91" s="90">
        <f t="shared" si="160"/>
        <v>-1.8661365420045484E-2</v>
      </c>
      <c r="AW91" s="90">
        <f t="shared" si="160"/>
        <v>-1.5495573069748914E-2</v>
      </c>
      <c r="AX91" s="90">
        <f t="shared" si="160"/>
        <v>1.1075804486934349E-2</v>
      </c>
      <c r="AY91" s="90">
        <f t="shared" si="160"/>
        <v>8.6466104900124741E-3</v>
      </c>
      <c r="AZ91" s="90">
        <f t="shared" si="160"/>
        <v>5.531963904914261E-2</v>
      </c>
      <c r="BA91" s="90">
        <f t="shared" si="160"/>
        <v>0.22162244067333847</v>
      </c>
      <c r="BB91" s="90">
        <f t="shared" si="160"/>
        <v>0.49097344204993787</v>
      </c>
      <c r="BC91" s="90">
        <f t="shared" si="161"/>
        <v>0.43242799257785514</v>
      </c>
      <c r="BD91" s="90">
        <f t="shared" si="161"/>
        <v>0.19852688942563268</v>
      </c>
      <c r="BE91" s="90">
        <f t="shared" si="161"/>
        <v>0.14655723599031112</v>
      </c>
      <c r="BF91" s="90">
        <f t="shared" si="161"/>
        <v>0.13733652995891887</v>
      </c>
      <c r="BG91" s="90">
        <f t="shared" si="161"/>
        <v>0.13393671598555779</v>
      </c>
      <c r="BH91" s="90">
        <f t="shared" si="161"/>
        <v>0.13765893139316221</v>
      </c>
      <c r="BI91" s="90">
        <f t="shared" si="161"/>
        <v>0.13261161333977456</v>
      </c>
      <c r="BJ91" s="90">
        <f t="shared" si="161"/>
        <v>0.11262091498937266</v>
      </c>
      <c r="BK91" s="90">
        <f t="shared" si="161"/>
        <v>-2.3237046569402731E-2</v>
      </c>
      <c r="BL91" s="90">
        <f t="shared" si="161"/>
        <v>-3.2057142524312132E-3</v>
      </c>
      <c r="BM91" s="90">
        <f t="shared" si="161"/>
        <v>2.9600361022829924E-2</v>
      </c>
      <c r="BN91" s="90">
        <f t="shared" si="161"/>
        <v>5.0621922597921198E-2</v>
      </c>
      <c r="BO91" s="90">
        <f t="shared" si="161"/>
        <v>1.8209061312144392E-2</v>
      </c>
      <c r="BP91" s="64">
        <f t="shared" si="161"/>
        <v>5.5604024780637307E-2</v>
      </c>
      <c r="BQ91" s="90">
        <f t="shared" si="161"/>
        <v>4.8011533415720509E-2</v>
      </c>
      <c r="BR91" s="90">
        <f t="shared" si="161"/>
        <v>4.6732709424822882E-2</v>
      </c>
      <c r="BS91" s="90">
        <f t="shared" si="161"/>
        <v>5.2906870409531237E-2</v>
      </c>
      <c r="BT91" s="90">
        <f t="shared" si="162"/>
        <v>5.5014928179311751E-2</v>
      </c>
      <c r="BU91" s="90">
        <f t="shared" si="162"/>
        <v>5.6819593008692326E-2</v>
      </c>
      <c r="BV91" s="90">
        <f t="shared" si="162"/>
        <v>5.1778132333254234E-2</v>
      </c>
      <c r="BW91" s="90">
        <f t="shared" si="163"/>
        <v>0.13084747506805261</v>
      </c>
      <c r="BX91" s="90">
        <f t="shared" si="163"/>
        <v>6.2917593846919972E-2</v>
      </c>
      <c r="BY91" s="90">
        <f t="shared" si="163"/>
        <v>6.4680660622405073E-2</v>
      </c>
      <c r="BZ91" s="90">
        <f t="shared" si="163"/>
        <v>5.3931946853008839E-2</v>
      </c>
      <c r="CA91" s="90">
        <f t="shared" si="164"/>
        <v>4.6730415411114334E-2</v>
      </c>
      <c r="CB91" s="90">
        <f t="shared" si="164"/>
        <v>5.868081447836615E-2</v>
      </c>
      <c r="CC91" s="118">
        <f t="shared" si="164"/>
        <v>5.3329127599821335E-2</v>
      </c>
    </row>
    <row r="92" spans="2:81" ht="15" thickBot="1" x14ac:dyDescent="0.35">
      <c r="B92" s="61" t="s">
        <v>31</v>
      </c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46"/>
      <c r="O92" s="39">
        <f t="shared" si="157"/>
        <v>8.9060115106990523E-2</v>
      </c>
      <c r="P92" s="39">
        <f t="shared" si="157"/>
        <v>8.8528766624703215E-2</v>
      </c>
      <c r="Q92" s="39">
        <f t="shared" si="157"/>
        <v>5.960563943644881E-2</v>
      </c>
      <c r="R92" s="39">
        <f t="shared" si="157"/>
        <v>8.0919986482626882E-2</v>
      </c>
      <c r="S92" s="39">
        <f t="shared" si="157"/>
        <v>5.554022538859682E-2</v>
      </c>
      <c r="T92" s="39">
        <f t="shared" si="157"/>
        <v>5.9612733578083166E-2</v>
      </c>
      <c r="U92" s="39">
        <f t="shared" si="157"/>
        <v>7.0957936465628757E-2</v>
      </c>
      <c r="V92" s="39">
        <f t="shared" si="157"/>
        <v>6.8484418368053968E-2</v>
      </c>
      <c r="W92" s="39">
        <f t="shared" si="157"/>
        <v>5.9904237213400657E-2</v>
      </c>
      <c r="X92" s="39">
        <f t="shared" si="157"/>
        <v>6.6301445142797455E-2</v>
      </c>
      <c r="Y92" s="39">
        <f t="shared" si="158"/>
        <v>6.6434889667934094E-2</v>
      </c>
      <c r="Z92" s="47">
        <f t="shared" si="158"/>
        <v>6.7344044805899506E-2</v>
      </c>
      <c r="AA92" s="39">
        <f t="shared" si="158"/>
        <v>6.2487635046597267E-2</v>
      </c>
      <c r="AB92" s="39">
        <f t="shared" si="158"/>
        <v>5.757805103070468E-2</v>
      </c>
      <c r="AC92" s="39">
        <f t="shared" si="158"/>
        <v>5.0555803475723415E-2</v>
      </c>
      <c r="AD92" s="39">
        <f t="shared" si="158"/>
        <v>6.632997378818084E-2</v>
      </c>
      <c r="AE92" s="39">
        <f t="shared" si="158"/>
        <v>9.9278776572300886E-2</v>
      </c>
      <c r="AF92" s="39">
        <f t="shared" si="158"/>
        <v>7.6971282306786293E-2</v>
      </c>
      <c r="AG92" s="39">
        <f t="shared" si="158"/>
        <v>8.6531147874668202E-2</v>
      </c>
      <c r="AH92" s="87">
        <f t="shared" si="158"/>
        <v>8.6837237809969103E-2</v>
      </c>
      <c r="AI92" s="93">
        <f t="shared" si="158"/>
        <v>9.7461417050731525E-2</v>
      </c>
      <c r="AJ92" s="93">
        <f t="shared" si="158"/>
        <v>9.6967152885073293E-2</v>
      </c>
      <c r="AK92" s="87">
        <f t="shared" si="158"/>
        <v>8.7737725214458218E-2</v>
      </c>
      <c r="AL92" s="93">
        <f t="shared" si="158"/>
        <v>9.16902664068453E-2</v>
      </c>
      <c r="AM92" s="87">
        <f t="shared" si="158"/>
        <v>0.15628961342119707</v>
      </c>
      <c r="AN92" s="87">
        <f t="shared" si="159"/>
        <v>0.17383113950591644</v>
      </c>
      <c r="AO92" s="87">
        <f t="shared" si="159"/>
        <v>3.1971504255040806E-2</v>
      </c>
      <c r="AP92" s="87">
        <f t="shared" si="159"/>
        <v>-0.21671880405846977</v>
      </c>
      <c r="AQ92" s="87">
        <f t="shared" si="160"/>
        <v>-0.27914739444349057</v>
      </c>
      <c r="AR92" s="93">
        <f t="shared" si="160"/>
        <v>-0.18969738555301008</v>
      </c>
      <c r="AS92" s="93">
        <f t="shared" si="160"/>
        <v>-0.13613153115831522</v>
      </c>
      <c r="AT92" s="93">
        <f t="shared" si="160"/>
        <v>-0.11250687226711376</v>
      </c>
      <c r="AU92" s="93">
        <f t="shared" si="160"/>
        <v>-7.5588467368583712E-2</v>
      </c>
      <c r="AV92" s="93">
        <f t="shared" si="160"/>
        <v>-5.6859195259604256E-2</v>
      </c>
      <c r="AW92" s="93">
        <f t="shared" si="160"/>
        <v>-2.8326309953099704E-2</v>
      </c>
      <c r="AX92" s="93">
        <f t="shared" si="160"/>
        <v>-2.1350485347683135E-3</v>
      </c>
      <c r="AY92" s="93">
        <f t="shared" si="160"/>
        <v>2.1026719046556286E-2</v>
      </c>
      <c r="AZ92" s="93">
        <f t="shared" si="160"/>
        <v>6.9888381445591063E-2</v>
      </c>
      <c r="BA92" s="93">
        <f t="shared" si="160"/>
        <v>0.27505394133150451</v>
      </c>
      <c r="BB92" s="93">
        <f t="shared" si="160"/>
        <v>0.63859933197451113</v>
      </c>
      <c r="BC92" s="93">
        <f t="shared" si="161"/>
        <v>0.80039930802418846</v>
      </c>
      <c r="BD92" s="93">
        <f t="shared" si="161"/>
        <v>0.62994560774449915</v>
      </c>
      <c r="BE92" s="93">
        <f t="shared" si="161"/>
        <v>0.49759595803227197</v>
      </c>
      <c r="BF92" s="93">
        <f t="shared" si="161"/>
        <v>0.44627800177535359</v>
      </c>
      <c r="BG92" s="93">
        <f t="shared" si="161"/>
        <v>0.39029734046471276</v>
      </c>
      <c r="BH92" s="93">
        <f t="shared" si="161"/>
        <v>0.3436269010210824</v>
      </c>
      <c r="BI92" s="93">
        <f t="shared" si="161"/>
        <v>0.30463677441607317</v>
      </c>
      <c r="BJ92" s="93">
        <f t="shared" si="161"/>
        <v>0.27259437405534781</v>
      </c>
      <c r="BK92" s="93">
        <f t="shared" si="161"/>
        <v>5.1175262505630981E-2</v>
      </c>
      <c r="BL92" s="93">
        <f t="shared" si="161"/>
        <v>3.4648835594090377E-2</v>
      </c>
      <c r="BM92" s="93">
        <f t="shared" si="161"/>
        <v>4.1120632715178296E-2</v>
      </c>
      <c r="BN92" s="93">
        <f t="shared" si="161"/>
        <v>4.304290789317089E-2</v>
      </c>
      <c r="BO92" s="93">
        <f t="shared" si="161"/>
        <v>3.270544644876372E-2</v>
      </c>
      <c r="BP92" s="87">
        <f t="shared" si="161"/>
        <v>3.561024022253001E-2</v>
      </c>
      <c r="BQ92" s="93">
        <f t="shared" si="161"/>
        <v>2.9827720346485176E-2</v>
      </c>
      <c r="BR92" s="93">
        <f t="shared" si="161"/>
        <v>3.5219617686299109E-2</v>
      </c>
      <c r="BS92" s="93">
        <f t="shared" si="161"/>
        <v>4.1524449940160801E-2</v>
      </c>
      <c r="BT92" s="93">
        <f t="shared" si="162"/>
        <v>4.4614058262284706E-2</v>
      </c>
      <c r="BU92" s="93">
        <f t="shared" si="162"/>
        <v>4.8236161697528646E-2</v>
      </c>
      <c r="BV92" s="93">
        <f t="shared" si="162"/>
        <v>4.7458418678589798E-2</v>
      </c>
      <c r="BW92" s="93">
        <f t="shared" si="163"/>
        <v>0.25652034289411629</v>
      </c>
      <c r="BX92" s="93">
        <f t="shared" si="163"/>
        <v>0.22166216817454321</v>
      </c>
      <c r="BY92" s="93">
        <f t="shared" si="163"/>
        <v>0.20011544530817305</v>
      </c>
      <c r="BZ92" s="93">
        <f t="shared" si="163"/>
        <v>0.18851370506330434</v>
      </c>
      <c r="CA92" s="93">
        <f t="shared" si="164"/>
        <v>0.16368109366034322</v>
      </c>
      <c r="CB92" s="93">
        <f t="shared" si="164"/>
        <v>0.1778467583626282</v>
      </c>
      <c r="CC92" s="119">
        <f t="shared" si="164"/>
        <v>0.18338619690243863</v>
      </c>
    </row>
    <row r="93" spans="2:81" ht="15" thickBot="1" x14ac:dyDescent="0.35">
      <c r="B93" s="13"/>
      <c r="N93" s="6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9"/>
      <c r="AI93" s="92"/>
      <c r="AK93" s="100"/>
      <c r="AL93" s="92"/>
      <c r="AM93" s="100"/>
      <c r="AN93" s="100"/>
      <c r="AO93" s="100"/>
      <c r="AP93" s="100"/>
      <c r="AQ93" s="100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100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111"/>
    </row>
    <row r="94" spans="2:81" x14ac:dyDescent="0.3">
      <c r="B94" s="26" t="s">
        <v>21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52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51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</row>
    <row r="95" spans="2:81" x14ac:dyDescent="0.3">
      <c r="B95" s="28" t="s">
        <v>2</v>
      </c>
      <c r="N95" s="6"/>
      <c r="Z95" s="6"/>
      <c r="AK95" s="62"/>
    </row>
    <row r="96" spans="2:81" x14ac:dyDescent="0.3">
      <c r="B96" s="29" t="s">
        <v>1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8">
        <v>168919897.87999889</v>
      </c>
      <c r="O96" s="7">
        <f t="shared" ref="O96:X99" si="165">N96+O7-C7</f>
        <v>169598188.04999894</v>
      </c>
      <c r="P96" s="7">
        <f t="shared" si="165"/>
        <v>169985117.17999899</v>
      </c>
      <c r="Q96" s="7">
        <f t="shared" si="165"/>
        <v>169243335.44999897</v>
      </c>
      <c r="R96" s="7">
        <f t="shared" si="165"/>
        <v>170433090.95999894</v>
      </c>
      <c r="S96" s="7">
        <f t="shared" si="165"/>
        <v>169363083.34999895</v>
      </c>
      <c r="T96" s="7">
        <f t="shared" si="165"/>
        <v>169523172.83999899</v>
      </c>
      <c r="U96" s="7">
        <f t="shared" si="165"/>
        <v>170317795.489999</v>
      </c>
      <c r="V96" s="7">
        <f t="shared" si="165"/>
        <v>169958037.15999901</v>
      </c>
      <c r="W96" s="7">
        <f t="shared" si="165"/>
        <v>169241392.54999906</v>
      </c>
      <c r="X96" s="7">
        <f t="shared" si="165"/>
        <v>170061355.76999909</v>
      </c>
      <c r="Y96" s="7">
        <f t="shared" ref="Y96:AM99" si="166">X96+Y7-M7</f>
        <v>170255472.43999907</v>
      </c>
      <c r="Z96" s="8">
        <f t="shared" si="166"/>
        <v>170143367.10999906</v>
      </c>
      <c r="AA96" s="7">
        <f t="shared" si="166"/>
        <v>170235752.82999906</v>
      </c>
      <c r="AB96" s="7">
        <f t="shared" si="166"/>
        <v>170198591.62999904</v>
      </c>
      <c r="AC96" s="7">
        <f t="shared" si="166"/>
        <v>169838812.63999909</v>
      </c>
      <c r="AD96" s="7">
        <f t="shared" si="166"/>
        <v>170178714.56999916</v>
      </c>
      <c r="AE96" s="7">
        <f t="shared" si="166"/>
        <v>171427692.6499992</v>
      </c>
      <c r="AF96" s="7">
        <f t="shared" si="166"/>
        <v>169995708.54999921</v>
      </c>
      <c r="AG96" s="7">
        <f t="shared" si="166"/>
        <v>170411938.18999925</v>
      </c>
      <c r="AH96" s="63">
        <f t="shared" si="166"/>
        <v>170141169.07999927</v>
      </c>
      <c r="AI96" s="7">
        <f t="shared" si="166"/>
        <v>170861246.11999926</v>
      </c>
      <c r="AJ96" s="7">
        <f t="shared" si="166"/>
        <v>170828486.69999924</v>
      </c>
      <c r="AK96" s="63">
        <f t="shared" si="166"/>
        <v>169707777.2699993</v>
      </c>
      <c r="AL96" s="7">
        <f t="shared" si="166"/>
        <v>170320188.05999929</v>
      </c>
      <c r="AM96" s="63">
        <f t="shared" si="166"/>
        <v>171351723.12999916</v>
      </c>
      <c r="AN96" s="63">
        <f t="shared" ref="AN96:AP99" si="167">AM96+AN7-AB7</f>
        <v>172625513.17999911</v>
      </c>
      <c r="AO96" s="63">
        <f t="shared" si="167"/>
        <v>168026500.98999912</v>
      </c>
      <c r="AP96" s="63">
        <f t="shared" si="167"/>
        <v>154765887.43999916</v>
      </c>
      <c r="AQ96" s="63">
        <f t="shared" ref="AQ96:BB99" si="168">AP96+AQ7-AE7</f>
        <v>147961379.88999918</v>
      </c>
      <c r="AR96" s="7">
        <f t="shared" si="168"/>
        <v>150479209.89999914</v>
      </c>
      <c r="AS96" s="7">
        <f t="shared" si="168"/>
        <v>151361881.5999991</v>
      </c>
      <c r="AT96" s="7">
        <f t="shared" si="168"/>
        <v>151469346.92999908</v>
      </c>
      <c r="AU96" s="7">
        <f t="shared" si="168"/>
        <v>152667680.66999906</v>
      </c>
      <c r="AV96" s="7">
        <f t="shared" si="168"/>
        <v>152014450.90999904</v>
      </c>
      <c r="AW96" s="7">
        <f t="shared" si="168"/>
        <v>153107158.669999</v>
      </c>
      <c r="AX96" s="7">
        <f t="shared" si="168"/>
        <v>154780711.41999894</v>
      </c>
      <c r="AY96" s="7">
        <f t="shared" si="168"/>
        <v>153281477.67999905</v>
      </c>
      <c r="AZ96" s="7">
        <f t="shared" si="168"/>
        <v>152651883.9399991</v>
      </c>
      <c r="BA96" s="7">
        <f t="shared" si="168"/>
        <v>159220286.66999906</v>
      </c>
      <c r="BB96" s="7">
        <f t="shared" si="168"/>
        <v>173397626.88999897</v>
      </c>
      <c r="BC96" s="7">
        <f t="shared" ref="BC96:BS99" si="169">BB96+BC7-AQ7</f>
        <v>179116912.1199989</v>
      </c>
      <c r="BD96" s="7">
        <f t="shared" si="169"/>
        <v>179636356.45999888</v>
      </c>
      <c r="BE96" s="7">
        <f t="shared" si="169"/>
        <v>178217886.20999885</v>
      </c>
      <c r="BF96" s="7">
        <f t="shared" si="169"/>
        <v>177790745.06999886</v>
      </c>
      <c r="BG96" s="7">
        <f t="shared" si="169"/>
        <v>177958013.0599989</v>
      </c>
      <c r="BH96" s="7">
        <f t="shared" si="169"/>
        <v>177844906.13999885</v>
      </c>
      <c r="BI96" s="7">
        <f t="shared" si="169"/>
        <v>177513124.33999887</v>
      </c>
      <c r="BJ96" s="7">
        <f t="shared" si="169"/>
        <v>176992193.89999896</v>
      </c>
      <c r="BK96" s="7">
        <f t="shared" si="169"/>
        <v>178591280.22999898</v>
      </c>
      <c r="BL96" s="7">
        <f t="shared" si="169"/>
        <v>178962981.56999901</v>
      </c>
      <c r="BM96" s="7">
        <f t="shared" si="169"/>
        <v>179430948.56999898</v>
      </c>
      <c r="BN96" s="7">
        <f t="shared" si="169"/>
        <v>178235528.37999898</v>
      </c>
      <c r="BO96" s="7">
        <f t="shared" si="169"/>
        <v>179866250.39999896</v>
      </c>
      <c r="BP96" s="63">
        <f t="shared" si="169"/>
        <v>179179941.93999895</v>
      </c>
      <c r="BQ96" s="7">
        <f t="shared" si="169"/>
        <v>178478159.61999899</v>
      </c>
      <c r="BR96" s="7">
        <f t="shared" si="169"/>
        <v>178846534.17999899</v>
      </c>
      <c r="BS96" s="7">
        <f t="shared" si="169"/>
        <v>179214293.02999893</v>
      </c>
      <c r="BT96" s="7">
        <f t="shared" ref="BT96:BV99" si="170">BS96+BT7-BH7</f>
        <v>179245982.44999897</v>
      </c>
      <c r="BU96" s="7">
        <f t="shared" si="170"/>
        <v>179458551.419999</v>
      </c>
      <c r="BV96" s="7">
        <f>BU96+BV7-BJ7</f>
        <v>179236410.75999898</v>
      </c>
      <c r="BW96" s="7">
        <f>BV96+BW7-BK7</f>
        <v>179034667.23999891</v>
      </c>
      <c r="BX96" s="7">
        <f>BW96+BX7-BL7</f>
        <v>178844521.87999886</v>
      </c>
      <c r="BY96" s="7">
        <f>BX96+BY7-BM7</f>
        <v>179113492.11999884</v>
      </c>
      <c r="BZ96" s="7">
        <f>BY96+BZ7-BN7</f>
        <v>178954688.95999882</v>
      </c>
      <c r="CA96" s="7">
        <f t="shared" ref="CA96:CC99" si="171">BZ96+CA7-BO7</f>
        <v>178232420.59999883</v>
      </c>
      <c r="CB96" s="7">
        <f t="shared" si="171"/>
        <v>179475637.29999888</v>
      </c>
      <c r="CC96" s="112">
        <f t="shared" si="171"/>
        <v>180232887.12999886</v>
      </c>
    </row>
    <row r="97" spans="2:81" x14ac:dyDescent="0.3">
      <c r="B97" s="29" t="s">
        <v>3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8">
        <v>1084624709.389998</v>
      </c>
      <c r="O97" s="7">
        <f t="shared" si="165"/>
        <v>1086140850.4399979</v>
      </c>
      <c r="P97" s="7">
        <f t="shared" si="165"/>
        <v>1088972310.1699979</v>
      </c>
      <c r="Q97" s="7">
        <f t="shared" si="165"/>
        <v>1082075243.9799979</v>
      </c>
      <c r="R97" s="7">
        <f t="shared" si="165"/>
        <v>1090309806.5099978</v>
      </c>
      <c r="S97" s="7">
        <f t="shared" si="165"/>
        <v>1082145710.9599977</v>
      </c>
      <c r="T97" s="7">
        <f t="shared" si="165"/>
        <v>1084061790.6399975</v>
      </c>
      <c r="U97" s="7">
        <f t="shared" si="165"/>
        <v>1091367001.5299973</v>
      </c>
      <c r="V97" s="7">
        <f t="shared" si="165"/>
        <v>1090241327.7699971</v>
      </c>
      <c r="W97" s="7">
        <f t="shared" si="165"/>
        <v>1084906118.7199969</v>
      </c>
      <c r="X97" s="7">
        <f t="shared" si="165"/>
        <v>1089798567.4699969</v>
      </c>
      <c r="Y97" s="7">
        <f t="shared" si="166"/>
        <v>1090798958.8399968</v>
      </c>
      <c r="Z97" s="8">
        <f t="shared" si="166"/>
        <v>1091262645.7999971</v>
      </c>
      <c r="AA97" s="7">
        <f t="shared" si="166"/>
        <v>1092074096.4199972</v>
      </c>
      <c r="AB97" s="7">
        <f t="shared" si="166"/>
        <v>1090437522.9899971</v>
      </c>
      <c r="AC97" s="7">
        <f t="shared" si="166"/>
        <v>1088773896.6499975</v>
      </c>
      <c r="AD97" s="7">
        <f t="shared" si="166"/>
        <v>1100307482.6999977</v>
      </c>
      <c r="AE97" s="7">
        <f t="shared" si="166"/>
        <v>1126471669.2899978</v>
      </c>
      <c r="AF97" s="7">
        <f t="shared" si="166"/>
        <v>1127882433.4899979</v>
      </c>
      <c r="AG97" s="7">
        <f t="shared" si="166"/>
        <v>1146682453.7199981</v>
      </c>
      <c r="AH97" s="63">
        <f t="shared" si="166"/>
        <v>1153202481.6299982</v>
      </c>
      <c r="AI97" s="7">
        <f t="shared" si="166"/>
        <v>1171421389.9699981</v>
      </c>
      <c r="AJ97" s="7">
        <f t="shared" si="166"/>
        <v>1185856000.2499981</v>
      </c>
      <c r="AK97" s="63">
        <f t="shared" si="166"/>
        <v>1190361374.4899979</v>
      </c>
      <c r="AL97" s="7">
        <f t="shared" si="166"/>
        <v>1207194079.0499976</v>
      </c>
      <c r="AM97" s="63">
        <f t="shared" si="166"/>
        <v>1231114961.7099967</v>
      </c>
      <c r="AN97" s="63">
        <f t="shared" si="167"/>
        <v>1257833597.2499967</v>
      </c>
      <c r="AO97" s="63">
        <f t="shared" si="167"/>
        <v>1236293976.9199967</v>
      </c>
      <c r="AP97" s="63">
        <f t="shared" si="167"/>
        <v>1136410694.6799967</v>
      </c>
      <c r="AQ97" s="63">
        <f t="shared" si="168"/>
        <v>1074960426.2299969</v>
      </c>
      <c r="AR97" s="7">
        <f t="shared" si="168"/>
        <v>1090588292.1599963</v>
      </c>
      <c r="AS97" s="7">
        <f t="shared" si="168"/>
        <v>1096441437.8699958</v>
      </c>
      <c r="AT97" s="7">
        <f t="shared" si="168"/>
        <v>1102208323.1299958</v>
      </c>
      <c r="AU97" s="7">
        <f t="shared" si="168"/>
        <v>1119239756.9999957</v>
      </c>
      <c r="AV97" s="7">
        <f t="shared" si="168"/>
        <v>1120231911.7899959</v>
      </c>
      <c r="AW97" s="7">
        <f t="shared" si="168"/>
        <v>1134506359.2799964</v>
      </c>
      <c r="AX97" s="7">
        <f t="shared" si="168"/>
        <v>1150187603.8799963</v>
      </c>
      <c r="AY97" s="7">
        <f t="shared" si="168"/>
        <v>1141869767.7599971</v>
      </c>
      <c r="AZ97" s="7">
        <f t="shared" si="168"/>
        <v>1143415926.8399968</v>
      </c>
      <c r="BA97" s="7">
        <f t="shared" si="168"/>
        <v>1204228046.0899961</v>
      </c>
      <c r="BB97" s="7">
        <f t="shared" si="168"/>
        <v>1308762473.7599957</v>
      </c>
      <c r="BC97" s="7">
        <f t="shared" si="169"/>
        <v>1395011200.1099946</v>
      </c>
      <c r="BD97" s="7">
        <f t="shared" si="169"/>
        <v>1399700973.0699954</v>
      </c>
      <c r="BE97" s="7">
        <f t="shared" si="169"/>
        <v>1396369614.0999951</v>
      </c>
      <c r="BF97" s="7">
        <f t="shared" si="169"/>
        <v>1394046174.0999954</v>
      </c>
      <c r="BG97" s="7">
        <f t="shared" si="169"/>
        <v>1394716173.1899951</v>
      </c>
      <c r="BH97" s="7">
        <f t="shared" si="169"/>
        <v>1395528114.3599946</v>
      </c>
      <c r="BI97" s="7">
        <f t="shared" si="169"/>
        <v>1393166407.2599938</v>
      </c>
      <c r="BJ97" s="7">
        <f t="shared" si="169"/>
        <v>1393239520.1799939</v>
      </c>
      <c r="BK97" s="7">
        <f t="shared" si="169"/>
        <v>1394144873.9499936</v>
      </c>
      <c r="BL97" s="7">
        <f t="shared" si="169"/>
        <v>1392323744.0899937</v>
      </c>
      <c r="BM97" s="7">
        <f t="shared" si="169"/>
        <v>1396847632.8399937</v>
      </c>
      <c r="BN97" s="7">
        <f t="shared" si="169"/>
        <v>1402058710.2999935</v>
      </c>
      <c r="BO97" s="7">
        <f t="shared" si="169"/>
        <v>1393112898.9299941</v>
      </c>
      <c r="BP97" s="63">
        <f t="shared" si="169"/>
        <v>1403836307.3199935</v>
      </c>
      <c r="BQ97" s="7">
        <f t="shared" si="169"/>
        <v>1400104623.9599936</v>
      </c>
      <c r="BR97" s="7">
        <f t="shared" si="169"/>
        <v>1407087993.4699936</v>
      </c>
      <c r="BS97" s="7">
        <f t="shared" si="169"/>
        <v>1414955133.1299939</v>
      </c>
      <c r="BT97" s="7">
        <f t="shared" si="170"/>
        <v>1422319133.6799936</v>
      </c>
      <c r="BU97" s="7">
        <f t="shared" si="170"/>
        <v>1430451352.5599942</v>
      </c>
      <c r="BV97" s="7">
        <f t="shared" si="170"/>
        <v>1433818422.1399941</v>
      </c>
      <c r="BW97" s="7">
        <f t="shared" ref="BW97:BZ99" si="172">BV97+BW8-BK8</f>
        <v>1451803574.3099947</v>
      </c>
      <c r="BX97" s="7">
        <f t="shared" si="172"/>
        <v>1457969809.1199951</v>
      </c>
      <c r="BY97" s="7">
        <f t="shared" si="172"/>
        <v>1464803466.1999946</v>
      </c>
      <c r="BZ97" s="7">
        <f t="shared" si="172"/>
        <v>1467992709.9599948</v>
      </c>
      <c r="CA97" s="7">
        <f t="shared" si="171"/>
        <v>1460628713.9999945</v>
      </c>
      <c r="CB97" s="7">
        <f t="shared" si="171"/>
        <v>1474704467.0099943</v>
      </c>
      <c r="CC97" s="112">
        <f t="shared" si="171"/>
        <v>1484754225.989995</v>
      </c>
    </row>
    <row r="98" spans="2:81" x14ac:dyDescent="0.3">
      <c r="B98" s="29" t="s">
        <v>4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8">
        <v>803694048.63999867</v>
      </c>
      <c r="O98" s="7">
        <f t="shared" si="165"/>
        <v>800414062.57999861</v>
      </c>
      <c r="P98" s="7">
        <f t="shared" si="165"/>
        <v>800780589.01999867</v>
      </c>
      <c r="Q98" s="7">
        <f t="shared" si="165"/>
        <v>794019861.36999869</v>
      </c>
      <c r="R98" s="7">
        <f t="shared" si="165"/>
        <v>800456754.97999859</v>
      </c>
      <c r="S98" s="7">
        <f t="shared" si="165"/>
        <v>791957155.57999861</v>
      </c>
      <c r="T98" s="7">
        <f t="shared" si="165"/>
        <v>792004314.01999867</v>
      </c>
      <c r="U98" s="7">
        <f t="shared" si="165"/>
        <v>796829671.55999863</v>
      </c>
      <c r="V98" s="7">
        <f t="shared" si="165"/>
        <v>795854946.65999866</v>
      </c>
      <c r="W98" s="7">
        <f t="shared" si="165"/>
        <v>792417606.92999864</v>
      </c>
      <c r="X98" s="7">
        <f t="shared" si="165"/>
        <v>795343130.63999867</v>
      </c>
      <c r="Y98" s="7">
        <f t="shared" si="166"/>
        <v>794544648.29999864</v>
      </c>
      <c r="Z98" s="8">
        <f t="shared" si="166"/>
        <v>794347718.86999857</v>
      </c>
      <c r="AA98" s="7">
        <f t="shared" si="166"/>
        <v>792588224.18999863</v>
      </c>
      <c r="AB98" s="7">
        <f t="shared" si="166"/>
        <v>789641272.30999863</v>
      </c>
      <c r="AC98" s="7">
        <f t="shared" si="166"/>
        <v>792436165.01999867</v>
      </c>
      <c r="AD98" s="7">
        <f t="shared" si="166"/>
        <v>781665973.58999884</v>
      </c>
      <c r="AE98" s="7">
        <f t="shared" si="166"/>
        <v>776505119.07999897</v>
      </c>
      <c r="AF98" s="7">
        <f t="shared" si="166"/>
        <v>756602581.87999916</v>
      </c>
      <c r="AG98" s="7">
        <f t="shared" si="166"/>
        <v>754395541.61999941</v>
      </c>
      <c r="AH98" s="63">
        <f t="shared" si="166"/>
        <v>752816284.83999932</v>
      </c>
      <c r="AI98" s="7">
        <f t="shared" si="166"/>
        <v>750784812.24999857</v>
      </c>
      <c r="AJ98" s="7">
        <f t="shared" si="166"/>
        <v>742345708.66999745</v>
      </c>
      <c r="AK98" s="63">
        <f t="shared" si="166"/>
        <v>729558680.20999682</v>
      </c>
      <c r="AL98" s="7">
        <f t="shared" si="166"/>
        <v>724107525.95999622</v>
      </c>
      <c r="AM98" s="63">
        <f t="shared" si="166"/>
        <v>719265896.18999541</v>
      </c>
      <c r="AN98" s="63">
        <f t="shared" si="167"/>
        <v>722486118.10999405</v>
      </c>
      <c r="AO98" s="63">
        <f t="shared" si="167"/>
        <v>696812543.02999353</v>
      </c>
      <c r="AP98" s="63">
        <f t="shared" si="167"/>
        <v>639829242.92999351</v>
      </c>
      <c r="AQ98" s="63">
        <f t="shared" si="168"/>
        <v>614698378.17999327</v>
      </c>
      <c r="AR98" s="7">
        <f t="shared" si="168"/>
        <v>649994089.15999305</v>
      </c>
      <c r="AS98" s="7">
        <f t="shared" si="168"/>
        <v>668497220.40999305</v>
      </c>
      <c r="AT98" s="7">
        <f t="shared" si="168"/>
        <v>679889046.79999292</v>
      </c>
      <c r="AU98" s="7">
        <f t="shared" si="168"/>
        <v>700724023.46999252</v>
      </c>
      <c r="AV98" s="7">
        <f t="shared" si="168"/>
        <v>715837706.42999339</v>
      </c>
      <c r="AW98" s="7">
        <f t="shared" si="168"/>
        <v>741467117.19999349</v>
      </c>
      <c r="AX98" s="7">
        <f t="shared" si="168"/>
        <v>768383655.19999385</v>
      </c>
      <c r="AY98" s="7">
        <f t="shared" si="168"/>
        <v>778641055.87999368</v>
      </c>
      <c r="AZ98" s="7">
        <f t="shared" si="168"/>
        <v>791711548.09999454</v>
      </c>
      <c r="BA98" s="7">
        <f t="shared" si="168"/>
        <v>836712715.24999535</v>
      </c>
      <c r="BB98" s="7">
        <f t="shared" si="168"/>
        <v>913153936.64999461</v>
      </c>
      <c r="BC98" s="7">
        <f t="shared" si="169"/>
        <v>979811693.84999454</v>
      </c>
      <c r="BD98" s="7">
        <f t="shared" si="169"/>
        <v>974634337.26999438</v>
      </c>
      <c r="BE98" s="7">
        <f t="shared" si="169"/>
        <v>970580885.37999427</v>
      </c>
      <c r="BF98" s="7">
        <f t="shared" si="169"/>
        <v>964799564.08999443</v>
      </c>
      <c r="BG98" s="7">
        <f t="shared" si="169"/>
        <v>966499790.61999488</v>
      </c>
      <c r="BH98" s="7">
        <f t="shared" si="169"/>
        <v>969079317.58999503</v>
      </c>
      <c r="BI98" s="7">
        <f t="shared" si="169"/>
        <v>965985383.49999487</v>
      </c>
      <c r="BJ98" s="7">
        <f t="shared" si="169"/>
        <v>961318498.36999476</v>
      </c>
      <c r="BK98" s="7">
        <f t="shared" si="169"/>
        <v>961562840.16999495</v>
      </c>
      <c r="BL98" s="7">
        <f t="shared" si="169"/>
        <v>959830403.34999502</v>
      </c>
      <c r="BM98" s="7">
        <f t="shared" si="169"/>
        <v>962035606.32999468</v>
      </c>
      <c r="BN98" s="7">
        <f t="shared" si="169"/>
        <v>963784731.9299947</v>
      </c>
      <c r="BO98" s="7">
        <f t="shared" si="169"/>
        <v>951933375.49999475</v>
      </c>
      <c r="BP98" s="63">
        <f t="shared" si="169"/>
        <v>959039708.51999497</v>
      </c>
      <c r="BQ98" s="7">
        <f t="shared" si="169"/>
        <v>952426306.27999437</v>
      </c>
      <c r="BR98" s="7">
        <f t="shared" si="169"/>
        <v>954412408.99999428</v>
      </c>
      <c r="BS98" s="7">
        <f t="shared" si="169"/>
        <v>955860773.70999432</v>
      </c>
      <c r="BT98" s="7">
        <f t="shared" si="170"/>
        <v>957220166.37999415</v>
      </c>
      <c r="BU98" s="7">
        <f t="shared" si="170"/>
        <v>958398060.79999411</v>
      </c>
      <c r="BV98" s="7">
        <f t="shared" si="170"/>
        <v>957300193.5599941</v>
      </c>
      <c r="BW98" s="7">
        <f t="shared" si="172"/>
        <v>965084772.98999441</v>
      </c>
      <c r="BX98" s="7">
        <f t="shared" si="172"/>
        <v>965295262.97999418</v>
      </c>
      <c r="BY98" s="7">
        <f t="shared" si="172"/>
        <v>964114889.99999404</v>
      </c>
      <c r="BZ98" s="7">
        <f t="shared" si="172"/>
        <v>961028856.90999413</v>
      </c>
      <c r="CA98" s="7">
        <f t="shared" si="171"/>
        <v>951005185.99999392</v>
      </c>
      <c r="CB98" s="7">
        <f t="shared" si="171"/>
        <v>954736580.1499939</v>
      </c>
      <c r="CC98" s="112">
        <f t="shared" si="171"/>
        <v>958544904.45999408</v>
      </c>
    </row>
    <row r="99" spans="2:81" x14ac:dyDescent="0.3">
      <c r="B99" s="29" t="s">
        <v>5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8">
        <v>365580850.67000008</v>
      </c>
      <c r="O99" s="7">
        <f t="shared" si="165"/>
        <v>366923598.00000012</v>
      </c>
      <c r="P99" s="7">
        <f t="shared" si="165"/>
        <v>368886788.09000015</v>
      </c>
      <c r="Q99" s="7">
        <f t="shared" si="165"/>
        <v>367843981.03000015</v>
      </c>
      <c r="R99" s="7">
        <f t="shared" si="165"/>
        <v>372126364.54000014</v>
      </c>
      <c r="S99" s="7">
        <f t="shared" si="165"/>
        <v>371832305.82000017</v>
      </c>
      <c r="T99" s="7">
        <f t="shared" si="165"/>
        <v>372757911.98000014</v>
      </c>
      <c r="U99" s="7">
        <f t="shared" si="165"/>
        <v>375529015.23000014</v>
      </c>
      <c r="V99" s="7">
        <f t="shared" si="165"/>
        <v>376103253.72000015</v>
      </c>
      <c r="W99" s="7">
        <f t="shared" si="165"/>
        <v>374690957.7300002</v>
      </c>
      <c r="X99" s="7">
        <f t="shared" si="165"/>
        <v>377293178.65000021</v>
      </c>
      <c r="Y99" s="7">
        <f t="shared" si="166"/>
        <v>380612531.03000021</v>
      </c>
      <c r="Z99" s="8">
        <f t="shared" si="166"/>
        <v>380533243.52000022</v>
      </c>
      <c r="AA99" s="7">
        <f t="shared" si="166"/>
        <v>381572953.57000017</v>
      </c>
      <c r="AB99" s="7">
        <f t="shared" si="166"/>
        <v>382455601.66000021</v>
      </c>
      <c r="AC99" s="7">
        <f t="shared" si="166"/>
        <v>382705961.1000002</v>
      </c>
      <c r="AD99" s="7">
        <f t="shared" si="166"/>
        <v>384639842.65000021</v>
      </c>
      <c r="AE99" s="7">
        <f t="shared" si="166"/>
        <v>386521539.97000021</v>
      </c>
      <c r="AF99" s="7">
        <f t="shared" si="166"/>
        <v>385114103.46000022</v>
      </c>
      <c r="AG99" s="7">
        <f t="shared" si="166"/>
        <v>387387603.44000024</v>
      </c>
      <c r="AH99" s="63">
        <f t="shared" si="166"/>
        <v>387815468.74000025</v>
      </c>
      <c r="AI99" s="7">
        <f t="shared" si="166"/>
        <v>390415767.84000021</v>
      </c>
      <c r="AJ99" s="7">
        <f t="shared" si="166"/>
        <v>391848767.59000021</v>
      </c>
      <c r="AK99" s="63">
        <f t="shared" si="166"/>
        <v>391209472.70000023</v>
      </c>
      <c r="AL99" s="7">
        <f t="shared" si="166"/>
        <v>393634029.3500002</v>
      </c>
      <c r="AM99" s="63">
        <f t="shared" si="166"/>
        <v>398105848.21000022</v>
      </c>
      <c r="AN99" s="63">
        <f t="shared" si="167"/>
        <v>400476106.33000022</v>
      </c>
      <c r="AO99" s="63">
        <f t="shared" si="167"/>
        <v>389126114.40000027</v>
      </c>
      <c r="AP99" s="63">
        <f t="shared" si="167"/>
        <v>360339703.28000027</v>
      </c>
      <c r="AQ99" s="63">
        <f t="shared" si="168"/>
        <v>362211955.44000024</v>
      </c>
      <c r="AR99" s="7">
        <f t="shared" si="168"/>
        <v>382086476.14000022</v>
      </c>
      <c r="AS99" s="7">
        <f t="shared" si="168"/>
        <v>389049531.65000021</v>
      </c>
      <c r="AT99" s="7">
        <f t="shared" si="168"/>
        <v>390606423.5400002</v>
      </c>
      <c r="AU99" s="7">
        <f t="shared" si="168"/>
        <v>393282441.5400002</v>
      </c>
      <c r="AV99" s="7">
        <f t="shared" si="168"/>
        <v>388062015.9800002</v>
      </c>
      <c r="AW99" s="7">
        <f t="shared" si="168"/>
        <v>388758981.53000021</v>
      </c>
      <c r="AX99" s="7">
        <f t="shared" si="168"/>
        <v>398798170.12000018</v>
      </c>
      <c r="AY99" s="7">
        <f t="shared" si="168"/>
        <v>398719539.76000023</v>
      </c>
      <c r="AZ99" s="7">
        <f t="shared" si="168"/>
        <v>401880989.26000023</v>
      </c>
      <c r="BA99" s="7">
        <f t="shared" si="168"/>
        <v>418345130.80000019</v>
      </c>
      <c r="BB99" s="7">
        <f t="shared" si="168"/>
        <v>445663282.31000018</v>
      </c>
      <c r="BC99" s="7">
        <f t="shared" si="169"/>
        <v>454374181.5400002</v>
      </c>
      <c r="BD99" s="7">
        <f t="shared" si="169"/>
        <v>432920926.22000021</v>
      </c>
      <c r="BE99" s="7">
        <f t="shared" si="169"/>
        <v>429249931.24000019</v>
      </c>
      <c r="BF99" s="7">
        <f t="shared" si="169"/>
        <v>429623409.19000018</v>
      </c>
      <c r="BG99" s="7">
        <f t="shared" si="169"/>
        <v>433706133.15000021</v>
      </c>
      <c r="BH99" s="7">
        <f t="shared" si="169"/>
        <v>438935261.86000019</v>
      </c>
      <c r="BI99" s="7">
        <f t="shared" si="169"/>
        <v>441119222.47000015</v>
      </c>
      <c r="BJ99" s="7">
        <f t="shared" si="169"/>
        <v>438372220.39000016</v>
      </c>
      <c r="BK99" s="7">
        <f t="shared" si="169"/>
        <v>437444683.40000021</v>
      </c>
      <c r="BL99" s="7">
        <f t="shared" si="169"/>
        <v>437901120.4800002</v>
      </c>
      <c r="BM99" s="7">
        <f t="shared" si="169"/>
        <v>441060497.72000021</v>
      </c>
      <c r="BN99" s="7">
        <f t="shared" si="169"/>
        <v>444818241.51000023</v>
      </c>
      <c r="BO99" s="7">
        <f t="shared" si="169"/>
        <v>439814255.50000024</v>
      </c>
      <c r="BP99" s="63">
        <f t="shared" si="169"/>
        <v>449232015.23000026</v>
      </c>
      <c r="BQ99" s="7">
        <f t="shared" si="169"/>
        <v>449349096.71000028</v>
      </c>
      <c r="BR99" s="7">
        <f t="shared" si="169"/>
        <v>450090515.01000023</v>
      </c>
      <c r="BS99" s="7">
        <f t="shared" si="169"/>
        <v>453964798.76000023</v>
      </c>
      <c r="BT99" s="7">
        <f t="shared" si="170"/>
        <v>456403946.16000026</v>
      </c>
      <c r="BU99" s="7">
        <f t="shared" si="170"/>
        <v>458863737.83000028</v>
      </c>
      <c r="BV99" s="7">
        <f t="shared" si="170"/>
        <v>458786777.34000027</v>
      </c>
      <c r="BW99" s="7">
        <f t="shared" si="172"/>
        <v>463466130.5600003</v>
      </c>
      <c r="BX99" s="7">
        <f t="shared" si="172"/>
        <v>462940247.17000031</v>
      </c>
      <c r="BY99" s="7">
        <f t="shared" si="172"/>
        <v>465684319.30000031</v>
      </c>
      <c r="BZ99" s="7">
        <f t="shared" si="172"/>
        <v>466126339.45000029</v>
      </c>
      <c r="CA99" s="7">
        <f t="shared" si="171"/>
        <v>466720430.47000027</v>
      </c>
      <c r="CB99" s="7">
        <f t="shared" si="171"/>
        <v>471347230.65000027</v>
      </c>
      <c r="CC99" s="112">
        <f t="shared" si="171"/>
        <v>471579407.22000027</v>
      </c>
    </row>
    <row r="100" spans="2:81" x14ac:dyDescent="0.3">
      <c r="B100" s="53" t="s">
        <v>31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8">
        <v>185066939.44000027</v>
      </c>
      <c r="O100" s="7">
        <f t="shared" ref="O100:AM100" si="173">N100+(O11+O12)-(C11+C12)</f>
        <v>186170703.36000025</v>
      </c>
      <c r="P100" s="7">
        <f t="shared" si="173"/>
        <v>187298961.04000026</v>
      </c>
      <c r="Q100" s="7">
        <f t="shared" si="173"/>
        <v>187317550.76000026</v>
      </c>
      <c r="R100" s="7">
        <f t="shared" si="173"/>
        <v>189287790.8200002</v>
      </c>
      <c r="S100" s="7">
        <f t="shared" si="173"/>
        <v>188405153.33000019</v>
      </c>
      <c r="T100" s="7">
        <f t="shared" si="173"/>
        <v>189395767.25000018</v>
      </c>
      <c r="U100" s="7">
        <f t="shared" si="173"/>
        <v>191184929.64000013</v>
      </c>
      <c r="V100" s="7">
        <f t="shared" si="173"/>
        <v>191317923.34000015</v>
      </c>
      <c r="W100" s="7">
        <f t="shared" si="173"/>
        <v>190974060.27000016</v>
      </c>
      <c r="X100" s="7">
        <f t="shared" si="173"/>
        <v>192556033.96000016</v>
      </c>
      <c r="Y100" s="7">
        <f t="shared" si="173"/>
        <v>193235547.70000017</v>
      </c>
      <c r="Z100" s="8">
        <f t="shared" si="173"/>
        <v>193993141.26000017</v>
      </c>
      <c r="AA100" s="7">
        <f t="shared" si="173"/>
        <v>194582010.97000018</v>
      </c>
      <c r="AB100" s="7">
        <f t="shared" si="173"/>
        <v>194994325.29000014</v>
      </c>
      <c r="AC100" s="7">
        <f t="shared" si="173"/>
        <v>195062394.49000013</v>
      </c>
      <c r="AD100" s="7">
        <f t="shared" si="173"/>
        <v>196661339.3900001</v>
      </c>
      <c r="AE100" s="7">
        <f t="shared" si="173"/>
        <v>199903104.20000011</v>
      </c>
      <c r="AF100" s="7">
        <f t="shared" si="173"/>
        <v>198973227.98000011</v>
      </c>
      <c r="AG100" s="7">
        <f t="shared" si="173"/>
        <v>201014261.36000013</v>
      </c>
      <c r="AH100" s="63">
        <f t="shared" si="173"/>
        <v>201512700.34000012</v>
      </c>
      <c r="AI100" s="7">
        <f t="shared" si="173"/>
        <v>203721799.37000012</v>
      </c>
      <c r="AJ100" s="7">
        <f t="shared" si="173"/>
        <v>205116498.74000013</v>
      </c>
      <c r="AK100" s="63">
        <f t="shared" si="173"/>
        <v>204756169.8300001</v>
      </c>
      <c r="AL100" s="7">
        <f t="shared" si="173"/>
        <v>206682718.25000009</v>
      </c>
      <c r="AM100" s="63">
        <f t="shared" si="173"/>
        <v>209008550.72000006</v>
      </c>
      <c r="AN100" s="63">
        <f t="shared" ref="AN100:BB100" si="174">AM100+(AN11+AN12)-(AB11+AB12)</f>
        <v>211887578.69000006</v>
      </c>
      <c r="AO100" s="63">
        <f t="shared" si="174"/>
        <v>207558603.87000006</v>
      </c>
      <c r="AP100" s="63">
        <f t="shared" si="174"/>
        <v>190765424.12000006</v>
      </c>
      <c r="AQ100" s="63">
        <f t="shared" si="174"/>
        <v>181761857.77000004</v>
      </c>
      <c r="AR100" s="7">
        <f t="shared" si="174"/>
        <v>186689090.81999999</v>
      </c>
      <c r="AS100" s="7">
        <f t="shared" si="174"/>
        <v>189438777.42999995</v>
      </c>
      <c r="AT100" s="7">
        <f t="shared" si="174"/>
        <v>191174530.37999994</v>
      </c>
      <c r="AU100" s="7">
        <f t="shared" si="174"/>
        <v>194868701.48999992</v>
      </c>
      <c r="AV100" s="7">
        <f t="shared" si="174"/>
        <v>196308772.54999989</v>
      </c>
      <c r="AW100" s="7">
        <f t="shared" si="174"/>
        <v>200610185.92999989</v>
      </c>
      <c r="AX100" s="7">
        <f t="shared" si="174"/>
        <v>205017357.94999987</v>
      </c>
      <c r="AY100" s="7">
        <f t="shared" si="174"/>
        <v>205073392.96999985</v>
      </c>
      <c r="AZ100" s="7">
        <f t="shared" si="174"/>
        <v>207055948.20999983</v>
      </c>
      <c r="BA100" s="7">
        <f t="shared" si="174"/>
        <v>218104954.43999979</v>
      </c>
      <c r="BB100" s="7">
        <f t="shared" si="174"/>
        <v>236932114.89999977</v>
      </c>
      <c r="BC100" s="7">
        <f t="shared" ref="BC100:BS100" si="175">BB100+(BC11+BC12)-(AQ11+AQ12)</f>
        <v>252294420.61999974</v>
      </c>
      <c r="BD100" s="7">
        <f t="shared" si="175"/>
        <v>253726366.95999974</v>
      </c>
      <c r="BE100" s="7">
        <f t="shared" si="175"/>
        <v>253396439.21999973</v>
      </c>
      <c r="BF100" s="7">
        <f t="shared" si="175"/>
        <v>252894786.38999975</v>
      </c>
      <c r="BG100" s="7">
        <f t="shared" si="175"/>
        <v>253625094.17999971</v>
      </c>
      <c r="BH100" s="7">
        <f t="shared" si="175"/>
        <v>254095383.41999969</v>
      </c>
      <c r="BI100" s="7">
        <f t="shared" si="175"/>
        <v>253678682.14999968</v>
      </c>
      <c r="BJ100" s="7">
        <f t="shared" si="175"/>
        <v>253300302.22999972</v>
      </c>
      <c r="BK100" s="7">
        <f t="shared" si="175"/>
        <v>253890227.32999974</v>
      </c>
      <c r="BL100" s="7">
        <f t="shared" si="175"/>
        <v>253637060.06999975</v>
      </c>
      <c r="BM100" s="7">
        <f t="shared" si="175"/>
        <v>254173960.39999974</v>
      </c>
      <c r="BN100" s="7">
        <f t="shared" si="175"/>
        <v>254989095.63999975</v>
      </c>
      <c r="BO100" s="7">
        <f t="shared" si="175"/>
        <v>253632401.10999972</v>
      </c>
      <c r="BP100" s="63">
        <f t="shared" si="175"/>
        <v>254528139.59999967</v>
      </c>
      <c r="BQ100" s="7">
        <f t="shared" si="175"/>
        <v>253883796.52999964</v>
      </c>
      <c r="BR100" s="7">
        <f t="shared" si="175"/>
        <v>254793963.96999964</v>
      </c>
      <c r="BS100" s="7">
        <f t="shared" si="175"/>
        <v>256214885.16999966</v>
      </c>
      <c r="BT100" s="7">
        <f t="shared" ref="BT100:BZ100" si="176">BS100+(BT11+BT12)-(BH11+BH12)</f>
        <v>257490481.17999968</v>
      </c>
      <c r="BU100" s="7">
        <f t="shared" si="176"/>
        <v>258912263.15999967</v>
      </c>
      <c r="BV100" s="7">
        <f t="shared" si="176"/>
        <v>259428056.4099997</v>
      </c>
      <c r="BW100" s="7">
        <f t="shared" si="176"/>
        <v>264247270.23999965</v>
      </c>
      <c r="BX100" s="7">
        <f t="shared" si="176"/>
        <v>268199820.95999968</v>
      </c>
      <c r="BY100" s="7">
        <f t="shared" si="176"/>
        <v>272334447.27999967</v>
      </c>
      <c r="BZ100" s="7">
        <f t="shared" si="176"/>
        <v>275716004.38999963</v>
      </c>
      <c r="CA100" s="7">
        <f>BZ100+(CA11+CA12)-(BO11+BO12)</f>
        <v>277029809.87999964</v>
      </c>
      <c r="CB100" s="7">
        <f>CA100+(CB11+CB12)-(BP11+BP12)</f>
        <v>282671809.17999965</v>
      </c>
      <c r="CC100" s="112">
        <f>CB100+(CC11+CC12)-(BQ11+BQ12)</f>
        <v>287381139.79999965</v>
      </c>
    </row>
    <row r="101" spans="2:81" x14ac:dyDescent="0.3">
      <c r="B101" s="29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8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>
        <f>SUM(Y96:Y100)</f>
        <v>2629447158.3099952</v>
      </c>
      <c r="Z101" s="7">
        <f t="shared" ref="Z101:AT101" si="177">SUM(Z96:Z100)</f>
        <v>2630280116.5599947</v>
      </c>
      <c r="AA101" s="7">
        <f t="shared" si="177"/>
        <v>2631053037.9799953</v>
      </c>
      <c r="AB101" s="7">
        <f t="shared" si="177"/>
        <v>2627727313.8799949</v>
      </c>
      <c r="AC101" s="7">
        <f t="shared" si="177"/>
        <v>2628817229.8999958</v>
      </c>
      <c r="AD101" s="7">
        <f t="shared" si="177"/>
        <v>2633453352.8999958</v>
      </c>
      <c r="AE101" s="7">
        <f t="shared" si="177"/>
        <v>2660829125.1899962</v>
      </c>
      <c r="AF101" s="7">
        <f t="shared" si="177"/>
        <v>2638568055.3599963</v>
      </c>
      <c r="AG101" s="7">
        <f t="shared" si="177"/>
        <v>2659891798.3299971</v>
      </c>
      <c r="AH101" s="7">
        <f t="shared" si="177"/>
        <v>2665488104.6299973</v>
      </c>
      <c r="AI101" s="7">
        <f t="shared" si="177"/>
        <v>2687205015.5499964</v>
      </c>
      <c r="AJ101" s="7">
        <f t="shared" si="177"/>
        <v>2695995461.9499955</v>
      </c>
      <c r="AK101" s="7">
        <f t="shared" si="177"/>
        <v>2685593474.4999943</v>
      </c>
      <c r="AL101" s="7">
        <f t="shared" si="177"/>
        <v>2701938540.6699934</v>
      </c>
      <c r="AM101" s="7">
        <f t="shared" si="177"/>
        <v>2728846979.9599915</v>
      </c>
      <c r="AN101" s="7">
        <f t="shared" si="177"/>
        <v>2765308913.5599904</v>
      </c>
      <c r="AO101" s="7">
        <f t="shared" si="177"/>
        <v>2697817739.2099895</v>
      </c>
      <c r="AP101" s="7">
        <f t="shared" si="177"/>
        <v>2482110952.4499893</v>
      </c>
      <c r="AQ101" s="7">
        <f t="shared" si="177"/>
        <v>2381593997.5099893</v>
      </c>
      <c r="AR101" s="7">
        <f t="shared" si="177"/>
        <v>2459837158.1799889</v>
      </c>
      <c r="AS101" s="7">
        <f t="shared" si="177"/>
        <v>2494788848.9599881</v>
      </c>
      <c r="AT101" s="7">
        <f t="shared" si="177"/>
        <v>2515347670.7799883</v>
      </c>
      <c r="AU101" s="7">
        <f t="shared" ref="AU101:BA101" si="178">SUM(AU96:AU100)</f>
        <v>2560782604.1699877</v>
      </c>
      <c r="AV101" s="7">
        <f t="shared" si="178"/>
        <v>2572454857.6599884</v>
      </c>
      <c r="AW101" s="7">
        <f t="shared" si="178"/>
        <v>2618449802.6099892</v>
      </c>
      <c r="AX101" s="7">
        <f t="shared" si="178"/>
        <v>2677167498.5699892</v>
      </c>
      <c r="AY101" s="7">
        <f t="shared" si="178"/>
        <v>2677585234.0499902</v>
      </c>
      <c r="AZ101" s="7">
        <f t="shared" si="178"/>
        <v>2696716296.3499908</v>
      </c>
      <c r="BA101" s="7">
        <f t="shared" si="178"/>
        <v>2836611133.2499905</v>
      </c>
      <c r="BB101" s="7">
        <f t="shared" ref="BB101:BH101" si="179">SUM(BB96:BB100)</f>
        <v>3077909434.5099888</v>
      </c>
      <c r="BC101" s="7">
        <f t="shared" si="179"/>
        <v>3260608408.2399883</v>
      </c>
      <c r="BD101" s="7">
        <f t="shared" si="179"/>
        <v>3240618959.9799886</v>
      </c>
      <c r="BE101" s="7">
        <f t="shared" si="179"/>
        <v>3227814756.1499882</v>
      </c>
      <c r="BF101" s="7">
        <f t="shared" si="179"/>
        <v>3219154678.8399887</v>
      </c>
      <c r="BG101" s="7">
        <f t="shared" si="179"/>
        <v>3226505204.1999888</v>
      </c>
      <c r="BH101" s="7">
        <f t="shared" si="179"/>
        <v>3235482983.3699884</v>
      </c>
      <c r="BI101" s="7">
        <f t="shared" ref="BI101:BN101" si="180">SUM(BI96:BI100)</f>
        <v>3231462819.7199874</v>
      </c>
      <c r="BJ101" s="7">
        <f t="shared" si="180"/>
        <v>3223222735.0699873</v>
      </c>
      <c r="BK101" s="7">
        <f t="shared" si="180"/>
        <v>3225633905.0799875</v>
      </c>
      <c r="BL101" s="7">
        <f t="shared" si="180"/>
        <v>3222655309.5599875</v>
      </c>
      <c r="BM101" s="7">
        <f t="shared" si="180"/>
        <v>3233548645.8599873</v>
      </c>
      <c r="BN101" s="7">
        <f t="shared" si="180"/>
        <v>3243886307.7599874</v>
      </c>
      <c r="BO101" s="7">
        <f t="shared" ref="BO101:BU101" si="181">SUM(BO96:BO100)</f>
        <v>3218359181.4399872</v>
      </c>
      <c r="BP101" s="63">
        <f t="shared" si="181"/>
        <v>3245816112.6099873</v>
      </c>
      <c r="BQ101" s="7">
        <f t="shared" si="181"/>
        <v>3234241983.099987</v>
      </c>
      <c r="BR101" s="7">
        <f t="shared" si="181"/>
        <v>3245231415.6299868</v>
      </c>
      <c r="BS101" s="7">
        <f t="shared" si="181"/>
        <v>3260209883.7999873</v>
      </c>
      <c r="BT101" s="7">
        <f t="shared" si="181"/>
        <v>3272679709.849987</v>
      </c>
      <c r="BU101" s="7">
        <f t="shared" si="181"/>
        <v>3286083965.7699876</v>
      </c>
      <c r="BV101" s="7">
        <f t="shared" ref="BV101:CB101" si="182">SUM(BV96:BV100)</f>
        <v>3288569860.2099872</v>
      </c>
      <c r="BW101" s="7">
        <f t="shared" si="182"/>
        <v>3323636415.3399882</v>
      </c>
      <c r="BX101" s="7">
        <f t="shared" si="182"/>
        <v>3333249662.1099877</v>
      </c>
      <c r="BY101" s="7">
        <f t="shared" si="182"/>
        <v>3346050614.8999872</v>
      </c>
      <c r="BZ101" s="7">
        <f t="shared" si="182"/>
        <v>3349818599.6699877</v>
      </c>
      <c r="CA101" s="7">
        <f t="shared" si="182"/>
        <v>3333616560.9499869</v>
      </c>
      <c r="CB101" s="7">
        <f t="shared" si="182"/>
        <v>3362935724.2899871</v>
      </c>
      <c r="CC101" s="112">
        <f>SUM(CC96:CC100)</f>
        <v>3382492564.599988</v>
      </c>
    </row>
    <row r="102" spans="2:81" x14ac:dyDescent="0.3">
      <c r="B102" s="28" t="s">
        <v>6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8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8"/>
      <c r="AA102" s="7"/>
      <c r="AB102" s="7"/>
      <c r="AC102" s="7"/>
      <c r="AD102" s="7"/>
      <c r="AE102" s="7"/>
      <c r="AF102" s="7"/>
      <c r="AG102" s="7"/>
      <c r="AK102" s="62"/>
    </row>
    <row r="103" spans="2:81" hidden="1" x14ac:dyDescent="0.3">
      <c r="B103" s="29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8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8"/>
      <c r="AA103" s="7"/>
      <c r="AB103" s="7"/>
      <c r="AC103" s="7"/>
      <c r="AD103" s="7"/>
      <c r="AE103" s="7"/>
      <c r="AF103" s="7"/>
      <c r="AG103" s="7"/>
      <c r="AH103" s="63"/>
      <c r="AI103" s="7"/>
      <c r="AJ103" s="7"/>
      <c r="AK103" s="63"/>
      <c r="AL103" s="7"/>
      <c r="AM103" s="63"/>
      <c r="AN103" s="63"/>
      <c r="AO103" s="63"/>
      <c r="AP103" s="63"/>
      <c r="AQ103" s="63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63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112"/>
    </row>
    <row r="104" spans="2:81" x14ac:dyDescent="0.3">
      <c r="B104" s="29" t="s">
        <v>3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8">
        <v>113760904.40000014</v>
      </c>
      <c r="O104" s="7">
        <f t="shared" ref="O104:X106" si="183">N104+O15-C15</f>
        <v>114700929.19000015</v>
      </c>
      <c r="P104" s="7">
        <f t="shared" si="183"/>
        <v>115553021.22000015</v>
      </c>
      <c r="Q104" s="7">
        <f t="shared" si="183"/>
        <v>115735286.47000015</v>
      </c>
      <c r="R104" s="7">
        <f t="shared" si="183"/>
        <v>117467718.14000013</v>
      </c>
      <c r="S104" s="7">
        <f t="shared" si="183"/>
        <v>117174691.83000012</v>
      </c>
      <c r="T104" s="7">
        <f t="shared" si="183"/>
        <v>118161278.28000012</v>
      </c>
      <c r="U104" s="7">
        <f t="shared" si="183"/>
        <v>120085759.42000012</v>
      </c>
      <c r="V104" s="7">
        <f t="shared" si="183"/>
        <v>120824036.76000012</v>
      </c>
      <c r="W104" s="7">
        <f t="shared" si="183"/>
        <v>120522385.80000012</v>
      </c>
      <c r="X104" s="7">
        <f t="shared" si="183"/>
        <v>122243350.33000012</v>
      </c>
      <c r="Y104" s="7">
        <f t="shared" ref="Y104:AM106" si="184">X104+Y15-M15</f>
        <v>123683366.31000011</v>
      </c>
      <c r="Z104" s="8">
        <f t="shared" si="184"/>
        <v>124580980.4400001</v>
      </c>
      <c r="AA104" s="7">
        <f t="shared" si="184"/>
        <v>125769548.8900001</v>
      </c>
      <c r="AB104" s="7">
        <f t="shared" si="184"/>
        <v>127013051.06000011</v>
      </c>
      <c r="AC104" s="7">
        <f t="shared" si="184"/>
        <v>128168752.82000013</v>
      </c>
      <c r="AD104" s="7">
        <f t="shared" si="184"/>
        <v>130082878.37000011</v>
      </c>
      <c r="AE104" s="7">
        <f t="shared" si="184"/>
        <v>134537131.8600001</v>
      </c>
      <c r="AF104" s="7">
        <f t="shared" si="184"/>
        <v>136300546.20000011</v>
      </c>
      <c r="AG104" s="7">
        <f t="shared" si="184"/>
        <v>140278753.63000011</v>
      </c>
      <c r="AH104" s="63">
        <f t="shared" si="184"/>
        <v>142462493.73000011</v>
      </c>
      <c r="AI104" s="7">
        <f t="shared" si="184"/>
        <v>146637541.09000012</v>
      </c>
      <c r="AJ104" s="7">
        <f t="shared" si="184"/>
        <v>149944191.7100001</v>
      </c>
      <c r="AK104" s="63">
        <f t="shared" si="184"/>
        <v>152005754.4600001</v>
      </c>
      <c r="AL104" s="7">
        <f t="shared" si="184"/>
        <v>155031332.21000013</v>
      </c>
      <c r="AM104" s="63">
        <f t="shared" si="184"/>
        <v>158695758.79000014</v>
      </c>
      <c r="AN104" s="63">
        <f t="shared" ref="AN104:AP106" si="185">AM104+AN15-AB15</f>
        <v>163562241.45000008</v>
      </c>
      <c r="AO104" s="63">
        <f t="shared" si="185"/>
        <v>162277906.98000008</v>
      </c>
      <c r="AP104" s="63">
        <f t="shared" si="185"/>
        <v>151117895.76000008</v>
      </c>
      <c r="AQ104" s="63">
        <f t="shared" ref="AQ104:BB106" si="186">AP104+AQ15-AE15</f>
        <v>141100180.88000008</v>
      </c>
      <c r="AR104" s="7">
        <f t="shared" si="186"/>
        <v>140916730.51000008</v>
      </c>
      <c r="AS104" s="7">
        <f t="shared" si="186"/>
        <v>140799030.53000009</v>
      </c>
      <c r="AT104" s="7">
        <f t="shared" si="186"/>
        <v>141076097.82000011</v>
      </c>
      <c r="AU104" s="7">
        <f t="shared" si="186"/>
        <v>142888152.1100001</v>
      </c>
      <c r="AV104" s="7">
        <f t="shared" si="186"/>
        <v>143975974.38000008</v>
      </c>
      <c r="AW104" s="7">
        <f t="shared" si="186"/>
        <v>146389197.07000008</v>
      </c>
      <c r="AX104" s="7">
        <f t="shared" si="186"/>
        <v>150630694.46000001</v>
      </c>
      <c r="AY104" s="7">
        <f t="shared" si="186"/>
        <v>151027974.19</v>
      </c>
      <c r="AZ104" s="7">
        <f t="shared" si="186"/>
        <v>152540090.87000003</v>
      </c>
      <c r="BA104" s="7">
        <f t="shared" si="186"/>
        <v>162467651.84</v>
      </c>
      <c r="BB104" s="7">
        <f t="shared" si="186"/>
        <v>180122448.58999997</v>
      </c>
      <c r="BC104" s="7">
        <f t="shared" ref="BC104:BS106" si="187">BB104+BC15-AQ15</f>
        <v>192398752.34999996</v>
      </c>
      <c r="BD104" s="7">
        <f t="shared" si="187"/>
        <v>200250609.96999994</v>
      </c>
      <c r="BE104" s="7">
        <f t="shared" si="187"/>
        <v>203109392.40999991</v>
      </c>
      <c r="BF104" s="7">
        <f t="shared" si="187"/>
        <v>205383598.64999992</v>
      </c>
      <c r="BG104" s="7">
        <f t="shared" si="187"/>
        <v>208032697.4499999</v>
      </c>
      <c r="BH104" s="7">
        <f t="shared" si="187"/>
        <v>210865008.76999992</v>
      </c>
      <c r="BI104" s="7">
        <f t="shared" si="187"/>
        <v>213956249.48999989</v>
      </c>
      <c r="BJ104" s="7">
        <f t="shared" si="187"/>
        <v>216570885.86999992</v>
      </c>
      <c r="BK104" s="7">
        <f t="shared" si="187"/>
        <v>218531567.10999992</v>
      </c>
      <c r="BL104" s="7">
        <f t="shared" si="187"/>
        <v>220969494.9499999</v>
      </c>
      <c r="BM104" s="7">
        <f t="shared" si="187"/>
        <v>224122334.25999993</v>
      </c>
      <c r="BN104" s="7">
        <f t="shared" si="187"/>
        <v>225150116.06999993</v>
      </c>
      <c r="BO104" s="7">
        <f t="shared" si="187"/>
        <v>230428007.60999992</v>
      </c>
      <c r="BP104" s="63">
        <f t="shared" si="187"/>
        <v>232238640.29999989</v>
      </c>
      <c r="BQ104" s="7">
        <f t="shared" si="187"/>
        <v>234248974.08999985</v>
      </c>
      <c r="BR104" s="7">
        <f t="shared" si="187"/>
        <v>237141121.12999982</v>
      </c>
      <c r="BS104" s="7">
        <f t="shared" si="187"/>
        <v>241466263.73999977</v>
      </c>
      <c r="BT104" s="7">
        <f t="shared" ref="BT104:BV106" si="188">BS104+BT15-BH15</f>
        <v>244620997.08999974</v>
      </c>
      <c r="BU104" s="7">
        <f t="shared" si="188"/>
        <v>248299937.79999968</v>
      </c>
      <c r="BV104" s="7">
        <f t="shared" si="188"/>
        <v>251343879.57999969</v>
      </c>
      <c r="BW104" s="7">
        <f t="shared" ref="BW104:BZ106" si="189">BV104+BW15-BK15</f>
        <v>256717538.13999966</v>
      </c>
      <c r="BX104" s="7">
        <f t="shared" si="189"/>
        <v>260546672.87999967</v>
      </c>
      <c r="BY104" s="7">
        <f t="shared" si="189"/>
        <v>263835053.87999961</v>
      </c>
      <c r="BZ104" s="7">
        <f t="shared" si="189"/>
        <v>266088991.95999962</v>
      </c>
      <c r="CA104" s="7">
        <f t="shared" ref="CA104:CC106" si="190">BZ104+CA15-BO15</f>
        <v>268144796.13999966</v>
      </c>
      <c r="CB104" s="7">
        <f t="shared" si="190"/>
        <v>273483024.1299997</v>
      </c>
      <c r="CC104" s="112">
        <f t="shared" si="190"/>
        <v>277869782.79999971</v>
      </c>
    </row>
    <row r="105" spans="2:81" x14ac:dyDescent="0.3">
      <c r="B105" s="29" t="s">
        <v>4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8">
        <v>108992197.62000002</v>
      </c>
      <c r="O105" s="7">
        <f t="shared" si="183"/>
        <v>109785691.13000003</v>
      </c>
      <c r="P105" s="7">
        <f t="shared" si="183"/>
        <v>110221767.05000003</v>
      </c>
      <c r="Q105" s="7">
        <f t="shared" si="183"/>
        <v>110308824.97000001</v>
      </c>
      <c r="R105" s="7">
        <f t="shared" si="183"/>
        <v>111729078.10000002</v>
      </c>
      <c r="S105" s="7">
        <f t="shared" si="183"/>
        <v>111277723.15000002</v>
      </c>
      <c r="T105" s="7">
        <f t="shared" si="183"/>
        <v>111916676.80000003</v>
      </c>
      <c r="U105" s="7">
        <f t="shared" si="183"/>
        <v>113300622.02000003</v>
      </c>
      <c r="V105" s="7">
        <f t="shared" si="183"/>
        <v>113934241.18000004</v>
      </c>
      <c r="W105" s="7">
        <f t="shared" si="183"/>
        <v>113795954.12000003</v>
      </c>
      <c r="X105" s="7">
        <f t="shared" si="183"/>
        <v>115136474.69000004</v>
      </c>
      <c r="Y105" s="7">
        <f t="shared" si="184"/>
        <v>116252670.03000005</v>
      </c>
      <c r="Z105" s="8">
        <f t="shared" si="184"/>
        <v>117006254.78000006</v>
      </c>
      <c r="AA105" s="7">
        <f t="shared" si="184"/>
        <v>117250399.97000004</v>
      </c>
      <c r="AB105" s="7">
        <f t="shared" si="184"/>
        <v>118124551.44000006</v>
      </c>
      <c r="AC105" s="7">
        <f t="shared" si="184"/>
        <v>119486051.04000005</v>
      </c>
      <c r="AD105" s="7">
        <f t="shared" si="184"/>
        <v>118373134.52000004</v>
      </c>
      <c r="AE105" s="7">
        <f t="shared" si="184"/>
        <v>118323676.66000004</v>
      </c>
      <c r="AF105" s="7">
        <f t="shared" si="184"/>
        <v>116804142.62000005</v>
      </c>
      <c r="AG105" s="7">
        <f t="shared" si="184"/>
        <v>117476412.82000005</v>
      </c>
      <c r="AH105" s="63">
        <f t="shared" si="184"/>
        <v>117773288.14000005</v>
      </c>
      <c r="AI105" s="7">
        <f t="shared" si="184"/>
        <v>118842345.61000004</v>
      </c>
      <c r="AJ105" s="7">
        <f t="shared" si="184"/>
        <v>119089547.36000001</v>
      </c>
      <c r="AK105" s="63">
        <f t="shared" si="184"/>
        <v>118225222.5</v>
      </c>
      <c r="AL105" s="7">
        <f t="shared" si="184"/>
        <v>118679373.94</v>
      </c>
      <c r="AM105" s="63">
        <f t="shared" si="184"/>
        <v>117873254.68000001</v>
      </c>
      <c r="AN105" s="63">
        <f t="shared" si="185"/>
        <v>118649881.27000001</v>
      </c>
      <c r="AO105" s="63">
        <f t="shared" si="185"/>
        <v>115745452.71000001</v>
      </c>
      <c r="AP105" s="63">
        <f t="shared" si="185"/>
        <v>107553496.61000001</v>
      </c>
      <c r="AQ105" s="63">
        <f t="shared" si="186"/>
        <v>102045666.61000001</v>
      </c>
      <c r="AR105" s="7">
        <f t="shared" si="186"/>
        <v>104266671.34</v>
      </c>
      <c r="AS105" s="7">
        <f t="shared" si="186"/>
        <v>107427719.08000006</v>
      </c>
      <c r="AT105" s="7">
        <f t="shared" si="186"/>
        <v>109873415.74000007</v>
      </c>
      <c r="AU105" s="7">
        <f t="shared" si="186"/>
        <v>113520509.97000006</v>
      </c>
      <c r="AV105" s="7">
        <f t="shared" si="186"/>
        <v>117028550.52000013</v>
      </c>
      <c r="AW105" s="7">
        <f t="shared" si="186"/>
        <v>121899046.48000014</v>
      </c>
      <c r="AX105" s="7">
        <f t="shared" si="186"/>
        <v>128912860.07000019</v>
      </c>
      <c r="AY105" s="7">
        <f t="shared" si="186"/>
        <v>131998493.07000017</v>
      </c>
      <c r="AZ105" s="7">
        <f t="shared" si="186"/>
        <v>135734622.30000019</v>
      </c>
      <c r="BA105" s="7">
        <f t="shared" si="186"/>
        <v>145711926.12000027</v>
      </c>
      <c r="BB105" s="7">
        <f t="shared" si="186"/>
        <v>162074838.1200003</v>
      </c>
      <c r="BC105" s="7">
        <f t="shared" si="187"/>
        <v>174099511.09000033</v>
      </c>
      <c r="BD105" s="7">
        <f t="shared" si="187"/>
        <v>181342048.29000041</v>
      </c>
      <c r="BE105" s="7">
        <f t="shared" si="187"/>
        <v>183899545.06000039</v>
      </c>
      <c r="BF105" s="7">
        <f t="shared" si="187"/>
        <v>184506573.79000038</v>
      </c>
      <c r="BG105" s="7">
        <f t="shared" si="187"/>
        <v>186001163.53000039</v>
      </c>
      <c r="BH105" s="7">
        <f t="shared" si="187"/>
        <v>187559376.45000038</v>
      </c>
      <c r="BI105" s="7">
        <f t="shared" si="187"/>
        <v>189582056.84000039</v>
      </c>
      <c r="BJ105" s="7">
        <f t="shared" si="187"/>
        <v>190503226.32000041</v>
      </c>
      <c r="BK105" s="7">
        <f t="shared" si="187"/>
        <v>190782316.56000039</v>
      </c>
      <c r="BL105" s="7">
        <f t="shared" si="187"/>
        <v>190824156.20000038</v>
      </c>
      <c r="BM105" s="7">
        <f t="shared" si="187"/>
        <v>191435692.27000034</v>
      </c>
      <c r="BN105" s="7">
        <f t="shared" si="187"/>
        <v>191433253.33000037</v>
      </c>
      <c r="BO105" s="7">
        <f t="shared" si="187"/>
        <v>193172965.85000041</v>
      </c>
      <c r="BP105" s="63">
        <f t="shared" si="187"/>
        <v>193156149.12000039</v>
      </c>
      <c r="BQ105" s="7">
        <f t="shared" si="187"/>
        <v>192594970.38000041</v>
      </c>
      <c r="BR105" s="7">
        <f t="shared" si="187"/>
        <v>193651401.84000042</v>
      </c>
      <c r="BS105" s="7">
        <f t="shared" si="187"/>
        <v>194826908.70000041</v>
      </c>
      <c r="BT105" s="7">
        <f t="shared" si="188"/>
        <v>195406285.37000042</v>
      </c>
      <c r="BU105" s="7">
        <f t="shared" si="188"/>
        <v>196052416.39000046</v>
      </c>
      <c r="BV105" s="7">
        <f t="shared" si="188"/>
        <v>196679411.37000048</v>
      </c>
      <c r="BW105" s="7">
        <f t="shared" si="189"/>
        <v>199968577.4400005</v>
      </c>
      <c r="BX105" s="7">
        <f t="shared" si="189"/>
        <v>202447142.14000049</v>
      </c>
      <c r="BY105" s="7">
        <f t="shared" si="189"/>
        <v>203607552.2900005</v>
      </c>
      <c r="BZ105" s="7">
        <f t="shared" si="189"/>
        <v>203471074.43000048</v>
      </c>
      <c r="CA105" s="7">
        <f t="shared" si="190"/>
        <v>203949455.19000047</v>
      </c>
      <c r="CB105" s="7">
        <f t="shared" si="190"/>
        <v>206529586.8500005</v>
      </c>
      <c r="CC105" s="112">
        <f t="shared" si="190"/>
        <v>209175611.6300005</v>
      </c>
    </row>
    <row r="106" spans="2:81" x14ac:dyDescent="0.3">
      <c r="B106" s="29" t="s">
        <v>5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8">
        <v>29046162.019999996</v>
      </c>
      <c r="O106" s="7">
        <f t="shared" si="183"/>
        <v>29424357.369999997</v>
      </c>
      <c r="P106" s="7">
        <f t="shared" si="183"/>
        <v>29677221.249999996</v>
      </c>
      <c r="Q106" s="7">
        <f t="shared" si="183"/>
        <v>29815720.949999996</v>
      </c>
      <c r="R106" s="7">
        <f t="shared" si="183"/>
        <v>30333027.599999994</v>
      </c>
      <c r="S106" s="7">
        <f t="shared" si="183"/>
        <v>30283915.069999997</v>
      </c>
      <c r="T106" s="7">
        <f t="shared" si="183"/>
        <v>30370654.389999997</v>
      </c>
      <c r="U106" s="7">
        <f t="shared" si="183"/>
        <v>30635178.779999994</v>
      </c>
      <c r="V106" s="7">
        <f t="shared" si="183"/>
        <v>30731882.849999994</v>
      </c>
      <c r="W106" s="7">
        <f t="shared" si="183"/>
        <v>30621023.219999995</v>
      </c>
      <c r="X106" s="7">
        <f t="shared" si="183"/>
        <v>31030731.689999998</v>
      </c>
      <c r="Y106" s="7">
        <f t="shared" si="184"/>
        <v>31292613.869999997</v>
      </c>
      <c r="Z106" s="8">
        <f t="shared" si="184"/>
        <v>31429275.349999994</v>
      </c>
      <c r="AA106" s="7">
        <f t="shared" si="184"/>
        <v>31552494.039999995</v>
      </c>
      <c r="AB106" s="7">
        <f t="shared" si="184"/>
        <v>31782132.709999997</v>
      </c>
      <c r="AC106" s="7">
        <f t="shared" si="184"/>
        <v>31620587.119999997</v>
      </c>
      <c r="AD106" s="7">
        <f t="shared" si="184"/>
        <v>31826667.019999996</v>
      </c>
      <c r="AE106" s="7">
        <f t="shared" si="184"/>
        <v>32149157.869999994</v>
      </c>
      <c r="AF106" s="7">
        <f t="shared" si="184"/>
        <v>32291929.119999997</v>
      </c>
      <c r="AG106" s="7">
        <f t="shared" si="184"/>
        <v>32675366.039999999</v>
      </c>
      <c r="AH106" s="63">
        <f t="shared" si="184"/>
        <v>32785227.719999999</v>
      </c>
      <c r="AI106" s="7">
        <f t="shared" si="184"/>
        <v>33292356.699999996</v>
      </c>
      <c r="AJ106" s="7">
        <f t="shared" si="184"/>
        <v>33561340.269999996</v>
      </c>
      <c r="AK106" s="63">
        <f t="shared" si="184"/>
        <v>33645806.909999996</v>
      </c>
      <c r="AL106" s="7">
        <f t="shared" si="184"/>
        <v>33855048.809999995</v>
      </c>
      <c r="AM106" s="63">
        <f t="shared" si="184"/>
        <v>34160444.699999996</v>
      </c>
      <c r="AN106" s="63">
        <f t="shared" si="185"/>
        <v>34534704.189999998</v>
      </c>
      <c r="AO106" s="63">
        <f t="shared" si="185"/>
        <v>34332386.090000004</v>
      </c>
      <c r="AP106" s="63">
        <f t="shared" si="185"/>
        <v>32441220.230000004</v>
      </c>
      <c r="AQ106" s="63">
        <f t="shared" si="186"/>
        <v>31191466.160000004</v>
      </c>
      <c r="AR106" s="7">
        <f t="shared" si="186"/>
        <v>32354829.590000004</v>
      </c>
      <c r="AS106" s="7">
        <f t="shared" si="186"/>
        <v>32927819.240000002</v>
      </c>
      <c r="AT106" s="7">
        <f t="shared" si="186"/>
        <v>33503604.130000003</v>
      </c>
      <c r="AU106" s="7">
        <f t="shared" si="186"/>
        <v>33552545.98</v>
      </c>
      <c r="AV106" s="7">
        <f t="shared" si="186"/>
        <v>32825478.160000004</v>
      </c>
      <c r="AW106" s="7">
        <f t="shared" si="186"/>
        <v>32682755.080000006</v>
      </c>
      <c r="AX106" s="7">
        <f t="shared" si="186"/>
        <v>33425693.490000006</v>
      </c>
      <c r="AY106" s="7">
        <f t="shared" si="186"/>
        <v>33853318.540000007</v>
      </c>
      <c r="AZ106" s="7">
        <f t="shared" si="186"/>
        <v>34392841.88000001</v>
      </c>
      <c r="BA106" s="7">
        <f t="shared" si="186"/>
        <v>35632121.600000009</v>
      </c>
      <c r="BB106" s="7">
        <f t="shared" si="186"/>
        <v>37704652.360000007</v>
      </c>
      <c r="BC106" s="7">
        <f t="shared" si="187"/>
        <v>39098790.610000007</v>
      </c>
      <c r="BD106" s="7">
        <f t="shared" si="187"/>
        <v>39160045.430000007</v>
      </c>
      <c r="BE106" s="7">
        <f t="shared" si="187"/>
        <v>38980125.670000009</v>
      </c>
      <c r="BF106" s="7">
        <f t="shared" si="187"/>
        <v>39275509.280000009</v>
      </c>
      <c r="BG106" s="7">
        <f t="shared" si="187"/>
        <v>40155906.820000008</v>
      </c>
      <c r="BH106" s="7">
        <f t="shared" si="187"/>
        <v>41077611.210000008</v>
      </c>
      <c r="BI106" s="7">
        <f t="shared" si="187"/>
        <v>42056037.150000006</v>
      </c>
      <c r="BJ106" s="7">
        <f t="shared" si="187"/>
        <v>42529090.220000006</v>
      </c>
      <c r="BK106" s="7">
        <f t="shared" si="187"/>
        <v>42510623.400000006</v>
      </c>
      <c r="BL106" s="7">
        <f t="shared" si="187"/>
        <v>42752515.780000001</v>
      </c>
      <c r="BM106" s="7">
        <f t="shared" si="187"/>
        <v>43390149.579999998</v>
      </c>
      <c r="BN106" s="7">
        <f t="shared" si="187"/>
        <v>43945300.780000001</v>
      </c>
      <c r="BO106" s="7">
        <f t="shared" si="187"/>
        <v>44781475.649999999</v>
      </c>
      <c r="BP106" s="63">
        <f t="shared" si="187"/>
        <v>45048813.009999998</v>
      </c>
      <c r="BQ106" s="7">
        <f t="shared" si="187"/>
        <v>45076403.769999996</v>
      </c>
      <c r="BR106" s="7">
        <f t="shared" si="187"/>
        <v>45004463.889999993</v>
      </c>
      <c r="BS106" s="7">
        <f t="shared" si="187"/>
        <v>45587117.709999993</v>
      </c>
      <c r="BT106" s="7">
        <f t="shared" si="188"/>
        <v>46225190.00999999</v>
      </c>
      <c r="BU106" s="7">
        <f t="shared" si="188"/>
        <v>46763560.999999993</v>
      </c>
      <c r="BV106" s="7">
        <f t="shared" si="188"/>
        <v>47014704.969999991</v>
      </c>
      <c r="BW106" s="7">
        <f t="shared" si="189"/>
        <v>47538503.389999993</v>
      </c>
      <c r="BX106" s="7">
        <f t="shared" si="189"/>
        <v>47706682.379999995</v>
      </c>
      <c r="BY106" s="7">
        <f t="shared" si="189"/>
        <v>48102501.379999995</v>
      </c>
      <c r="BZ106" s="7">
        <f t="shared" si="189"/>
        <v>48475489.079999991</v>
      </c>
      <c r="CA106" s="7">
        <f t="shared" si="190"/>
        <v>48734786.799999997</v>
      </c>
      <c r="CB106" s="7">
        <f t="shared" si="190"/>
        <v>49359231.689999998</v>
      </c>
      <c r="CC106" s="112">
        <f t="shared" si="190"/>
        <v>49965391.490000002</v>
      </c>
    </row>
    <row r="107" spans="2:81" x14ac:dyDescent="0.3">
      <c r="B107" s="53" t="s">
        <v>31</v>
      </c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8">
        <v>25646766.439999986</v>
      </c>
      <c r="O107" s="7">
        <f t="shared" ref="O107:AM107" si="191">N107+(O18+O19)-(C18+C19)</f>
        <v>26026138.769999988</v>
      </c>
      <c r="P107" s="7">
        <f t="shared" si="191"/>
        <v>26425832.229999989</v>
      </c>
      <c r="Q107" s="7">
        <f t="shared" si="191"/>
        <v>26612501.479999993</v>
      </c>
      <c r="R107" s="7">
        <f t="shared" si="191"/>
        <v>27130348.089999992</v>
      </c>
      <c r="S107" s="7">
        <f t="shared" si="191"/>
        <v>27238262.469999991</v>
      </c>
      <c r="T107" s="7">
        <f t="shared" si="191"/>
        <v>27728311.59999999</v>
      </c>
      <c r="U107" s="7">
        <f t="shared" si="191"/>
        <v>28458129.939999994</v>
      </c>
      <c r="V107" s="7">
        <f t="shared" si="191"/>
        <v>28769861.399999995</v>
      </c>
      <c r="W107" s="7">
        <f t="shared" si="191"/>
        <v>28958969.109999996</v>
      </c>
      <c r="X107" s="7">
        <f t="shared" si="191"/>
        <v>29698285.459999997</v>
      </c>
      <c r="Y107" s="7">
        <f t="shared" si="191"/>
        <v>30329717.079999998</v>
      </c>
      <c r="Z107" s="8">
        <f t="shared" si="191"/>
        <v>30910877.870000005</v>
      </c>
      <c r="AA107" s="7">
        <f t="shared" si="191"/>
        <v>31455305.16</v>
      </c>
      <c r="AB107" s="7">
        <f t="shared" si="191"/>
        <v>32041441.609999999</v>
      </c>
      <c r="AC107" s="7">
        <f t="shared" si="191"/>
        <v>32732242.870000001</v>
      </c>
      <c r="AD107" s="7">
        <f t="shared" si="191"/>
        <v>33296968.580000002</v>
      </c>
      <c r="AE107" s="7">
        <f t="shared" si="191"/>
        <v>34302242.340000004</v>
      </c>
      <c r="AF107" s="7">
        <f t="shared" si="191"/>
        <v>34701206.310000002</v>
      </c>
      <c r="AG107" s="7">
        <f t="shared" si="191"/>
        <v>35551513.150000006</v>
      </c>
      <c r="AH107" s="63">
        <f t="shared" si="191"/>
        <v>36091532.38000001</v>
      </c>
      <c r="AI107" s="7">
        <f t="shared" si="191"/>
        <v>37080160.06000001</v>
      </c>
      <c r="AJ107" s="7">
        <f t="shared" si="191"/>
        <v>37784952.560000017</v>
      </c>
      <c r="AK107" s="63">
        <f t="shared" si="191"/>
        <v>38247921.540000021</v>
      </c>
      <c r="AL107" s="7">
        <f t="shared" si="191"/>
        <v>38842810.310000017</v>
      </c>
      <c r="AM107" s="63">
        <f t="shared" si="191"/>
        <v>39528621.970000021</v>
      </c>
      <c r="AN107" s="63">
        <f t="shared" ref="AN107:BB107" si="192">AM107+(AN18+AN19)-(AB18+AB19)</f>
        <v>40444371.730000019</v>
      </c>
      <c r="AO107" s="63">
        <f t="shared" si="192"/>
        <v>39887369.880000018</v>
      </c>
      <c r="AP107" s="63">
        <f t="shared" si="192"/>
        <v>37150952.37000002</v>
      </c>
      <c r="AQ107" s="63">
        <f t="shared" si="192"/>
        <v>35014194.550000019</v>
      </c>
      <c r="AR107" s="7">
        <f t="shared" si="192"/>
        <v>35557835.570000015</v>
      </c>
      <c r="AS107" s="7">
        <f t="shared" si="192"/>
        <v>36152846.660000019</v>
      </c>
      <c r="AT107" s="7">
        <f t="shared" si="192"/>
        <v>36467660.150000021</v>
      </c>
      <c r="AU107" s="7">
        <f t="shared" si="192"/>
        <v>37125109.000000022</v>
      </c>
      <c r="AV107" s="7">
        <f t="shared" si="192"/>
        <v>37640177.180000022</v>
      </c>
      <c r="AW107" s="7">
        <f t="shared" si="192"/>
        <v>38558987.810000017</v>
      </c>
      <c r="AX107" s="7">
        <f t="shared" si="192"/>
        <v>39983961.69000002</v>
      </c>
      <c r="AY107" s="7">
        <f t="shared" si="192"/>
        <v>40396428.910000019</v>
      </c>
      <c r="AZ107" s="7">
        <f t="shared" si="192"/>
        <v>41157566.380000018</v>
      </c>
      <c r="BA107" s="7">
        <f t="shared" si="192"/>
        <v>43946366.810000017</v>
      </c>
      <c r="BB107" s="7">
        <f t="shared" si="192"/>
        <v>48712415.480000012</v>
      </c>
      <c r="BC107" s="7">
        <f t="shared" ref="BC107:BS107" si="193">BB107+(BC18+BC19)-(AQ18+AQ19)</f>
        <v>52129209.700000018</v>
      </c>
      <c r="BD107" s="7">
        <f t="shared" si="193"/>
        <v>53914101.160000011</v>
      </c>
      <c r="BE107" s="7">
        <f t="shared" si="193"/>
        <v>54549427.050000004</v>
      </c>
      <c r="BF107" s="7">
        <f t="shared" si="193"/>
        <v>55062951.649999999</v>
      </c>
      <c r="BG107" s="7">
        <f t="shared" si="193"/>
        <v>55965193.839999996</v>
      </c>
      <c r="BH107" s="7">
        <f t="shared" si="193"/>
        <v>56890631.439999998</v>
      </c>
      <c r="BI107" s="7">
        <f t="shared" si="193"/>
        <v>57746006.739999995</v>
      </c>
      <c r="BJ107" s="7">
        <f t="shared" si="193"/>
        <v>58486998.779999994</v>
      </c>
      <c r="BK107" s="7">
        <f t="shared" si="193"/>
        <v>59061299.819999993</v>
      </c>
      <c r="BL107" s="7">
        <f t="shared" si="193"/>
        <v>59854062.179999992</v>
      </c>
      <c r="BM107" s="7">
        <f t="shared" si="193"/>
        <v>60863426.949999996</v>
      </c>
      <c r="BN107" s="7">
        <f t="shared" si="193"/>
        <v>61287043.310000002</v>
      </c>
      <c r="BO107" s="7">
        <f t="shared" si="193"/>
        <v>62526412.659999996</v>
      </c>
      <c r="BP107" s="63">
        <f t="shared" si="193"/>
        <v>63030689.430000007</v>
      </c>
      <c r="BQ107" s="7">
        <f t="shared" si="193"/>
        <v>63554122.99000001</v>
      </c>
      <c r="BR107" s="7">
        <f t="shared" si="193"/>
        <v>64179067.969999999</v>
      </c>
      <c r="BS107" s="7">
        <f t="shared" si="193"/>
        <v>65126176.039999999</v>
      </c>
      <c r="BT107" s="7">
        <f t="shared" ref="BT107:BZ107" si="194">BS107+(BT18+BT19)-(BH18+BH19)</f>
        <v>65807645.590000004</v>
      </c>
      <c r="BU107" s="7">
        <f t="shared" si="194"/>
        <v>66596517.029999994</v>
      </c>
      <c r="BV107" s="7">
        <f t="shared" si="194"/>
        <v>67156176.86999999</v>
      </c>
      <c r="BW107" s="7">
        <f t="shared" si="194"/>
        <v>68471392.979999989</v>
      </c>
      <c r="BX107" s="7">
        <f t="shared" si="194"/>
        <v>69662096.640000001</v>
      </c>
      <c r="BY107" s="7">
        <f t="shared" si="194"/>
        <v>70716872.730000004</v>
      </c>
      <c r="BZ107" s="7">
        <f t="shared" si="194"/>
        <v>71374062.370000005</v>
      </c>
      <c r="CA107" s="7">
        <f>BZ107+(CA18+CA19)-(BO18+BO19)</f>
        <v>72148086.790000021</v>
      </c>
      <c r="CB107" s="7">
        <f>CA107+(CB18+CB19)-(BP18+BP19)</f>
        <v>73763376.700000018</v>
      </c>
      <c r="CC107" s="112">
        <f>CB107+(CC18+CC19)-(BQ18+BQ19)</f>
        <v>74980359.240000024</v>
      </c>
    </row>
    <row r="108" spans="2:81" x14ac:dyDescent="0.3">
      <c r="B108" s="29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8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>
        <f>SUM(Y103:Y107)</f>
        <v>301558367.29000014</v>
      </c>
      <c r="Z108" s="7">
        <f t="shared" ref="Z108:AT108" si="195">SUM(Z103:Z107)</f>
        <v>303927388.44000018</v>
      </c>
      <c r="AA108" s="7">
        <f t="shared" si="195"/>
        <v>306027748.06000018</v>
      </c>
      <c r="AB108" s="7">
        <f t="shared" si="195"/>
        <v>308961176.82000017</v>
      </c>
      <c r="AC108" s="7">
        <f t="shared" si="195"/>
        <v>312007633.8500002</v>
      </c>
      <c r="AD108" s="7">
        <f t="shared" si="195"/>
        <v>313579648.49000013</v>
      </c>
      <c r="AE108" s="7">
        <f t="shared" si="195"/>
        <v>319312208.73000014</v>
      </c>
      <c r="AF108" s="7">
        <f t="shared" si="195"/>
        <v>320097824.25000018</v>
      </c>
      <c r="AG108" s="7">
        <f t="shared" si="195"/>
        <v>325982045.64000022</v>
      </c>
      <c r="AH108" s="7">
        <f t="shared" si="195"/>
        <v>329112541.97000015</v>
      </c>
      <c r="AI108" s="7">
        <f t="shared" si="195"/>
        <v>335852403.46000016</v>
      </c>
      <c r="AJ108" s="7">
        <f t="shared" si="195"/>
        <v>340380031.9000001</v>
      </c>
      <c r="AK108" s="7">
        <f t="shared" si="195"/>
        <v>342124705.41000015</v>
      </c>
      <c r="AL108" s="7">
        <f t="shared" si="195"/>
        <v>346408565.2700001</v>
      </c>
      <c r="AM108" s="7">
        <f t="shared" si="195"/>
        <v>350258080.14000016</v>
      </c>
      <c r="AN108" s="7">
        <f t="shared" si="195"/>
        <v>357191198.6400001</v>
      </c>
      <c r="AO108" s="7">
        <f t="shared" si="195"/>
        <v>352243115.66000009</v>
      </c>
      <c r="AP108" s="7">
        <f t="shared" si="195"/>
        <v>328263564.97000009</v>
      </c>
      <c r="AQ108" s="7">
        <f t="shared" si="195"/>
        <v>309351508.20000011</v>
      </c>
      <c r="AR108" s="7">
        <f t="shared" si="195"/>
        <v>313096067.01000005</v>
      </c>
      <c r="AS108" s="7">
        <f t="shared" si="195"/>
        <v>317307415.51000017</v>
      </c>
      <c r="AT108" s="7">
        <f t="shared" si="195"/>
        <v>320920777.84000021</v>
      </c>
      <c r="AU108" s="7">
        <f t="shared" ref="AU108:BA108" si="196">SUM(AU103:AU107)</f>
        <v>327086317.06000018</v>
      </c>
      <c r="AV108" s="7">
        <f t="shared" si="196"/>
        <v>331470180.24000025</v>
      </c>
      <c r="AW108" s="7">
        <f t="shared" si="196"/>
        <v>339529986.44000024</v>
      </c>
      <c r="AX108" s="7">
        <f t="shared" si="196"/>
        <v>352953209.71000022</v>
      </c>
      <c r="AY108" s="7">
        <f t="shared" si="196"/>
        <v>357276214.71000022</v>
      </c>
      <c r="AZ108" s="7">
        <f t="shared" si="196"/>
        <v>363825121.43000019</v>
      </c>
      <c r="BA108" s="7">
        <f t="shared" si="196"/>
        <v>387758066.3700003</v>
      </c>
      <c r="BB108" s="7">
        <f t="shared" ref="BB108:BH108" si="197">SUM(BB103:BB107)</f>
        <v>428614354.55000031</v>
      </c>
      <c r="BC108" s="7">
        <f t="shared" si="197"/>
        <v>457726263.75000036</v>
      </c>
      <c r="BD108" s="7">
        <f t="shared" si="197"/>
        <v>474666804.85000038</v>
      </c>
      <c r="BE108" s="7">
        <f t="shared" si="197"/>
        <v>480538490.1900003</v>
      </c>
      <c r="BF108" s="7">
        <f t="shared" si="197"/>
        <v>484228633.3700003</v>
      </c>
      <c r="BG108" s="7">
        <f t="shared" si="197"/>
        <v>490154961.64000022</v>
      </c>
      <c r="BH108" s="7">
        <f t="shared" si="197"/>
        <v>496392627.8700003</v>
      </c>
      <c r="BI108" s="7">
        <f t="shared" ref="BI108:BN108" si="198">SUM(BI103:BI107)</f>
        <v>503340350.22000027</v>
      </c>
      <c r="BJ108" s="7">
        <f t="shared" si="198"/>
        <v>508090201.1900003</v>
      </c>
      <c r="BK108" s="7">
        <f t="shared" si="198"/>
        <v>510885806.89000028</v>
      </c>
      <c r="BL108" s="7">
        <f t="shared" si="198"/>
        <v>514400229.11000031</v>
      </c>
      <c r="BM108" s="7">
        <f t="shared" si="198"/>
        <v>519811603.06000024</v>
      </c>
      <c r="BN108" s="7">
        <f t="shared" si="198"/>
        <v>521815713.49000031</v>
      </c>
      <c r="BO108" s="7">
        <f t="shared" ref="BO108:BU108" si="199">SUM(BO103:BO107)</f>
        <v>530908861.77000034</v>
      </c>
      <c r="BP108" s="63">
        <f t="shared" si="199"/>
        <v>533474291.86000031</v>
      </c>
      <c r="BQ108" s="7">
        <f t="shared" si="199"/>
        <v>535474471.23000026</v>
      </c>
      <c r="BR108" s="7">
        <f t="shared" si="199"/>
        <v>539976054.83000028</v>
      </c>
      <c r="BS108" s="7">
        <f t="shared" si="199"/>
        <v>547006466.19000018</v>
      </c>
      <c r="BT108" s="7">
        <f t="shared" si="199"/>
        <v>552060118.06000018</v>
      </c>
      <c r="BU108" s="7">
        <f t="shared" si="199"/>
        <v>557712432.22000015</v>
      </c>
      <c r="BV108" s="7">
        <f t="shared" ref="BV108:CB108" si="200">SUM(BV103:BV107)</f>
        <v>562194172.79000008</v>
      </c>
      <c r="BW108" s="7">
        <f t="shared" si="200"/>
        <v>572696011.95000017</v>
      </c>
      <c r="BX108" s="7">
        <f t="shared" si="200"/>
        <v>580362594.0400002</v>
      </c>
      <c r="BY108" s="7">
        <f t="shared" si="200"/>
        <v>586261980.28000009</v>
      </c>
      <c r="BZ108" s="7">
        <f t="shared" si="200"/>
        <v>589409617.84000015</v>
      </c>
      <c r="CA108" s="7">
        <f t="shared" si="200"/>
        <v>592977124.9200002</v>
      </c>
      <c r="CB108" s="7">
        <f t="shared" si="200"/>
        <v>603135219.37000024</v>
      </c>
      <c r="CC108" s="112">
        <f>SUM(CC103:CC107)</f>
        <v>611991145.16000021</v>
      </c>
    </row>
    <row r="109" spans="2:81" x14ac:dyDescent="0.3">
      <c r="B109" s="28" t="s">
        <v>7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8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37">
        <f>Y108/Y115</f>
        <v>0.10288563588711393</v>
      </c>
      <c r="Z109" s="8"/>
      <c r="AA109" s="7"/>
      <c r="AB109" s="7"/>
      <c r="AC109" s="7"/>
      <c r="AD109" s="7"/>
      <c r="AE109" s="7"/>
      <c r="AF109" s="7"/>
      <c r="AG109" s="7"/>
      <c r="AH109" s="63"/>
      <c r="AI109" s="7"/>
      <c r="AJ109" s="7"/>
      <c r="AK109" s="63"/>
      <c r="AL109" s="7"/>
      <c r="AM109" s="63"/>
      <c r="AN109" s="63"/>
      <c r="AO109" s="63"/>
      <c r="AP109" s="63"/>
      <c r="AQ109" s="63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63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112"/>
    </row>
    <row r="110" spans="2:81" x14ac:dyDescent="0.3">
      <c r="B110" s="29" t="s">
        <v>1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8">
        <f>N96</f>
        <v>168919897.87999889</v>
      </c>
      <c r="O110" s="7">
        <f t="shared" ref="O110:X113" si="201">N110+O21-C21</f>
        <v>169598188.04999894</v>
      </c>
      <c r="P110" s="7">
        <f t="shared" si="201"/>
        <v>169985117.17999899</v>
      </c>
      <c r="Q110" s="7">
        <f t="shared" si="201"/>
        <v>169243335.44999897</v>
      </c>
      <c r="R110" s="7">
        <f t="shared" si="201"/>
        <v>170433090.95999894</v>
      </c>
      <c r="S110" s="7">
        <f t="shared" si="201"/>
        <v>169363083.34999895</v>
      </c>
      <c r="T110" s="7">
        <f t="shared" si="201"/>
        <v>169523172.83999899</v>
      </c>
      <c r="U110" s="7">
        <f t="shared" si="201"/>
        <v>170317795.489999</v>
      </c>
      <c r="V110" s="7">
        <f t="shared" si="201"/>
        <v>169958037.15999901</v>
      </c>
      <c r="W110" s="7">
        <f t="shared" si="201"/>
        <v>169241392.54999906</v>
      </c>
      <c r="X110" s="7">
        <f t="shared" si="201"/>
        <v>170061355.76999909</v>
      </c>
      <c r="Y110" s="7">
        <f t="shared" ref="Y110:AM113" si="202">X110+Y21-M21</f>
        <v>170255472.43999907</v>
      </c>
      <c r="Z110" s="8">
        <f t="shared" si="202"/>
        <v>170143367.10999906</v>
      </c>
      <c r="AA110" s="7">
        <f t="shared" si="202"/>
        <v>170235752.82999906</v>
      </c>
      <c r="AB110" s="7">
        <f t="shared" si="202"/>
        <v>170198591.62999904</v>
      </c>
      <c r="AC110" s="7">
        <f t="shared" si="202"/>
        <v>169838812.63999909</v>
      </c>
      <c r="AD110" s="7">
        <f t="shared" si="202"/>
        <v>170178714.56999916</v>
      </c>
      <c r="AE110" s="7">
        <f t="shared" si="202"/>
        <v>171427692.6499992</v>
      </c>
      <c r="AF110" s="7">
        <f t="shared" si="202"/>
        <v>169995708.54999921</v>
      </c>
      <c r="AG110" s="7">
        <f t="shared" si="202"/>
        <v>170411938.18999925</v>
      </c>
      <c r="AH110" s="63">
        <f t="shared" si="202"/>
        <v>170141169.07999927</v>
      </c>
      <c r="AI110" s="7">
        <f t="shared" si="202"/>
        <v>170861246.11999926</v>
      </c>
      <c r="AJ110" s="7">
        <f t="shared" si="202"/>
        <v>170828486.69999924</v>
      </c>
      <c r="AK110" s="63">
        <f t="shared" si="202"/>
        <v>169707777.2699993</v>
      </c>
      <c r="AL110" s="7">
        <f t="shared" si="202"/>
        <v>170320188.05999929</v>
      </c>
      <c r="AM110" s="63">
        <f t="shared" si="202"/>
        <v>171351723.12999916</v>
      </c>
      <c r="AN110" s="63">
        <f t="shared" ref="AN110:AP113" si="203">AM110+AN21-AB21</f>
        <v>172625513.17999911</v>
      </c>
      <c r="AO110" s="63">
        <f t="shared" si="203"/>
        <v>168026500.98999912</v>
      </c>
      <c r="AP110" s="63">
        <f t="shared" si="203"/>
        <v>154765887.43999916</v>
      </c>
      <c r="AQ110" s="63">
        <f t="shared" ref="AQ110:BB113" si="204">AP110+AQ21-AE21</f>
        <v>147961379.88999918</v>
      </c>
      <c r="AR110" s="7">
        <f t="shared" si="204"/>
        <v>150479209.89999914</v>
      </c>
      <c r="AS110" s="7">
        <f t="shared" si="204"/>
        <v>151361881.5999991</v>
      </c>
      <c r="AT110" s="7">
        <f t="shared" si="204"/>
        <v>151469346.92999908</v>
      </c>
      <c r="AU110" s="7">
        <f t="shared" si="204"/>
        <v>152667680.66999906</v>
      </c>
      <c r="AV110" s="7">
        <f t="shared" si="204"/>
        <v>152014450.90999904</v>
      </c>
      <c r="AW110" s="7">
        <f t="shared" si="204"/>
        <v>153107158.669999</v>
      </c>
      <c r="AX110" s="7">
        <f t="shared" si="204"/>
        <v>154780711.41999894</v>
      </c>
      <c r="AY110" s="7">
        <f t="shared" si="204"/>
        <v>153281477.67999905</v>
      </c>
      <c r="AZ110" s="7">
        <f t="shared" si="204"/>
        <v>152651883.9399991</v>
      </c>
      <c r="BA110" s="7">
        <f t="shared" si="204"/>
        <v>159220286.66999906</v>
      </c>
      <c r="BB110" s="7">
        <f t="shared" si="204"/>
        <v>173397626.88999897</v>
      </c>
      <c r="BC110" s="7">
        <f t="shared" ref="BC110:BS113" si="205">BB110+BC21-AQ21</f>
        <v>179116912.1199989</v>
      </c>
      <c r="BD110" s="7">
        <f t="shared" si="205"/>
        <v>179636356.45999888</v>
      </c>
      <c r="BE110" s="7">
        <f t="shared" si="205"/>
        <v>178217886.20999885</v>
      </c>
      <c r="BF110" s="7">
        <f t="shared" si="205"/>
        <v>177790745.06999886</v>
      </c>
      <c r="BG110" s="7">
        <f t="shared" si="205"/>
        <v>177958013.0599989</v>
      </c>
      <c r="BH110" s="7">
        <f t="shared" si="205"/>
        <v>177844906.13999885</v>
      </c>
      <c r="BI110" s="7">
        <f t="shared" si="205"/>
        <v>177513124.33999887</v>
      </c>
      <c r="BJ110" s="7">
        <f t="shared" si="205"/>
        <v>176992193.89999896</v>
      </c>
      <c r="BK110" s="7">
        <f t="shared" si="205"/>
        <v>178591280.22999898</v>
      </c>
      <c r="BL110" s="7">
        <f t="shared" si="205"/>
        <v>178962981.56999901</v>
      </c>
      <c r="BM110" s="7">
        <f t="shared" si="205"/>
        <v>179430948.56999898</v>
      </c>
      <c r="BN110" s="7">
        <f t="shared" si="205"/>
        <v>178235528.37999898</v>
      </c>
      <c r="BO110" s="7">
        <f t="shared" si="205"/>
        <v>179866250.39999896</v>
      </c>
      <c r="BP110" s="63">
        <f t="shared" si="205"/>
        <v>179179941.93999895</v>
      </c>
      <c r="BQ110" s="7">
        <f t="shared" si="205"/>
        <v>178478159.61999899</v>
      </c>
      <c r="BR110" s="7">
        <f t="shared" si="205"/>
        <v>178846534.17999899</v>
      </c>
      <c r="BS110" s="7">
        <f t="shared" si="205"/>
        <v>179214293.02999893</v>
      </c>
      <c r="BT110" s="7">
        <f t="shared" ref="BT110:BV113" si="206">BS110+BT21-BH21</f>
        <v>179245982.44999897</v>
      </c>
      <c r="BU110" s="7">
        <f t="shared" si="206"/>
        <v>179458551.419999</v>
      </c>
      <c r="BV110" s="7">
        <f t="shared" si="206"/>
        <v>179236410.75999898</v>
      </c>
      <c r="BW110" s="7">
        <f t="shared" ref="BW110:BZ113" si="207">BV110+BW21-BK21</f>
        <v>179034667.23999891</v>
      </c>
      <c r="BX110" s="7">
        <f t="shared" si="207"/>
        <v>178844521.87999886</v>
      </c>
      <c r="BY110" s="7">
        <f t="shared" si="207"/>
        <v>179113492.11999884</v>
      </c>
      <c r="BZ110" s="7">
        <f t="shared" si="207"/>
        <v>178954688.95999882</v>
      </c>
      <c r="CA110" s="7">
        <f t="shared" ref="CA110:CC113" si="208">BZ110+CA21-BO21</f>
        <v>178232420.59999883</v>
      </c>
      <c r="CB110" s="7">
        <f t="shared" si="208"/>
        <v>179475637.29999888</v>
      </c>
      <c r="CC110" s="112">
        <f t="shared" si="208"/>
        <v>180232887.12999886</v>
      </c>
    </row>
    <row r="111" spans="2:81" x14ac:dyDescent="0.3">
      <c r="B111" s="29" t="s">
        <v>3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8">
        <v>1198385613.7899978</v>
      </c>
      <c r="O111" s="7">
        <f t="shared" si="201"/>
        <v>1200841779.629998</v>
      </c>
      <c r="P111" s="7">
        <f t="shared" si="201"/>
        <v>1204525331.389998</v>
      </c>
      <c r="Q111" s="7">
        <f t="shared" si="201"/>
        <v>1197810530.4499979</v>
      </c>
      <c r="R111" s="7">
        <f t="shared" si="201"/>
        <v>1207777524.6499979</v>
      </c>
      <c r="S111" s="7">
        <f t="shared" si="201"/>
        <v>1199320402.7899978</v>
      </c>
      <c r="T111" s="7">
        <f t="shared" si="201"/>
        <v>1202223068.9199977</v>
      </c>
      <c r="U111" s="7">
        <f t="shared" si="201"/>
        <v>1211452760.9499977</v>
      </c>
      <c r="V111" s="7">
        <f t="shared" si="201"/>
        <v>1211065364.5299976</v>
      </c>
      <c r="W111" s="7">
        <f t="shared" si="201"/>
        <v>1205428504.5199976</v>
      </c>
      <c r="X111" s="7">
        <f t="shared" si="201"/>
        <v>1212041917.7999976</v>
      </c>
      <c r="Y111" s="7">
        <f t="shared" si="202"/>
        <v>1214482325.1499975</v>
      </c>
      <c r="Z111" s="8">
        <f t="shared" si="202"/>
        <v>1215843626.2399976</v>
      </c>
      <c r="AA111" s="7">
        <f t="shared" si="202"/>
        <v>1217843645.3099976</v>
      </c>
      <c r="AB111" s="7">
        <f t="shared" si="202"/>
        <v>1217450574.0499973</v>
      </c>
      <c r="AC111" s="7">
        <f t="shared" si="202"/>
        <v>1216942649.4699976</v>
      </c>
      <c r="AD111" s="7">
        <f t="shared" si="202"/>
        <v>1230390361.0699978</v>
      </c>
      <c r="AE111" s="7">
        <f t="shared" si="202"/>
        <v>1261008801.1499979</v>
      </c>
      <c r="AF111" s="7">
        <f t="shared" si="202"/>
        <v>1264182979.6899979</v>
      </c>
      <c r="AG111" s="7">
        <f t="shared" si="202"/>
        <v>1286961207.349998</v>
      </c>
      <c r="AH111" s="63">
        <f t="shared" si="202"/>
        <v>1295664975.359998</v>
      </c>
      <c r="AI111" s="7">
        <f t="shared" si="202"/>
        <v>1318058931.059998</v>
      </c>
      <c r="AJ111" s="7">
        <f t="shared" si="202"/>
        <v>1335800191.9599981</v>
      </c>
      <c r="AK111" s="63">
        <f t="shared" si="202"/>
        <v>1342367128.9499979</v>
      </c>
      <c r="AL111" s="7">
        <f t="shared" si="202"/>
        <v>1362225411.2599978</v>
      </c>
      <c r="AM111" s="63">
        <f t="shared" si="202"/>
        <v>1389810720.4999971</v>
      </c>
      <c r="AN111" s="63">
        <f t="shared" si="203"/>
        <v>1421395838.6999972</v>
      </c>
      <c r="AO111" s="63">
        <f t="shared" si="203"/>
        <v>1398571883.8999972</v>
      </c>
      <c r="AP111" s="63">
        <f t="shared" si="203"/>
        <v>1287528590.4399974</v>
      </c>
      <c r="AQ111" s="63">
        <f t="shared" si="204"/>
        <v>1216060607.1099975</v>
      </c>
      <c r="AR111" s="7">
        <f t="shared" si="204"/>
        <v>1231505022.669997</v>
      </c>
      <c r="AS111" s="7">
        <f t="shared" si="204"/>
        <v>1237240468.3999965</v>
      </c>
      <c r="AT111" s="7">
        <f t="shared" si="204"/>
        <v>1243284420.9499965</v>
      </c>
      <c r="AU111" s="7">
        <f t="shared" si="204"/>
        <v>1262127909.1099963</v>
      </c>
      <c r="AV111" s="7">
        <f t="shared" si="204"/>
        <v>1264207886.1699965</v>
      </c>
      <c r="AW111" s="7">
        <f t="shared" si="204"/>
        <v>1280895556.349997</v>
      </c>
      <c r="AX111" s="7">
        <f t="shared" si="204"/>
        <v>1300818298.3399966</v>
      </c>
      <c r="AY111" s="7">
        <f t="shared" si="204"/>
        <v>1292897741.9499972</v>
      </c>
      <c r="AZ111" s="7">
        <f t="shared" si="204"/>
        <v>1295956017.7099969</v>
      </c>
      <c r="BA111" s="7">
        <f t="shared" si="204"/>
        <v>1366695697.9299963</v>
      </c>
      <c r="BB111" s="7">
        <f t="shared" si="204"/>
        <v>1488884922.3499956</v>
      </c>
      <c r="BC111" s="7">
        <f t="shared" si="205"/>
        <v>1587409952.4599946</v>
      </c>
      <c r="BD111" s="7">
        <f t="shared" si="205"/>
        <v>1599951583.0399952</v>
      </c>
      <c r="BE111" s="7">
        <f t="shared" si="205"/>
        <v>1599479006.509995</v>
      </c>
      <c r="BF111" s="7">
        <f t="shared" si="205"/>
        <v>1599429772.7499952</v>
      </c>
      <c r="BG111" s="7">
        <f t="shared" si="205"/>
        <v>1602748870.6399949</v>
      </c>
      <c r="BH111" s="7">
        <f t="shared" si="205"/>
        <v>1606393123.1299944</v>
      </c>
      <c r="BI111" s="7">
        <f t="shared" si="205"/>
        <v>1607122656.7499936</v>
      </c>
      <c r="BJ111" s="7">
        <f t="shared" si="205"/>
        <v>1609810406.049994</v>
      </c>
      <c r="BK111" s="7">
        <f t="shared" si="205"/>
        <v>1612676441.0599937</v>
      </c>
      <c r="BL111" s="7">
        <f t="shared" si="205"/>
        <v>1613293239.039994</v>
      </c>
      <c r="BM111" s="7">
        <f t="shared" si="205"/>
        <v>1620969967.0999939</v>
      </c>
      <c r="BN111" s="7">
        <f t="shared" si="205"/>
        <v>1627208826.3699937</v>
      </c>
      <c r="BO111" s="7">
        <f t="shared" si="205"/>
        <v>1623540906.5399945</v>
      </c>
      <c r="BP111" s="63">
        <f t="shared" si="205"/>
        <v>1636074947.6199939</v>
      </c>
      <c r="BQ111" s="7">
        <f t="shared" si="205"/>
        <v>1634353598.0499942</v>
      </c>
      <c r="BR111" s="7">
        <f t="shared" si="205"/>
        <v>1644229114.5999942</v>
      </c>
      <c r="BS111" s="7">
        <f t="shared" si="205"/>
        <v>1656421396.8699944</v>
      </c>
      <c r="BT111" s="7">
        <f t="shared" si="206"/>
        <v>1666940130.769994</v>
      </c>
      <c r="BU111" s="7">
        <f t="shared" si="206"/>
        <v>1678751290.3599944</v>
      </c>
      <c r="BV111" s="7">
        <f t="shared" si="206"/>
        <v>1685162301.7199941</v>
      </c>
      <c r="BW111" s="7">
        <f t="shared" si="207"/>
        <v>1708521112.4499943</v>
      </c>
      <c r="BX111" s="7">
        <f t="shared" si="207"/>
        <v>1718516481.9999948</v>
      </c>
      <c r="BY111" s="7">
        <f t="shared" si="207"/>
        <v>1728638520.0799942</v>
      </c>
      <c r="BZ111" s="7">
        <f t="shared" si="207"/>
        <v>1734081701.9199946</v>
      </c>
      <c r="CA111" s="7">
        <f t="shared" si="208"/>
        <v>1728773510.1399941</v>
      </c>
      <c r="CB111" s="7">
        <f t="shared" si="208"/>
        <v>1748187491.1399939</v>
      </c>
      <c r="CC111" s="112">
        <f t="shared" si="208"/>
        <v>1762624008.7899945</v>
      </c>
    </row>
    <row r="112" spans="2:81" x14ac:dyDescent="0.3">
      <c r="B112" s="29" t="s">
        <v>4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8">
        <v>912686246.2599988</v>
      </c>
      <c r="O112" s="7">
        <f t="shared" si="201"/>
        <v>910199753.70999885</v>
      </c>
      <c r="P112" s="7">
        <f t="shared" si="201"/>
        <v>911002356.06999886</v>
      </c>
      <c r="Q112" s="7">
        <f t="shared" si="201"/>
        <v>904328686.33999884</v>
      </c>
      <c r="R112" s="7">
        <f t="shared" si="201"/>
        <v>912185833.07999885</v>
      </c>
      <c r="S112" s="7">
        <f t="shared" si="201"/>
        <v>903234878.72999895</v>
      </c>
      <c r="T112" s="7">
        <f t="shared" si="201"/>
        <v>903920990.81999898</v>
      </c>
      <c r="U112" s="7">
        <f t="shared" si="201"/>
        <v>910130293.57999897</v>
      </c>
      <c r="V112" s="7">
        <f t="shared" si="201"/>
        <v>909789187.83999896</v>
      </c>
      <c r="W112" s="7">
        <f t="shared" si="201"/>
        <v>906213561.049999</v>
      </c>
      <c r="X112" s="7">
        <f t="shared" si="201"/>
        <v>910479605.32999897</v>
      </c>
      <c r="Y112" s="7">
        <f t="shared" si="202"/>
        <v>910797318.32999897</v>
      </c>
      <c r="Z112" s="8">
        <f t="shared" si="202"/>
        <v>911353973.64999902</v>
      </c>
      <c r="AA112" s="7">
        <f t="shared" si="202"/>
        <v>909838624.15999901</v>
      </c>
      <c r="AB112" s="7">
        <f t="shared" si="202"/>
        <v>907765823.74999905</v>
      </c>
      <c r="AC112" s="7">
        <f t="shared" si="202"/>
        <v>911922216.05999911</v>
      </c>
      <c r="AD112" s="7">
        <f t="shared" si="202"/>
        <v>900039108.10999918</v>
      </c>
      <c r="AE112" s="7">
        <f t="shared" si="202"/>
        <v>894828795.73999929</v>
      </c>
      <c r="AF112" s="7">
        <f t="shared" si="202"/>
        <v>873406724.49999952</v>
      </c>
      <c r="AG112" s="7">
        <f t="shared" si="202"/>
        <v>871871954.4399997</v>
      </c>
      <c r="AH112" s="63">
        <f t="shared" si="202"/>
        <v>870589572.97999966</v>
      </c>
      <c r="AI112" s="7">
        <f t="shared" si="202"/>
        <v>869627157.85999882</v>
      </c>
      <c r="AJ112" s="7">
        <f t="shared" si="202"/>
        <v>861435256.02999783</v>
      </c>
      <c r="AK112" s="63">
        <f t="shared" si="202"/>
        <v>847783902.70999718</v>
      </c>
      <c r="AL112" s="7">
        <f t="shared" si="202"/>
        <v>842786899.89999652</v>
      </c>
      <c r="AM112" s="63">
        <f t="shared" si="202"/>
        <v>837139150.86999559</v>
      </c>
      <c r="AN112" s="63">
        <f t="shared" si="203"/>
        <v>841135999.37999415</v>
      </c>
      <c r="AO112" s="63">
        <f t="shared" si="203"/>
        <v>812557995.73999369</v>
      </c>
      <c r="AP112" s="63">
        <f t="shared" si="203"/>
        <v>747382739.53999364</v>
      </c>
      <c r="AQ112" s="63">
        <f t="shared" si="204"/>
        <v>716744044.78999352</v>
      </c>
      <c r="AR112" s="7">
        <f t="shared" si="204"/>
        <v>754260760.49999332</v>
      </c>
      <c r="AS112" s="7">
        <f t="shared" si="204"/>
        <v>775924939.48999345</v>
      </c>
      <c r="AT112" s="7">
        <f t="shared" si="204"/>
        <v>789762462.53999317</v>
      </c>
      <c r="AU112" s="7">
        <f t="shared" si="204"/>
        <v>814244533.43999279</v>
      </c>
      <c r="AV112" s="7">
        <f t="shared" si="204"/>
        <v>832866256.94999373</v>
      </c>
      <c r="AW112" s="7">
        <f t="shared" si="204"/>
        <v>863366163.67999387</v>
      </c>
      <c r="AX112" s="7">
        <f t="shared" si="204"/>
        <v>897296515.26999426</v>
      </c>
      <c r="AY112" s="7">
        <f t="shared" si="204"/>
        <v>910639548.94999421</v>
      </c>
      <c r="AZ112" s="7">
        <f t="shared" si="204"/>
        <v>927446170.39999521</v>
      </c>
      <c r="BA112" s="7">
        <f t="shared" si="204"/>
        <v>982424641.36999607</v>
      </c>
      <c r="BB112" s="7">
        <f t="shared" si="204"/>
        <v>1075228774.7699955</v>
      </c>
      <c r="BC112" s="7">
        <f t="shared" si="205"/>
        <v>1153911204.9399955</v>
      </c>
      <c r="BD112" s="7">
        <f t="shared" si="205"/>
        <v>1155976385.5599954</v>
      </c>
      <c r="BE112" s="7">
        <f t="shared" si="205"/>
        <v>1154480430.4399953</v>
      </c>
      <c r="BF112" s="7">
        <f t="shared" si="205"/>
        <v>1149306137.8799953</v>
      </c>
      <c r="BG112" s="7">
        <f t="shared" si="205"/>
        <v>1152500954.1499958</v>
      </c>
      <c r="BH112" s="7">
        <f t="shared" si="205"/>
        <v>1156638694.0399959</v>
      </c>
      <c r="BI112" s="7">
        <f t="shared" si="205"/>
        <v>1155567440.3399959</v>
      </c>
      <c r="BJ112" s="7">
        <f t="shared" si="205"/>
        <v>1151821724.6899958</v>
      </c>
      <c r="BK112" s="7">
        <f t="shared" si="205"/>
        <v>1152345156.729996</v>
      </c>
      <c r="BL112" s="7">
        <f t="shared" si="205"/>
        <v>1150654559.5499961</v>
      </c>
      <c r="BM112" s="7">
        <f t="shared" si="205"/>
        <v>1153471298.5999959</v>
      </c>
      <c r="BN112" s="7">
        <f t="shared" si="205"/>
        <v>1155217985.2599959</v>
      </c>
      <c r="BO112" s="7">
        <f t="shared" si="205"/>
        <v>1145106341.3499961</v>
      </c>
      <c r="BP112" s="63">
        <f t="shared" si="205"/>
        <v>1152195857.6399963</v>
      </c>
      <c r="BQ112" s="7">
        <f t="shared" si="205"/>
        <v>1145021276.6599956</v>
      </c>
      <c r="BR112" s="7">
        <f t="shared" si="205"/>
        <v>1148063810.8399956</v>
      </c>
      <c r="BS112" s="7">
        <f t="shared" si="205"/>
        <v>1150687682.4099958</v>
      </c>
      <c r="BT112" s="7">
        <f t="shared" si="206"/>
        <v>1152626451.7499957</v>
      </c>
      <c r="BU112" s="7">
        <f t="shared" si="206"/>
        <v>1154450477.1899958</v>
      </c>
      <c r="BV112" s="7">
        <f t="shared" si="206"/>
        <v>1153979604.9299958</v>
      </c>
      <c r="BW112" s="7">
        <f t="shared" si="207"/>
        <v>1165053350.429996</v>
      </c>
      <c r="BX112" s="7">
        <f t="shared" si="207"/>
        <v>1167742405.1199958</v>
      </c>
      <c r="BY112" s="7">
        <f t="shared" si="207"/>
        <v>1167722442.2899957</v>
      </c>
      <c r="BZ112" s="7">
        <f t="shared" si="207"/>
        <v>1164499931.3399956</v>
      </c>
      <c r="CA112" s="7">
        <f t="shared" si="208"/>
        <v>1154954641.1899953</v>
      </c>
      <c r="CB112" s="7">
        <f t="shared" si="208"/>
        <v>1161266166.9999952</v>
      </c>
      <c r="CC112" s="112">
        <f t="shared" si="208"/>
        <v>1167720516.0899954</v>
      </c>
    </row>
    <row r="113" spans="2:81" x14ac:dyDescent="0.3">
      <c r="B113" s="29" t="s">
        <v>5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8">
        <v>394627012.69</v>
      </c>
      <c r="O113" s="7">
        <f t="shared" si="201"/>
        <v>396347955.36999995</v>
      </c>
      <c r="P113" s="7">
        <f t="shared" si="201"/>
        <v>398564009.33999991</v>
      </c>
      <c r="Q113" s="7">
        <f t="shared" si="201"/>
        <v>397659701.9799999</v>
      </c>
      <c r="R113" s="7">
        <f t="shared" si="201"/>
        <v>402459392.13999987</v>
      </c>
      <c r="S113" s="7">
        <f t="shared" si="201"/>
        <v>402116220.88999987</v>
      </c>
      <c r="T113" s="7">
        <f t="shared" si="201"/>
        <v>403128566.36999983</v>
      </c>
      <c r="U113" s="7">
        <f t="shared" si="201"/>
        <v>406164194.00999981</v>
      </c>
      <c r="V113" s="7">
        <f t="shared" si="201"/>
        <v>406835136.56999981</v>
      </c>
      <c r="W113" s="7">
        <f t="shared" si="201"/>
        <v>405311980.94999987</v>
      </c>
      <c r="X113" s="7">
        <f t="shared" si="201"/>
        <v>408323910.33999991</v>
      </c>
      <c r="Y113" s="7">
        <f t="shared" si="202"/>
        <v>411905144.89999992</v>
      </c>
      <c r="Z113" s="8">
        <f t="shared" si="202"/>
        <v>411962518.86999995</v>
      </c>
      <c r="AA113" s="7">
        <f t="shared" si="202"/>
        <v>413125447.6099999</v>
      </c>
      <c r="AB113" s="7">
        <f t="shared" si="202"/>
        <v>414237734.36999989</v>
      </c>
      <c r="AC113" s="7">
        <f t="shared" si="202"/>
        <v>414326548.21999991</v>
      </c>
      <c r="AD113" s="7">
        <f t="shared" si="202"/>
        <v>416466509.6699999</v>
      </c>
      <c r="AE113" s="7">
        <f t="shared" si="202"/>
        <v>418670697.83999991</v>
      </c>
      <c r="AF113" s="7">
        <f t="shared" si="202"/>
        <v>417406032.57999992</v>
      </c>
      <c r="AG113" s="7">
        <f t="shared" si="202"/>
        <v>420062969.47999996</v>
      </c>
      <c r="AH113" s="63">
        <f t="shared" si="202"/>
        <v>420600696.45999992</v>
      </c>
      <c r="AI113" s="7">
        <f t="shared" si="202"/>
        <v>423708124.5399999</v>
      </c>
      <c r="AJ113" s="7">
        <f t="shared" si="202"/>
        <v>425410107.8599999</v>
      </c>
      <c r="AK113" s="63">
        <f t="shared" si="202"/>
        <v>424855279.6099999</v>
      </c>
      <c r="AL113" s="7">
        <f t="shared" si="202"/>
        <v>427489078.15999985</v>
      </c>
      <c r="AM113" s="63">
        <f t="shared" si="202"/>
        <v>432266292.90999985</v>
      </c>
      <c r="AN113" s="63">
        <f t="shared" si="203"/>
        <v>435010810.51999986</v>
      </c>
      <c r="AO113" s="63">
        <f t="shared" si="203"/>
        <v>423458500.48999989</v>
      </c>
      <c r="AP113" s="63">
        <f t="shared" si="203"/>
        <v>392780923.50999987</v>
      </c>
      <c r="AQ113" s="63">
        <f t="shared" si="204"/>
        <v>393403421.5999999</v>
      </c>
      <c r="AR113" s="7">
        <f t="shared" si="204"/>
        <v>414441305.7299999</v>
      </c>
      <c r="AS113" s="7">
        <f t="shared" si="204"/>
        <v>421977350.88999987</v>
      </c>
      <c r="AT113" s="7">
        <f t="shared" si="204"/>
        <v>424110027.6699999</v>
      </c>
      <c r="AU113" s="7">
        <f t="shared" si="204"/>
        <v>426834987.51999986</v>
      </c>
      <c r="AV113" s="7">
        <f t="shared" si="204"/>
        <v>420887494.13999981</v>
      </c>
      <c r="AW113" s="7">
        <f t="shared" si="204"/>
        <v>421441736.60999984</v>
      </c>
      <c r="AX113" s="7">
        <f t="shared" si="204"/>
        <v>432223863.60999984</v>
      </c>
      <c r="AY113" s="7">
        <f t="shared" si="204"/>
        <v>432572858.29999989</v>
      </c>
      <c r="AZ113" s="7">
        <f t="shared" si="204"/>
        <v>436273831.13999987</v>
      </c>
      <c r="BA113" s="7">
        <f t="shared" si="204"/>
        <v>453977252.39999986</v>
      </c>
      <c r="BB113" s="7">
        <f t="shared" si="204"/>
        <v>483367934.66999984</v>
      </c>
      <c r="BC113" s="7">
        <f t="shared" si="205"/>
        <v>493472972.1499998</v>
      </c>
      <c r="BD113" s="7">
        <f t="shared" si="205"/>
        <v>472080971.6499998</v>
      </c>
      <c r="BE113" s="7">
        <f t="shared" si="205"/>
        <v>468230056.90999979</v>
      </c>
      <c r="BF113" s="7">
        <f t="shared" si="205"/>
        <v>468898918.46999979</v>
      </c>
      <c r="BG113" s="7">
        <f t="shared" si="205"/>
        <v>473862039.96999985</v>
      </c>
      <c r="BH113" s="7">
        <f t="shared" si="205"/>
        <v>480012873.06999987</v>
      </c>
      <c r="BI113" s="7">
        <f t="shared" si="205"/>
        <v>483175259.61999983</v>
      </c>
      <c r="BJ113" s="7">
        <f t="shared" si="205"/>
        <v>480901310.6099999</v>
      </c>
      <c r="BK113" s="7">
        <f t="shared" si="205"/>
        <v>479955306.79999983</v>
      </c>
      <c r="BL113" s="7">
        <f t="shared" si="205"/>
        <v>480653636.25999987</v>
      </c>
      <c r="BM113" s="7">
        <f t="shared" si="205"/>
        <v>484450647.29999983</v>
      </c>
      <c r="BN113" s="7">
        <f t="shared" si="205"/>
        <v>488763542.28999984</v>
      </c>
      <c r="BO113" s="7">
        <f t="shared" si="205"/>
        <v>484595731.14999986</v>
      </c>
      <c r="BP113" s="63">
        <f t="shared" si="205"/>
        <v>494280828.23999989</v>
      </c>
      <c r="BQ113" s="7">
        <f t="shared" si="205"/>
        <v>494425500.4799999</v>
      </c>
      <c r="BR113" s="7">
        <f t="shared" si="205"/>
        <v>495094978.89999986</v>
      </c>
      <c r="BS113" s="7">
        <f t="shared" si="205"/>
        <v>499551916.46999979</v>
      </c>
      <c r="BT113" s="7">
        <f t="shared" si="206"/>
        <v>502629136.16999978</v>
      </c>
      <c r="BU113" s="7">
        <f t="shared" si="206"/>
        <v>505627298.82999969</v>
      </c>
      <c r="BV113" s="7">
        <f t="shared" si="206"/>
        <v>505801482.3099997</v>
      </c>
      <c r="BW113" s="7">
        <f t="shared" si="207"/>
        <v>511004633.94999975</v>
      </c>
      <c r="BX113" s="7">
        <f t="shared" si="207"/>
        <v>510646929.54999971</v>
      </c>
      <c r="BY113" s="7">
        <f t="shared" si="207"/>
        <v>513786820.67999977</v>
      </c>
      <c r="BZ113" s="7">
        <f t="shared" si="207"/>
        <v>514601828.52999979</v>
      </c>
      <c r="CA113" s="7">
        <f t="shared" si="208"/>
        <v>515455217.26999974</v>
      </c>
      <c r="CB113" s="7">
        <f t="shared" si="208"/>
        <v>520706462.33999968</v>
      </c>
      <c r="CC113" s="112">
        <f t="shared" si="208"/>
        <v>521544798.70999968</v>
      </c>
    </row>
    <row r="114" spans="2:81" ht="15" thickBot="1" x14ac:dyDescent="0.35">
      <c r="B114" s="61" t="s">
        <v>31</v>
      </c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44">
        <v>210713705.88000026</v>
      </c>
      <c r="O114" s="30">
        <f t="shared" ref="O114:AM114" si="209">N114+(O25+O26)-(C25+C26)</f>
        <v>212196842.13000023</v>
      </c>
      <c r="P114" s="30">
        <f t="shared" si="209"/>
        <v>213724793.27000025</v>
      </c>
      <c r="Q114" s="30">
        <f t="shared" si="209"/>
        <v>213930052.24000028</v>
      </c>
      <c r="R114" s="30">
        <f t="shared" si="209"/>
        <v>216418138.91000026</v>
      </c>
      <c r="S114" s="30">
        <f t="shared" si="209"/>
        <v>215643415.80000025</v>
      </c>
      <c r="T114" s="30">
        <f t="shared" si="209"/>
        <v>217124078.8500002</v>
      </c>
      <c r="U114" s="30">
        <f t="shared" si="209"/>
        <v>219643059.58000016</v>
      </c>
      <c r="V114" s="30">
        <f t="shared" si="209"/>
        <v>220087784.74000016</v>
      </c>
      <c r="W114" s="30">
        <f t="shared" si="209"/>
        <v>219933029.38000014</v>
      </c>
      <c r="X114" s="30">
        <f t="shared" si="209"/>
        <v>222254319.42000014</v>
      </c>
      <c r="Y114" s="30">
        <f t="shared" si="209"/>
        <v>223565264.78000015</v>
      </c>
      <c r="Z114" s="44">
        <f t="shared" si="209"/>
        <v>224904019.13000017</v>
      </c>
      <c r="AA114" s="30">
        <f t="shared" si="209"/>
        <v>226037316.13000017</v>
      </c>
      <c r="AB114" s="30">
        <f t="shared" si="209"/>
        <v>227035766.90000015</v>
      </c>
      <c r="AC114" s="30">
        <f t="shared" si="209"/>
        <v>227794637.36000013</v>
      </c>
      <c r="AD114" s="30">
        <f t="shared" si="209"/>
        <v>229958307.97000012</v>
      </c>
      <c r="AE114" s="30">
        <f t="shared" si="209"/>
        <v>234205346.54000011</v>
      </c>
      <c r="AF114" s="30">
        <f t="shared" si="209"/>
        <v>233674434.29000011</v>
      </c>
      <c r="AG114" s="30">
        <f t="shared" si="209"/>
        <v>236565774.51000011</v>
      </c>
      <c r="AH114" s="86">
        <f t="shared" si="209"/>
        <v>237604232.72000012</v>
      </c>
      <c r="AI114" s="30">
        <f t="shared" si="209"/>
        <v>240801959.43000013</v>
      </c>
      <c r="AJ114" s="30">
        <f t="shared" si="209"/>
        <v>242901451.30000013</v>
      </c>
      <c r="AK114" s="86">
        <f t="shared" si="209"/>
        <v>243004091.37000012</v>
      </c>
      <c r="AL114" s="30">
        <f t="shared" si="209"/>
        <v>245525528.56000012</v>
      </c>
      <c r="AM114" s="86">
        <f t="shared" si="209"/>
        <v>248537172.69000009</v>
      </c>
      <c r="AN114" s="86">
        <f t="shared" ref="AN114:BB114" si="210">AM114+(AN25+AN26)-(AB25+AB26)</f>
        <v>252331950.42000008</v>
      </c>
      <c r="AO114" s="86">
        <f t="shared" si="210"/>
        <v>247445973.75000012</v>
      </c>
      <c r="AP114" s="86">
        <f t="shared" si="210"/>
        <v>227916376.49000013</v>
      </c>
      <c r="AQ114" s="86">
        <f t="shared" si="210"/>
        <v>216776052.32000014</v>
      </c>
      <c r="AR114" s="30">
        <f t="shared" si="210"/>
        <v>222246926.3900001</v>
      </c>
      <c r="AS114" s="30">
        <f t="shared" si="210"/>
        <v>225591624.09000003</v>
      </c>
      <c r="AT114" s="30">
        <f t="shared" si="210"/>
        <v>227642190.53</v>
      </c>
      <c r="AU114" s="30">
        <f t="shared" si="210"/>
        <v>231993810.48999998</v>
      </c>
      <c r="AV114" s="30">
        <f t="shared" si="210"/>
        <v>233948949.72999996</v>
      </c>
      <c r="AW114" s="30">
        <f t="shared" si="210"/>
        <v>239169173.73999995</v>
      </c>
      <c r="AX114" s="30">
        <f t="shared" si="210"/>
        <v>245001319.63999993</v>
      </c>
      <c r="AY114" s="30">
        <f t="shared" si="210"/>
        <v>245469821.87999994</v>
      </c>
      <c r="AZ114" s="30">
        <f t="shared" si="210"/>
        <v>248213514.58999997</v>
      </c>
      <c r="BA114" s="30">
        <f t="shared" si="210"/>
        <v>262051321.24999994</v>
      </c>
      <c r="BB114" s="30">
        <f t="shared" si="210"/>
        <v>285644530.37999994</v>
      </c>
      <c r="BC114" s="30">
        <f t="shared" ref="BC114:BS114" si="211">BB114+(BC25+BC26)-(AQ25+AQ26)</f>
        <v>304423630.31999993</v>
      </c>
      <c r="BD114" s="30">
        <f t="shared" si="211"/>
        <v>307640468.11999995</v>
      </c>
      <c r="BE114" s="30">
        <f t="shared" si="211"/>
        <v>307945866.26999998</v>
      </c>
      <c r="BF114" s="30">
        <f t="shared" si="211"/>
        <v>307957738.03999996</v>
      </c>
      <c r="BG114" s="30">
        <f t="shared" si="211"/>
        <v>309590288.01999992</v>
      </c>
      <c r="BH114" s="30">
        <f t="shared" si="211"/>
        <v>310986014.8599999</v>
      </c>
      <c r="BI114" s="30">
        <f t="shared" si="211"/>
        <v>311424688.88999987</v>
      </c>
      <c r="BJ114" s="30">
        <f t="shared" si="211"/>
        <v>311787301.00999987</v>
      </c>
      <c r="BK114" s="30">
        <f t="shared" si="211"/>
        <v>312951527.14999986</v>
      </c>
      <c r="BL114" s="30">
        <f t="shared" si="211"/>
        <v>313491122.24999988</v>
      </c>
      <c r="BM114" s="30">
        <f t="shared" si="211"/>
        <v>315037387.34999985</v>
      </c>
      <c r="BN114" s="30">
        <f t="shared" si="211"/>
        <v>316276138.94999987</v>
      </c>
      <c r="BO114" s="30">
        <f t="shared" si="211"/>
        <v>316158813.76999986</v>
      </c>
      <c r="BP114" s="86">
        <f t="shared" si="211"/>
        <v>317558829.02999979</v>
      </c>
      <c r="BQ114" s="30">
        <f t="shared" si="211"/>
        <v>317437919.5199998</v>
      </c>
      <c r="BR114" s="30">
        <f t="shared" si="211"/>
        <v>318973031.93999982</v>
      </c>
      <c r="BS114" s="30">
        <f t="shared" si="211"/>
        <v>321341061.2099998</v>
      </c>
      <c r="BT114" s="30">
        <f t="shared" ref="BT114:BZ114" si="212">BS114+(BT25+BT26)-(BH25+BH26)</f>
        <v>323298126.7699998</v>
      </c>
      <c r="BU114" s="30">
        <f t="shared" si="212"/>
        <v>325508780.18999982</v>
      </c>
      <c r="BV114" s="30">
        <f t="shared" si="212"/>
        <v>326584233.27999985</v>
      </c>
      <c r="BW114" s="30">
        <f t="shared" si="212"/>
        <v>332718663.21999985</v>
      </c>
      <c r="BX114" s="30">
        <f t="shared" si="212"/>
        <v>337861917.59999985</v>
      </c>
      <c r="BY114" s="30">
        <f t="shared" si="212"/>
        <v>343051320.00999987</v>
      </c>
      <c r="BZ114" s="30">
        <f t="shared" si="212"/>
        <v>347090066.75999981</v>
      </c>
      <c r="CA114" s="30">
        <f>BZ114+(CA25+CA26)-(BO25+BO26)</f>
        <v>349177896.66999984</v>
      </c>
      <c r="CB114" s="30">
        <f>CA114+(CB25+CB26)-(BP25+BP26)</f>
        <v>356435185.87999988</v>
      </c>
      <c r="CC114" s="113">
        <f>CB114+(CC25+CC26)-(BQ25+BQ26)</f>
        <v>362361499.03999984</v>
      </c>
    </row>
    <row r="115" spans="2:81" ht="15" thickBot="1" x14ac:dyDescent="0.35">
      <c r="B115" s="13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8"/>
      <c r="O115" s="7"/>
      <c r="P115" s="7"/>
      <c r="Q115" s="7"/>
      <c r="R115" s="7"/>
      <c r="S115" s="7"/>
      <c r="T115" s="7"/>
      <c r="U115" s="7"/>
      <c r="V115" s="7"/>
      <c r="W115" s="7">
        <f>SUM(W110:W114)</f>
        <v>2906128468.4499955</v>
      </c>
      <c r="X115" s="7">
        <f t="shared" ref="X115:AT115" si="213">SUM(X110:X114)</f>
        <v>2923161108.659996</v>
      </c>
      <c r="Y115" s="7">
        <f t="shared" si="213"/>
        <v>2931005525.5999956</v>
      </c>
      <c r="Z115" s="7">
        <f t="shared" si="213"/>
        <v>2934207504.9999957</v>
      </c>
      <c r="AA115" s="7">
        <f t="shared" si="213"/>
        <v>2937080786.0399952</v>
      </c>
      <c r="AB115" s="7">
        <f t="shared" si="213"/>
        <v>2936688490.6999955</v>
      </c>
      <c r="AC115" s="7">
        <f t="shared" si="213"/>
        <v>2940824863.7499957</v>
      </c>
      <c r="AD115" s="7">
        <f t="shared" si="213"/>
        <v>2947033001.3899965</v>
      </c>
      <c r="AE115" s="7">
        <f t="shared" si="213"/>
        <v>2980141333.9199963</v>
      </c>
      <c r="AF115" s="7">
        <f t="shared" si="213"/>
        <v>2958665879.6099968</v>
      </c>
      <c r="AG115" s="7">
        <f t="shared" si="213"/>
        <v>2985873843.9699974</v>
      </c>
      <c r="AH115" s="7">
        <f t="shared" si="213"/>
        <v>2994600646.599997</v>
      </c>
      <c r="AI115" s="7">
        <f t="shared" si="213"/>
        <v>3023057419.0099964</v>
      </c>
      <c r="AJ115" s="7">
        <f t="shared" si="213"/>
        <v>3036375493.8499956</v>
      </c>
      <c r="AK115" s="7">
        <f t="shared" si="213"/>
        <v>3027718179.9099941</v>
      </c>
      <c r="AL115" s="7">
        <f t="shared" si="213"/>
        <v>3048347105.9399934</v>
      </c>
      <c r="AM115" s="7">
        <f t="shared" si="213"/>
        <v>3079105060.0999918</v>
      </c>
      <c r="AN115" s="7">
        <f t="shared" si="213"/>
        <v>3122500112.1999907</v>
      </c>
      <c r="AO115" s="7">
        <f t="shared" si="213"/>
        <v>3050060854.8699899</v>
      </c>
      <c r="AP115" s="7">
        <f t="shared" si="213"/>
        <v>2810374517.4199901</v>
      </c>
      <c r="AQ115" s="7">
        <f t="shared" si="213"/>
        <v>2690945505.70999</v>
      </c>
      <c r="AR115" s="7">
        <f t="shared" si="213"/>
        <v>2772933225.1899891</v>
      </c>
      <c r="AS115" s="7">
        <f t="shared" si="213"/>
        <v>2812096264.4699893</v>
      </c>
      <c r="AT115" s="7">
        <f t="shared" si="213"/>
        <v>2836268448.6199889</v>
      </c>
      <c r="AU115" s="7">
        <f t="shared" ref="AU115:BA115" si="214">SUM(AU110:AU114)</f>
        <v>2887868921.2299881</v>
      </c>
      <c r="AV115" s="7">
        <f t="shared" si="214"/>
        <v>2903925037.8999891</v>
      </c>
      <c r="AW115" s="7">
        <f t="shared" si="214"/>
        <v>2957979789.0499897</v>
      </c>
      <c r="AX115" s="7">
        <f t="shared" si="214"/>
        <v>3030120708.2799892</v>
      </c>
      <c r="AY115" s="7">
        <f t="shared" si="214"/>
        <v>3034861448.7599902</v>
      </c>
      <c r="AZ115" s="7">
        <f t="shared" si="214"/>
        <v>3060541417.7799911</v>
      </c>
      <c r="BA115" s="7">
        <f t="shared" si="214"/>
        <v>3224369199.6199913</v>
      </c>
      <c r="BB115" s="7">
        <f t="shared" ref="BB115:BH115" si="215">SUM(BB110:BB114)</f>
        <v>3506523789.0599899</v>
      </c>
      <c r="BC115" s="7">
        <f t="shared" si="215"/>
        <v>3718334671.9899883</v>
      </c>
      <c r="BD115" s="7">
        <f t="shared" si="215"/>
        <v>3715285764.829989</v>
      </c>
      <c r="BE115" s="7">
        <f t="shared" si="215"/>
        <v>3708353246.3399892</v>
      </c>
      <c r="BF115" s="7">
        <f t="shared" si="215"/>
        <v>3703383312.2099891</v>
      </c>
      <c r="BG115" s="7">
        <f t="shared" si="215"/>
        <v>3716660165.8399897</v>
      </c>
      <c r="BH115" s="7">
        <f t="shared" si="215"/>
        <v>3731875611.2399883</v>
      </c>
      <c r="BI115" s="7">
        <f t="shared" ref="BI115:BN115" si="216">SUM(BI110:BI114)</f>
        <v>3734803169.9399881</v>
      </c>
      <c r="BJ115" s="7">
        <f t="shared" si="216"/>
        <v>3731312936.2599883</v>
      </c>
      <c r="BK115" s="7">
        <f t="shared" si="216"/>
        <v>3736519711.9699888</v>
      </c>
      <c r="BL115" s="7">
        <f t="shared" si="216"/>
        <v>3737055538.6699891</v>
      </c>
      <c r="BM115" s="7">
        <f t="shared" si="216"/>
        <v>3753360248.9199886</v>
      </c>
      <c r="BN115" s="7">
        <f t="shared" si="216"/>
        <v>3765702021.2499886</v>
      </c>
      <c r="BO115" s="7">
        <f t="shared" ref="BO115:BU115" si="217">SUM(BO110:BO114)</f>
        <v>3749268043.2099891</v>
      </c>
      <c r="BP115" s="63">
        <f t="shared" si="217"/>
        <v>3779290404.4699888</v>
      </c>
      <c r="BQ115" s="7">
        <f t="shared" si="217"/>
        <v>3769716454.3299885</v>
      </c>
      <c r="BR115" s="7">
        <f t="shared" si="217"/>
        <v>3785207470.4599876</v>
      </c>
      <c r="BS115" s="7">
        <f t="shared" si="217"/>
        <v>3807216349.9899883</v>
      </c>
      <c r="BT115" s="7">
        <f t="shared" si="217"/>
        <v>3824739827.9099884</v>
      </c>
      <c r="BU115" s="7">
        <f t="shared" si="217"/>
        <v>3843796397.9899883</v>
      </c>
      <c r="BV115" s="7">
        <f t="shared" ref="BV115:CB115" si="218">SUM(BV110:BV114)</f>
        <v>3850764032.9999886</v>
      </c>
      <c r="BW115" s="7">
        <f t="shared" si="218"/>
        <v>3896332427.289989</v>
      </c>
      <c r="BX115" s="7">
        <f t="shared" si="218"/>
        <v>3913612256.1499891</v>
      </c>
      <c r="BY115" s="7">
        <f t="shared" si="218"/>
        <v>3932312595.1799884</v>
      </c>
      <c r="BZ115" s="7">
        <f t="shared" si="218"/>
        <v>3939228217.5099883</v>
      </c>
      <c r="CA115" s="7">
        <f t="shared" si="218"/>
        <v>3926593685.8699884</v>
      </c>
      <c r="CB115" s="7">
        <f t="shared" si="218"/>
        <v>3966070943.6599874</v>
      </c>
      <c r="CC115" s="112">
        <f>SUM(CC110:CC114)</f>
        <v>3994483709.7599883</v>
      </c>
    </row>
    <row r="116" spans="2:81" x14ac:dyDescent="0.3">
      <c r="B116" s="26" t="s">
        <v>22</v>
      </c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27"/>
      <c r="AB116" s="27"/>
      <c r="AC116" s="27"/>
      <c r="AD116" s="27"/>
      <c r="AE116" s="27"/>
      <c r="AF116" s="27"/>
      <c r="AG116" s="27"/>
      <c r="AH116" s="27"/>
      <c r="AI116" s="51"/>
      <c r="AJ116" s="27"/>
      <c r="AK116" s="27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</row>
    <row r="117" spans="2:81" x14ac:dyDescent="0.3">
      <c r="B117" s="28" t="s">
        <v>2</v>
      </c>
      <c r="N117" s="6"/>
      <c r="Z117" s="6"/>
      <c r="AK117" s="62"/>
    </row>
    <row r="118" spans="2:81" x14ac:dyDescent="0.3">
      <c r="B118" s="29" t="s">
        <v>1</v>
      </c>
      <c r="N118" s="6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45">
        <f>+Z96/N96-1</f>
        <v>7.2428958657630993E-3</v>
      </c>
      <c r="AA118" s="37">
        <f t="shared" ref="AA118:AE122" si="219">+AA96/O96-1</f>
        <v>3.759266459923305E-3</v>
      </c>
      <c r="AB118" s="37">
        <f t="shared" si="219"/>
        <v>1.2558420027677375E-3</v>
      </c>
      <c r="AC118" s="37">
        <f t="shared" si="219"/>
        <v>3.5184675864299297E-3</v>
      </c>
      <c r="AD118" s="37">
        <f>+AD96/R96-1</f>
        <v>-1.4925293472467516E-3</v>
      </c>
      <c r="AE118" s="37">
        <f>+AE96/S96-1</f>
        <v>1.2190432880426538E-2</v>
      </c>
      <c r="AF118" s="37">
        <f t="shared" ref="AF118:AM123" si="220">+AF96/T96-1</f>
        <v>2.7874402188436953E-3</v>
      </c>
      <c r="AG118" s="37">
        <f t="shared" ref="AG118:AM118" si="221">+AG96/U96-1</f>
        <v>5.5274729061283168E-4</v>
      </c>
      <c r="AH118" s="64">
        <f t="shared" si="221"/>
        <v>1.0775125616910852E-3</v>
      </c>
      <c r="AI118" s="90">
        <f t="shared" si="221"/>
        <v>9.57126117667495E-3</v>
      </c>
      <c r="AJ118" s="90">
        <f t="shared" si="221"/>
        <v>4.5109068225803739E-3</v>
      </c>
      <c r="AK118" s="64">
        <f t="shared" si="221"/>
        <v>-3.2169020011547644E-3</v>
      </c>
      <c r="AL118" s="90">
        <f t="shared" si="221"/>
        <v>1.0392468011162226E-3</v>
      </c>
      <c r="AM118" s="64">
        <f t="shared" si="221"/>
        <v>6.5554402142218304E-3</v>
      </c>
      <c r="AN118" s="64">
        <f t="shared" ref="AN118:AN123" si="222">+AN96/AB96-1</f>
        <v>1.4259351541968446E-2</v>
      </c>
      <c r="AO118" s="64">
        <f t="shared" ref="AO118:AO123" si="223">+AO96/AC96-1</f>
        <v>-1.0670774376181358E-2</v>
      </c>
      <c r="AP118" s="64">
        <f t="shared" ref="AP118:AP123" si="224">+AP96/AD96-1</f>
        <v>-9.0568477784924606E-2</v>
      </c>
      <c r="AQ118" s="64">
        <f t="shared" ref="AQ118:AQ123" si="225">+AQ96/AE96-1</f>
        <v>-0.13688752614731137</v>
      </c>
      <c r="AR118" s="90">
        <f t="shared" ref="AR118:BB123" si="226">+AR96/AF96-1</f>
        <v>-0.11480583137344236</v>
      </c>
      <c r="AS118" s="90">
        <f t="shared" si="226"/>
        <v>-0.11178827488459442</v>
      </c>
      <c r="AT118" s="90">
        <f t="shared" si="226"/>
        <v>-0.10974311655999502</v>
      </c>
      <c r="AU118" s="90">
        <f t="shared" si="226"/>
        <v>-0.10648152148687062</v>
      </c>
      <c r="AV118" s="90">
        <f t="shared" si="226"/>
        <v>-0.1101340657723</v>
      </c>
      <c r="AW118" s="90">
        <f t="shared" si="226"/>
        <v>-9.7818844056800525E-2</v>
      </c>
      <c r="AX118" s="90">
        <f t="shared" si="226"/>
        <v>-9.1236845244241915E-2</v>
      </c>
      <c r="AY118" s="90">
        <f t="shared" si="226"/>
        <v>-0.10545703959037978</v>
      </c>
      <c r="AZ118" s="90">
        <f t="shared" si="226"/>
        <v>-0.11570496661853924</v>
      </c>
      <c r="BA118" s="90">
        <f t="shared" si="226"/>
        <v>-5.2409675069792661E-2</v>
      </c>
      <c r="BB118" s="90">
        <f t="shared" si="226"/>
        <v>0.12038660300528514</v>
      </c>
      <c r="BC118" s="90">
        <f t="shared" ref="BC118:BC123" si="227">+BC96/AQ96-1</f>
        <v>0.21056529922309508</v>
      </c>
      <c r="BD118" s="90">
        <f t="shared" ref="BD118:BS123" si="228">+BD96/AR96-1</f>
        <v>0.19376195940539631</v>
      </c>
      <c r="BE118" s="90">
        <f t="shared" si="228"/>
        <v>0.17742911442506748</v>
      </c>
      <c r="BF118" s="90">
        <f t="shared" ref="BF118:BS118" si="229">+BF96/AT96-1</f>
        <v>0.17377376131531164</v>
      </c>
      <c r="BG118" s="90">
        <f t="shared" si="229"/>
        <v>0.16565609878273135</v>
      </c>
      <c r="BH118" s="90">
        <f t="shared" si="229"/>
        <v>0.16992105076439645</v>
      </c>
      <c r="BI118" s="90">
        <f t="shared" si="229"/>
        <v>0.15940447123444756</v>
      </c>
      <c r="BJ118" s="90">
        <f t="shared" si="229"/>
        <v>0.1435029098666496</v>
      </c>
      <c r="BK118" s="90">
        <f t="shared" si="229"/>
        <v>0.16511977137145295</v>
      </c>
      <c r="BL118" s="90">
        <f t="shared" si="229"/>
        <v>0.17236012390349309</v>
      </c>
      <c r="BM118" s="90">
        <f t="shared" si="229"/>
        <v>0.12693521863761403</v>
      </c>
      <c r="BN118" s="90">
        <f t="shared" si="229"/>
        <v>2.7900621114434809E-2</v>
      </c>
      <c r="BO118" s="90">
        <f t="shared" si="229"/>
        <v>4.1835149519440229E-3</v>
      </c>
      <c r="BP118" s="64">
        <f t="shared" si="229"/>
        <v>-2.5407691905705576E-3</v>
      </c>
      <c r="BQ118" s="90">
        <f t="shared" si="229"/>
        <v>1.4604224948189248E-3</v>
      </c>
      <c r="BR118" s="90">
        <f t="shared" si="229"/>
        <v>5.9383805922206268E-3</v>
      </c>
      <c r="BS118" s="90">
        <f t="shared" si="229"/>
        <v>7.0594178278247099E-3</v>
      </c>
      <c r="BT118" s="90">
        <f t="shared" ref="BT118:BT123" si="230">+BT96/BH96-1</f>
        <v>7.8780795042687757E-3</v>
      </c>
      <c r="BU118" s="90">
        <f t="shared" ref="BU118:BV123" si="231">+BU96/BI96-1</f>
        <v>1.0959342230234093E-2</v>
      </c>
      <c r="BV118" s="90">
        <f>+BV96/BJ96-1</f>
        <v>1.2679750505087295E-2</v>
      </c>
      <c r="BW118" s="90">
        <f t="shared" ref="BW118:BZ123" si="232">+BW96/BK96-1</f>
        <v>2.4826912569801962E-3</v>
      </c>
      <c r="BX118" s="90">
        <f t="shared" si="232"/>
        <v>-6.6192286785193843E-4</v>
      </c>
      <c r="BY118" s="90">
        <f t="shared" si="232"/>
        <v>-1.7692402148579145E-3</v>
      </c>
      <c r="BZ118" s="90">
        <f t="shared" si="232"/>
        <v>4.0348890400043746E-3</v>
      </c>
      <c r="CA118" s="90">
        <f t="shared" ref="CA118:CA123" si="233">+CA96/BO96-1</f>
        <v>-9.0835818079639807E-3</v>
      </c>
      <c r="CB118" s="90">
        <f t="shared" ref="CB118:CC123" si="234">+CB96/BP96-1</f>
        <v>1.6502704309333538E-3</v>
      </c>
      <c r="CC118" s="118">
        <f t="shared" si="234"/>
        <v>9.8316091657146831E-3</v>
      </c>
    </row>
    <row r="119" spans="2:81" x14ac:dyDescent="0.3">
      <c r="B119" s="29" t="s">
        <v>3</v>
      </c>
      <c r="N119" s="6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45">
        <f t="shared" ref="Z119:Z136" si="235">+Z97/N97-1</f>
        <v>6.1200305990929404E-3</v>
      </c>
      <c r="AA119" s="37">
        <f t="shared" si="219"/>
        <v>5.4626855969883703E-3</v>
      </c>
      <c r="AB119" s="37">
        <f t="shared" si="219"/>
        <v>1.345500529550181E-3</v>
      </c>
      <c r="AC119" s="37">
        <f t="shared" si="219"/>
        <v>6.1905608757495401E-3</v>
      </c>
      <c r="AD119" s="37">
        <f t="shared" si="219"/>
        <v>9.1695737581245496E-3</v>
      </c>
      <c r="AE119" s="37">
        <f t="shared" si="219"/>
        <v>4.0961173602654277E-2</v>
      </c>
      <c r="AF119" s="37">
        <f t="shared" si="220"/>
        <v>4.0422643089495836E-2</v>
      </c>
      <c r="AG119" s="37">
        <f t="shared" si="220"/>
        <v>5.0684556260591984E-2</v>
      </c>
      <c r="AH119" s="64">
        <f t="shared" si="220"/>
        <v>5.7749740590721466E-2</v>
      </c>
      <c r="AI119" s="90">
        <f t="shared" si="220"/>
        <v>7.9744477201469266E-2</v>
      </c>
      <c r="AJ119" s="90">
        <f>+AJ97/X97-1</f>
        <v>8.8142373872817315E-2</v>
      </c>
      <c r="AK119" s="64">
        <f t="shared" si="220"/>
        <v>9.1274762267723464E-2</v>
      </c>
      <c r="AL119" s="90">
        <f t="shared" si="220"/>
        <v>0.10623605022694793</v>
      </c>
      <c r="AM119" s="64">
        <f t="shared" si="220"/>
        <v>0.12731816068689739</v>
      </c>
      <c r="AN119" s="64">
        <f t="shared" si="222"/>
        <v>0.15351276045691908</v>
      </c>
      <c r="AO119" s="64">
        <f t="shared" si="223"/>
        <v>0.13549193337927878</v>
      </c>
      <c r="AP119" s="64">
        <f t="shared" si="224"/>
        <v>3.2811929890185665E-2</v>
      </c>
      <c r="AQ119" s="64">
        <f t="shared" si="225"/>
        <v>-4.572795256579143E-2</v>
      </c>
      <c r="AR119" s="90">
        <f t="shared" si="226"/>
        <v>-3.3065628316067186E-2</v>
      </c>
      <c r="AS119" s="90">
        <f t="shared" si="226"/>
        <v>-4.3814236179347987E-2</v>
      </c>
      <c r="AT119" s="90">
        <f t="shared" si="226"/>
        <v>-4.4219605240464421E-2</v>
      </c>
      <c r="AU119" s="90">
        <f t="shared" si="226"/>
        <v>-4.4545569525018536E-2</v>
      </c>
      <c r="AV119" s="90">
        <f t="shared" si="226"/>
        <v>-5.5339002750896871E-2</v>
      </c>
      <c r="AW119" s="90">
        <f t="shared" si="226"/>
        <v>-4.692273825999449E-2</v>
      </c>
      <c r="AX119" s="90">
        <f t="shared" si="226"/>
        <v>-4.7222295204481624E-2</v>
      </c>
      <c r="AY119" s="90">
        <f t="shared" si="226"/>
        <v>-7.2491356799075479E-2</v>
      </c>
      <c r="AZ119" s="90">
        <f t="shared" si="226"/>
        <v>-9.0964075582136927E-2</v>
      </c>
      <c r="BA119" s="90">
        <f t="shared" si="226"/>
        <v>-2.5937140703287342E-2</v>
      </c>
      <c r="BB119" s="90">
        <f t="shared" si="226"/>
        <v>0.15166328501381421</v>
      </c>
      <c r="BC119" s="90">
        <f t="shared" si="227"/>
        <v>0.2977326104947422</v>
      </c>
      <c r="BD119" s="90">
        <f t="shared" si="228"/>
        <v>0.28343663977702982</v>
      </c>
      <c r="BE119" s="90">
        <f t="shared" si="228"/>
        <v>0.27354691812145981</v>
      </c>
      <c r="BF119" s="90">
        <f t="shared" si="228"/>
        <v>0.26477558266050205</v>
      </c>
      <c r="BG119" s="90">
        <f t="shared" si="228"/>
        <v>0.2461281548185752</v>
      </c>
      <c r="BH119" s="90">
        <f t="shared" si="228"/>
        <v>0.24574929500991316</v>
      </c>
      <c r="BI119" s="90">
        <f t="shared" si="228"/>
        <v>0.22799347563300887</v>
      </c>
      <c r="BJ119" s="90">
        <f t="shared" si="228"/>
        <v>0.21131501981076495</v>
      </c>
      <c r="BK119" s="90">
        <f t="shared" si="228"/>
        <v>0.22093159247475636</v>
      </c>
      <c r="BL119" s="90">
        <f t="shared" si="228"/>
        <v>0.21768790464366838</v>
      </c>
      <c r="BM119" s="90">
        <f t="shared" si="228"/>
        <v>0.15995274929479808</v>
      </c>
      <c r="BN119" s="90">
        <f t="shared" si="228"/>
        <v>7.1285843237820945E-2</v>
      </c>
      <c r="BO119" s="90">
        <f t="shared" si="228"/>
        <v>-1.3607784509908072E-3</v>
      </c>
      <c r="BP119" s="64">
        <f t="shared" si="228"/>
        <v>2.9544412196327308E-3</v>
      </c>
      <c r="BQ119" s="90">
        <f t="shared" si="228"/>
        <v>2.6748002980614416E-3</v>
      </c>
      <c r="BR119" s="90">
        <f t="shared" si="228"/>
        <v>9.3553711579303922E-3</v>
      </c>
      <c r="BS119" s="90">
        <f t="shared" si="228"/>
        <v>1.4511167454026364E-2</v>
      </c>
      <c r="BT119" s="90">
        <f t="shared" si="230"/>
        <v>1.9197763946364965E-2</v>
      </c>
      <c r="BU119" s="90">
        <f t="shared" si="231"/>
        <v>2.6762736386481301E-2</v>
      </c>
      <c r="BV119" s="90">
        <f t="shared" si="231"/>
        <v>2.9125574872264526E-2</v>
      </c>
      <c r="BW119" s="90">
        <f t="shared" si="232"/>
        <v>4.1357753729451607E-2</v>
      </c>
      <c r="BX119" s="90">
        <f t="shared" si="232"/>
        <v>4.7148563908824936E-2</v>
      </c>
      <c r="BY119" s="90">
        <f t="shared" si="232"/>
        <v>4.8649424434243249E-2</v>
      </c>
      <c r="BZ119" s="90">
        <f t="shared" si="232"/>
        <v>4.7026561138722611E-2</v>
      </c>
      <c r="CA119" s="90">
        <f t="shared" si="233"/>
        <v>4.8463993924582338E-2</v>
      </c>
      <c r="CB119" s="90">
        <f t="shared" si="234"/>
        <v>5.0481782897674465E-2</v>
      </c>
      <c r="CC119" s="118">
        <f t="shared" si="234"/>
        <v>6.0459483228176403E-2</v>
      </c>
    </row>
    <row r="120" spans="2:81" x14ac:dyDescent="0.3">
      <c r="B120" s="29" t="s">
        <v>4</v>
      </c>
      <c r="N120" s="6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45">
        <f t="shared" si="235"/>
        <v>-1.1629213611592415E-2</v>
      </c>
      <c r="AA120" s="37">
        <f t="shared" si="219"/>
        <v>-9.7772375022682212E-3</v>
      </c>
      <c r="AB120" s="37">
        <f t="shared" si="219"/>
        <v>-1.3910572836977053E-2</v>
      </c>
      <c r="AC120" s="37">
        <f t="shared" si="219"/>
        <v>-1.9945298940854395E-3</v>
      </c>
      <c r="AD120" s="37">
        <f t="shared" si="219"/>
        <v>-2.347507379142455E-2</v>
      </c>
      <c r="AE120" s="37">
        <f t="shared" si="219"/>
        <v>-1.9511202583532672E-2</v>
      </c>
      <c r="AF120" s="37">
        <f t="shared" si="220"/>
        <v>-4.4698913267668838E-2</v>
      </c>
      <c r="AG120" s="37">
        <f t="shared" si="220"/>
        <v>-5.3253702082809662E-2</v>
      </c>
      <c r="AH120" s="64">
        <f t="shared" si="220"/>
        <v>-5.4078525239582564E-2</v>
      </c>
      <c r="AI120" s="90">
        <f t="shared" si="220"/>
        <v>-5.2538957130565E-2</v>
      </c>
      <c r="AJ120" s="90">
        <f t="shared" si="220"/>
        <v>-6.6634663616639389E-2</v>
      </c>
      <c r="AK120" s="64">
        <f t="shared" si="220"/>
        <v>-8.1790203016338103E-2</v>
      </c>
      <c r="AL120" s="90">
        <f t="shared" si="220"/>
        <v>-8.8424994799409462E-2</v>
      </c>
      <c r="AM120" s="64">
        <f t="shared" si="220"/>
        <v>-9.250998912447439E-2</v>
      </c>
      <c r="AN120" s="64">
        <f t="shared" si="222"/>
        <v>-8.5045142085279357E-2</v>
      </c>
      <c r="AO120" s="64">
        <f t="shared" si="223"/>
        <v>-0.12067044162174489</v>
      </c>
      <c r="AP120" s="64">
        <f t="shared" si="224"/>
        <v>-0.18145440053963746</v>
      </c>
      <c r="AQ120" s="64">
        <f t="shared" si="225"/>
        <v>-0.20837820244084659</v>
      </c>
      <c r="AR120" s="90">
        <f t="shared" si="226"/>
        <v>-0.14090421480601656</v>
      </c>
      <c r="AS120" s="90">
        <f t="shared" si="226"/>
        <v>-0.11386377102063339</v>
      </c>
      <c r="AT120" s="90">
        <f t="shared" si="226"/>
        <v>-9.6872556437200497E-2</v>
      </c>
      <c r="AU120" s="90">
        <f t="shared" si="226"/>
        <v>-6.6677945482115919E-2</v>
      </c>
      <c r="AV120" s="90">
        <f t="shared" si="226"/>
        <v>-3.5708433322119371E-2</v>
      </c>
      <c r="AW120" s="90">
        <f t="shared" si="226"/>
        <v>1.6322795291214831E-2</v>
      </c>
      <c r="AX120" s="90">
        <f t="shared" si="226"/>
        <v>6.1145793480461119E-2</v>
      </c>
      <c r="AY120" s="90">
        <f t="shared" si="226"/>
        <v>8.2549666270169242E-2</v>
      </c>
      <c r="AZ120" s="90">
        <f t="shared" si="226"/>
        <v>9.5815584901606909E-2</v>
      </c>
      <c r="BA120" s="90">
        <f t="shared" si="226"/>
        <v>0.20077160438539909</v>
      </c>
      <c r="BB120" s="90">
        <f t="shared" si="226"/>
        <v>0.42718380996210059</v>
      </c>
      <c r="BC120" s="90">
        <f t="shared" si="227"/>
        <v>0.5939714966404066</v>
      </c>
      <c r="BD120" s="90">
        <f t="shared" si="228"/>
        <v>0.49945107736217054</v>
      </c>
      <c r="BE120" s="90">
        <f t="shared" si="228"/>
        <v>0.45188469861509906</v>
      </c>
      <c r="BF120" s="90">
        <f t="shared" si="228"/>
        <v>0.41905443047064606</v>
      </c>
      <c r="BG120" s="90">
        <f t="shared" si="228"/>
        <v>0.37928736313888312</v>
      </c>
      <c r="BH120" s="90">
        <f t="shared" si="228"/>
        <v>0.35376958895188881</v>
      </c>
      <c r="BI120" s="90">
        <f t="shared" si="228"/>
        <v>0.30280272866024194</v>
      </c>
      <c r="BJ120" s="90">
        <f t="shared" si="228"/>
        <v>0.25109181053543383</v>
      </c>
      <c r="BK120" s="90">
        <f t="shared" si="228"/>
        <v>0.23492440182629371</v>
      </c>
      <c r="BL120" s="90">
        <f t="shared" si="228"/>
        <v>0.21234862072362604</v>
      </c>
      <c r="BM120" s="90">
        <f t="shared" si="228"/>
        <v>0.1497800724141678</v>
      </c>
      <c r="BN120" s="90">
        <f t="shared" si="228"/>
        <v>5.5446068015371885E-2</v>
      </c>
      <c r="BO120" s="90">
        <f t="shared" si="228"/>
        <v>-2.8452730789991776E-2</v>
      </c>
      <c r="BP120" s="64">
        <f t="shared" si="228"/>
        <v>-1.6000491829254448E-2</v>
      </c>
      <c r="BQ120" s="90">
        <f t="shared" si="228"/>
        <v>-1.8704859505750737E-2</v>
      </c>
      <c r="BR120" s="90">
        <f t="shared" si="228"/>
        <v>-1.0766127470007048E-2</v>
      </c>
      <c r="BS120" s="90">
        <f t="shared" si="228"/>
        <v>-1.1007779839430465E-2</v>
      </c>
      <c r="BT120" s="90">
        <f t="shared" si="230"/>
        <v>-1.2237544434952397E-2</v>
      </c>
      <c r="BU120" s="90">
        <f t="shared" si="231"/>
        <v>-7.8544901709693971E-3</v>
      </c>
      <c r="BV120" s="90">
        <f t="shared" si="231"/>
        <v>-4.1799932247367222E-3</v>
      </c>
      <c r="BW120" s="90">
        <f t="shared" si="232"/>
        <v>3.6627172690832932E-3</v>
      </c>
      <c r="BX120" s="90">
        <f t="shared" si="232"/>
        <v>5.6935679583869359E-3</v>
      </c>
      <c r="BY120" s="90">
        <f t="shared" si="232"/>
        <v>2.1613375391908995E-3</v>
      </c>
      <c r="BZ120" s="90">
        <f t="shared" si="232"/>
        <v>-2.8594300456304955E-3</v>
      </c>
      <c r="CA120" s="90">
        <f t="shared" si="233"/>
        <v>-9.7505720871826629E-4</v>
      </c>
      <c r="CB120" s="90">
        <f t="shared" si="234"/>
        <v>-4.4869136614184013E-3</v>
      </c>
      <c r="CC120" s="118">
        <f t="shared" si="234"/>
        <v>6.4242221573003189E-3</v>
      </c>
    </row>
    <row r="121" spans="2:81" x14ac:dyDescent="0.3">
      <c r="B121" s="29" t="s">
        <v>5</v>
      </c>
      <c r="N121" s="6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45">
        <f t="shared" si="235"/>
        <v>4.0900372168282129E-2</v>
      </c>
      <c r="AA121" s="37">
        <f t="shared" si="219"/>
        <v>3.9924811731514964E-2</v>
      </c>
      <c r="AB121" s="37">
        <f t="shared" si="219"/>
        <v>3.6783137830053159E-2</v>
      </c>
      <c r="AC121" s="37">
        <f t="shared" si="219"/>
        <v>4.0402944825643328E-2</v>
      </c>
      <c r="AD121" s="37">
        <f t="shared" si="219"/>
        <v>3.3626959286984226E-2</v>
      </c>
      <c r="AE121" s="37">
        <f t="shared" si="219"/>
        <v>3.9504997064754521E-2</v>
      </c>
      <c r="AF121" s="37">
        <f t="shared" si="220"/>
        <v>3.3148032765735191E-2</v>
      </c>
      <c r="AG121" s="37">
        <f t="shared" si="220"/>
        <v>3.1578354079343507E-2</v>
      </c>
      <c r="AH121" s="64">
        <f t="shared" si="220"/>
        <v>3.1140956384066776E-2</v>
      </c>
      <c r="AI121" s="90">
        <f t="shared" si="220"/>
        <v>4.1967412838745943E-2</v>
      </c>
      <c r="AJ121" s="90">
        <f t="shared" si="220"/>
        <v>3.8578987810173659E-2</v>
      </c>
      <c r="AK121" s="64">
        <f t="shared" si="220"/>
        <v>2.7841809730549283E-2</v>
      </c>
      <c r="AL121" s="90">
        <f t="shared" si="220"/>
        <v>3.4427441105579604E-2</v>
      </c>
      <c r="AM121" s="64">
        <f t="shared" si="220"/>
        <v>4.3328266548554151E-2</v>
      </c>
      <c r="AN121" s="64">
        <f t="shared" si="222"/>
        <v>4.711789967720259E-2</v>
      </c>
      <c r="AO121" s="64">
        <f t="shared" si="223"/>
        <v>1.6775681469781256E-2</v>
      </c>
      <c r="AP121" s="64">
        <f t="shared" si="224"/>
        <v>-6.3176344921999306E-2</v>
      </c>
      <c r="AQ121" s="64">
        <f t="shared" si="225"/>
        <v>-6.2893220729397736E-2</v>
      </c>
      <c r="AR121" s="90">
        <f t="shared" si="226"/>
        <v>-7.8616370909263544E-3</v>
      </c>
      <c r="AS121" s="90">
        <f t="shared" si="226"/>
        <v>4.2900913587375911E-3</v>
      </c>
      <c r="AT121" s="90">
        <f t="shared" si="226"/>
        <v>7.196605151072788E-3</v>
      </c>
      <c r="AU121" s="90">
        <f t="shared" si="226"/>
        <v>7.3426176300717128E-3</v>
      </c>
      <c r="AV121" s="90">
        <f t="shared" si="226"/>
        <v>-9.6638089058944665E-3</v>
      </c>
      <c r="AW121" s="90">
        <f t="shared" si="226"/>
        <v>-6.2638850564826765E-3</v>
      </c>
      <c r="AX121" s="90">
        <f t="shared" si="226"/>
        <v>1.3119142109048409E-2</v>
      </c>
      <c r="AY121" s="90">
        <f t="shared" si="226"/>
        <v>1.541528597882591E-3</v>
      </c>
      <c r="AZ121" s="90">
        <f t="shared" si="226"/>
        <v>3.5080318345943606E-3</v>
      </c>
      <c r="BA121" s="90">
        <f t="shared" si="226"/>
        <v>7.5088808791600181E-2</v>
      </c>
      <c r="BB121" s="90">
        <f t="shared" si="226"/>
        <v>0.23678650521532907</v>
      </c>
      <c r="BC121" s="90">
        <f t="shared" si="227"/>
        <v>0.25444280542326414</v>
      </c>
      <c r="BD121" s="90">
        <f t="shared" si="228"/>
        <v>0.1330443584226042</v>
      </c>
      <c r="BE121" s="90">
        <f t="shared" si="228"/>
        <v>0.10332977248296848</v>
      </c>
      <c r="BF121" s="90">
        <f t="shared" si="228"/>
        <v>9.9888233522622549E-2</v>
      </c>
      <c r="BG121" s="90">
        <f t="shared" si="228"/>
        <v>0.10278539629613381</v>
      </c>
      <c r="BH121" s="90">
        <f t="shared" si="228"/>
        <v>0.13109565941806034</v>
      </c>
      <c r="BI121" s="90">
        <f t="shared" si="228"/>
        <v>0.1346856109508543</v>
      </c>
      <c r="BJ121" s="90">
        <f t="shared" si="228"/>
        <v>9.9233279475911207E-2</v>
      </c>
      <c r="BK121" s="90">
        <f t="shared" si="228"/>
        <v>9.7123766904701148E-2</v>
      </c>
      <c r="BL121" s="90">
        <f t="shared" si="228"/>
        <v>8.9628850785714587E-2</v>
      </c>
      <c r="BM121" s="90">
        <f t="shared" si="228"/>
        <v>5.4298150612059226E-2</v>
      </c>
      <c r="BN121" s="90">
        <f t="shared" si="228"/>
        <v>-1.8961418486617143E-3</v>
      </c>
      <c r="BO121" s="90">
        <f t="shared" si="228"/>
        <v>-3.2043911453446428E-2</v>
      </c>
      <c r="BP121" s="64">
        <f t="shared" si="228"/>
        <v>3.7676832008141758E-2</v>
      </c>
      <c r="BQ121" s="90">
        <f t="shared" si="228"/>
        <v>4.6823922398632423E-2</v>
      </c>
      <c r="BR121" s="90">
        <f t="shared" si="228"/>
        <v>4.7639642957510553E-2</v>
      </c>
      <c r="BS121" s="90">
        <f t="shared" si="228"/>
        <v>4.671058133963113E-2</v>
      </c>
      <c r="BT121" s="90">
        <f t="shared" si="230"/>
        <v>3.9797860454354961E-2</v>
      </c>
      <c r="BU121" s="90">
        <f t="shared" si="231"/>
        <v>4.0226121320765973E-2</v>
      </c>
      <c r="BV121" s="90">
        <f t="shared" si="231"/>
        <v>4.6569002323728848E-2</v>
      </c>
      <c r="BW121" s="90">
        <f t="shared" si="232"/>
        <v>5.9485114684102891E-2</v>
      </c>
      <c r="BX121" s="90">
        <f t="shared" si="232"/>
        <v>5.717986440078926E-2</v>
      </c>
      <c r="BY121" s="90">
        <f t="shared" si="232"/>
        <v>5.5828671366602745E-2</v>
      </c>
      <c r="BZ121" s="90">
        <f t="shared" si="232"/>
        <v>4.7902931920387637E-2</v>
      </c>
      <c r="CA121" s="90">
        <f t="shared" si="233"/>
        <v>6.1176222993072127E-2</v>
      </c>
      <c r="CB121" s="90">
        <f t="shared" si="234"/>
        <v>4.9228938878448592E-2</v>
      </c>
      <c r="CC121" s="118">
        <f t="shared" si="234"/>
        <v>4.9472249243992517E-2</v>
      </c>
    </row>
    <row r="122" spans="2:81" x14ac:dyDescent="0.3">
      <c r="B122" s="53" t="s">
        <v>31</v>
      </c>
      <c r="N122" s="6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45">
        <f t="shared" si="235"/>
        <v>4.8232287446963618E-2</v>
      </c>
      <c r="AA122" s="37">
        <f t="shared" si="219"/>
        <v>4.5180618959874019E-2</v>
      </c>
      <c r="AB122" s="37">
        <f t="shared" si="219"/>
        <v>4.1085995390846897E-2</v>
      </c>
      <c r="AC122" s="37">
        <f t="shared" si="219"/>
        <v>4.1346065537248622E-2</v>
      </c>
      <c r="AD122" s="37">
        <f t="shared" si="219"/>
        <v>3.8954168877229023E-2</v>
      </c>
      <c r="AE122" s="37">
        <f t="shared" si="219"/>
        <v>6.1027793915279682E-2</v>
      </c>
      <c r="AF122" s="37">
        <f t="shared" si="220"/>
        <v>5.0568504613716092E-2</v>
      </c>
      <c r="AG122" s="37">
        <f t="shared" si="220"/>
        <v>5.141269104478341E-2</v>
      </c>
      <c r="AH122" s="64">
        <f t="shared" si="220"/>
        <v>5.3287098364967811E-2</v>
      </c>
      <c r="AI122" s="90">
        <f t="shared" si="220"/>
        <v>6.6751155010147167E-2</v>
      </c>
      <c r="AJ122" s="90">
        <f t="shared" si="220"/>
        <v>6.5230180128290183E-2</v>
      </c>
      <c r="AK122" s="64">
        <f t="shared" si="220"/>
        <v>5.9619579663912514E-2</v>
      </c>
      <c r="AL122" s="90">
        <f t="shared" si="220"/>
        <v>6.541250328532322E-2</v>
      </c>
      <c r="AM122" s="64">
        <f t="shared" si="220"/>
        <v>7.4141179228660148E-2</v>
      </c>
      <c r="AN122" s="64">
        <f t="shared" si="222"/>
        <v>8.6634589877812473E-2</v>
      </c>
      <c r="AO122" s="64">
        <f t="shared" si="223"/>
        <v>6.4062626795245992E-2</v>
      </c>
      <c r="AP122" s="64">
        <f t="shared" si="224"/>
        <v>-2.998004228125295E-2</v>
      </c>
      <c r="AQ122" s="64">
        <f t="shared" si="225"/>
        <v>-9.0750198715523811E-2</v>
      </c>
      <c r="AR122" s="90">
        <f t="shared" si="226"/>
        <v>-6.1737638197410516E-2</v>
      </c>
      <c r="AS122" s="90">
        <f t="shared" si="226"/>
        <v>-5.7585386487924106E-2</v>
      </c>
      <c r="AT122" s="90">
        <f t="shared" si="226"/>
        <v>-5.1302820827457629E-2</v>
      </c>
      <c r="AU122" s="90">
        <f t="shared" si="226"/>
        <v>-4.3456801910144005E-2</v>
      </c>
      <c r="AV122" s="90">
        <f t="shared" si="226"/>
        <v>-4.2940115710363491E-2</v>
      </c>
      <c r="AW122" s="90">
        <f t="shared" si="226"/>
        <v>-2.0248395461989976E-2</v>
      </c>
      <c r="AX122" s="90">
        <f t="shared" si="226"/>
        <v>-8.0575691770505831E-3</v>
      </c>
      <c r="AY122" s="90">
        <f t="shared" si="226"/>
        <v>-1.8827735690450154E-2</v>
      </c>
      <c r="AZ122" s="90">
        <f t="shared" si="226"/>
        <v>-2.2802801890851265E-2</v>
      </c>
      <c r="BA122" s="90">
        <f t="shared" si="226"/>
        <v>5.0811435292777318E-2</v>
      </c>
      <c r="BB122" s="90">
        <f t="shared" si="226"/>
        <v>0.24200764364384386</v>
      </c>
      <c r="BC122" s="90">
        <f t="shared" si="227"/>
        <v>0.38804930646808766</v>
      </c>
      <c r="BD122" s="90">
        <f t="shared" si="228"/>
        <v>0.35908512835725936</v>
      </c>
      <c r="BE122" s="90">
        <f t="shared" si="228"/>
        <v>0.33761652528418029</v>
      </c>
      <c r="BF122" s="90">
        <f t="shared" si="228"/>
        <v>0.32284769256300883</v>
      </c>
      <c r="BG122" s="90">
        <f t="shared" si="228"/>
        <v>0.30151785402549613</v>
      </c>
      <c r="BH122" s="90">
        <f t="shared" si="228"/>
        <v>0.29436591202403628</v>
      </c>
      <c r="BI122" s="90">
        <f t="shared" si="228"/>
        <v>0.26453540219795868</v>
      </c>
      <c r="BJ122" s="90">
        <f t="shared" si="228"/>
        <v>0.23550661642891346</v>
      </c>
      <c r="BK122" s="90">
        <f t="shared" si="228"/>
        <v>0.23804567551647859</v>
      </c>
      <c r="BL122" s="90">
        <f t="shared" si="228"/>
        <v>0.22496872107608579</v>
      </c>
      <c r="BM122" s="90">
        <f t="shared" si="228"/>
        <v>0.16537453746802644</v>
      </c>
      <c r="BN122" s="90">
        <f t="shared" si="228"/>
        <v>7.6211621829405329E-2</v>
      </c>
      <c r="BO122" s="90">
        <f t="shared" si="228"/>
        <v>5.303250411610172E-3</v>
      </c>
      <c r="BP122" s="64">
        <f t="shared" si="228"/>
        <v>3.1599894390412775E-3</v>
      </c>
      <c r="BQ122" s="90">
        <f t="shared" si="228"/>
        <v>1.9232997570923782E-3</v>
      </c>
      <c r="BR122" s="90">
        <f t="shared" si="228"/>
        <v>7.5097537877713005E-3</v>
      </c>
      <c r="BS122" s="90">
        <f t="shared" si="228"/>
        <v>1.0211099175233551E-2</v>
      </c>
      <c r="BT122" s="90">
        <f t="shared" si="230"/>
        <v>1.3361509029812479E-2</v>
      </c>
      <c r="BU122" s="90">
        <f t="shared" si="231"/>
        <v>2.0630748179720548E-2</v>
      </c>
      <c r="BV122" s="90">
        <f t="shared" si="231"/>
        <v>2.4191657593980676E-2</v>
      </c>
      <c r="BW122" s="90">
        <f t="shared" si="232"/>
        <v>4.0793389406588387E-2</v>
      </c>
      <c r="BX122" s="90">
        <f t="shared" si="232"/>
        <v>5.7415745498630377E-2</v>
      </c>
      <c r="BY122" s="90">
        <f t="shared" si="232"/>
        <v>7.1449045572647751E-2</v>
      </c>
      <c r="BZ122" s="90">
        <f t="shared" si="232"/>
        <v>8.1285471043289981E-2</v>
      </c>
      <c r="CA122" s="90">
        <f t="shared" si="233"/>
        <v>9.2249289395216261E-2</v>
      </c>
      <c r="CB122" s="90">
        <f t="shared" si="234"/>
        <v>0.11057193764205708</v>
      </c>
      <c r="CC122" s="118">
        <f t="shared" si="234"/>
        <v>0.13193966581495431</v>
      </c>
    </row>
    <row r="123" spans="2:81" x14ac:dyDescent="0.3">
      <c r="B123" s="29"/>
      <c r="N123" s="6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45"/>
      <c r="AA123" s="37"/>
      <c r="AB123" s="37"/>
      <c r="AC123" s="37"/>
      <c r="AD123" s="37"/>
      <c r="AE123" s="37"/>
      <c r="AF123" s="37"/>
      <c r="AG123" s="37"/>
      <c r="AH123" s="64"/>
      <c r="AI123" s="90"/>
      <c r="AJ123" s="90"/>
      <c r="AK123" s="64">
        <f t="shared" si="220"/>
        <v>2.1352897704202345E-2</v>
      </c>
      <c r="AL123" s="90">
        <f>+AL101/Z101-1</f>
        <v>2.7243647419468386E-2</v>
      </c>
      <c r="AM123" s="64">
        <f t="shared" si="220"/>
        <v>3.7169126037488676E-2</v>
      </c>
      <c r="AN123" s="64">
        <f t="shared" si="222"/>
        <v>5.2357639604867501E-2</v>
      </c>
      <c r="AO123" s="64">
        <f t="shared" si="223"/>
        <v>2.6247739297044381E-2</v>
      </c>
      <c r="AP123" s="64">
        <f t="shared" si="224"/>
        <v>-5.7469178363591E-2</v>
      </c>
      <c r="AQ123" s="64">
        <f t="shared" si="225"/>
        <v>-0.10494290108165749</v>
      </c>
      <c r="AR123" s="90">
        <f>+AR101/AF101-1</f>
        <v>-6.773783864203653E-2</v>
      </c>
      <c r="AS123" s="90">
        <f t="shared" si="226"/>
        <v>-6.2071302852870991E-2</v>
      </c>
      <c r="AT123" s="90">
        <f t="shared" si="226"/>
        <v>-5.6327557263981975E-2</v>
      </c>
      <c r="AU123" s="90">
        <f t="shared" si="226"/>
        <v>-4.7046061111244764E-2</v>
      </c>
      <c r="AV123" s="90">
        <f t="shared" si="226"/>
        <v>-4.5823743412628404E-2</v>
      </c>
      <c r="AW123" s="90">
        <f t="shared" si="226"/>
        <v>-2.5001428000008818E-2</v>
      </c>
      <c r="AX123" s="90">
        <f t="shared" si="226"/>
        <v>-9.1678777023039837E-3</v>
      </c>
      <c r="AY123" s="90">
        <f t="shared" si="226"/>
        <v>-1.8785130235024372E-2</v>
      </c>
      <c r="AZ123" s="90">
        <f t="shared" si="226"/>
        <v>-2.4804685246428759E-2</v>
      </c>
      <c r="BA123" s="90">
        <f t="shared" si="226"/>
        <v>5.1446542152489672E-2</v>
      </c>
      <c r="BB123" s="90">
        <f t="shared" si="226"/>
        <v>0.2400370061910051</v>
      </c>
      <c r="BC123" s="90">
        <f t="shared" si="227"/>
        <v>0.36908659143793132</v>
      </c>
      <c r="BD123" s="90">
        <f t="shared" si="228"/>
        <v>0.31741198770153267</v>
      </c>
      <c r="BE123" s="90">
        <f t="shared" si="228"/>
        <v>0.29382282492387257</v>
      </c>
      <c r="BF123" s="90">
        <f t="shared" si="228"/>
        <v>0.2798050608414524</v>
      </c>
      <c r="BG123" s="90">
        <f t="shared" si="228"/>
        <v>0.25996841705576101</v>
      </c>
      <c r="BH123" s="90">
        <f t="shared" si="228"/>
        <v>0.25774140359964104</v>
      </c>
      <c r="BI123" s="90">
        <f t="shared" si="228"/>
        <v>0.23411295358764028</v>
      </c>
      <c r="BJ123" s="90">
        <f t="shared" si="228"/>
        <v>0.20396752791585659</v>
      </c>
      <c r="BK123" s="90">
        <f t="shared" si="228"/>
        <v>0.20468019619343525</v>
      </c>
      <c r="BL123" s="90">
        <f t="shared" si="228"/>
        <v>0.19502941926885509</v>
      </c>
      <c r="BM123" s="90">
        <f t="shared" si="228"/>
        <v>0.13993370749948841</v>
      </c>
      <c r="BN123" s="90">
        <f t="shared" si="228"/>
        <v>5.3925197209846676E-2</v>
      </c>
      <c r="BO123" s="90">
        <f t="shared" si="228"/>
        <v>-1.2957467291451419E-2</v>
      </c>
      <c r="BP123" s="64">
        <f t="shared" si="228"/>
        <v>1.6037530774770659E-3</v>
      </c>
      <c r="BQ123" s="90">
        <f t="shared" si="228"/>
        <v>1.9912006839155616E-3</v>
      </c>
      <c r="BR123" s="90">
        <f t="shared" si="228"/>
        <v>8.1004920209035713E-3</v>
      </c>
      <c r="BS123" s="90">
        <f t="shared" si="228"/>
        <v>1.0446187892746872E-2</v>
      </c>
      <c r="BT123" s="90">
        <f t="shared" si="230"/>
        <v>1.1496498875495753E-2</v>
      </c>
      <c r="BU123" s="90">
        <f t="shared" si="231"/>
        <v>1.690291644906905E-2</v>
      </c>
      <c r="BV123" s="90">
        <f t="shared" si="231"/>
        <v>2.0273847174443249E-2</v>
      </c>
      <c r="BW123" s="90">
        <f t="shared" si="232"/>
        <v>3.0382403317890105E-2</v>
      </c>
      <c r="BX123" s="90">
        <f t="shared" si="232"/>
        <v>3.4317772745326769E-2</v>
      </c>
      <c r="BY123" s="90">
        <f t="shared" si="232"/>
        <v>3.4792106555761704E-2</v>
      </c>
      <c r="BZ123" s="90">
        <f t="shared" si="232"/>
        <v>3.2655981702130132E-2</v>
      </c>
      <c r="CA123" s="90">
        <f t="shared" si="233"/>
        <v>3.581246623269374E-2</v>
      </c>
      <c r="CB123" s="90">
        <f t="shared" si="234"/>
        <v>3.6083255371427425E-2</v>
      </c>
      <c r="CC123" s="118">
        <f t="shared" si="234"/>
        <v>4.5837813705548403E-2</v>
      </c>
    </row>
    <row r="124" spans="2:81" x14ac:dyDescent="0.3">
      <c r="B124" s="28" t="s">
        <v>6</v>
      </c>
      <c r="N124" s="6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45"/>
      <c r="AA124" s="37"/>
      <c r="AB124" s="37"/>
      <c r="AC124" s="37"/>
      <c r="AD124" s="37"/>
      <c r="AE124" s="37"/>
      <c r="AF124" s="37"/>
      <c r="AG124" s="37"/>
      <c r="AH124" s="64"/>
      <c r="AI124" s="90"/>
      <c r="AJ124" s="90"/>
      <c r="AK124" s="64"/>
      <c r="AL124" s="90"/>
      <c r="AM124" s="64"/>
      <c r="AN124" s="64"/>
      <c r="AO124" s="64"/>
      <c r="AP124" s="64"/>
      <c r="AQ124" s="64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64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118"/>
    </row>
    <row r="125" spans="2:81" hidden="1" x14ac:dyDescent="0.3">
      <c r="B125" s="29"/>
      <c r="N125" s="6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45"/>
      <c r="AA125" s="37"/>
      <c r="AB125" s="37"/>
      <c r="AC125" s="37"/>
      <c r="AD125" s="37"/>
      <c r="AE125" s="37"/>
      <c r="AF125" s="37"/>
      <c r="AG125" s="37"/>
      <c r="AH125" s="64"/>
      <c r="AI125" s="90"/>
      <c r="AJ125" s="90"/>
      <c r="AK125" s="64"/>
      <c r="AL125" s="90"/>
      <c r="AM125" s="64"/>
      <c r="AN125" s="64"/>
      <c r="AO125" s="64"/>
      <c r="AP125" s="64"/>
      <c r="AQ125" s="64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64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118"/>
    </row>
    <row r="126" spans="2:81" x14ac:dyDescent="0.3">
      <c r="B126" s="29" t="s">
        <v>3</v>
      </c>
      <c r="N126" s="6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45">
        <f t="shared" si="235"/>
        <v>9.5112429855119363E-2</v>
      </c>
      <c r="AA126" s="37">
        <f t="shared" ref="AA126:AE129" si="236">+AA104/O104-1</f>
        <v>9.649982592263906E-2</v>
      </c>
      <c r="AB126" s="37">
        <f t="shared" si="236"/>
        <v>9.9175510246342524E-2</v>
      </c>
      <c r="AC126" s="37">
        <f t="shared" si="236"/>
        <v>0.1074302119019066</v>
      </c>
      <c r="AD126" s="37">
        <f t="shared" si="236"/>
        <v>0.10739257073986064</v>
      </c>
      <c r="AE126" s="37">
        <f t="shared" si="236"/>
        <v>0.14817568332238351</v>
      </c>
      <c r="AF126" s="37">
        <f t="shared" ref="AF126:AM130" si="237">+AF104/T104-1</f>
        <v>0.15351279356521852</v>
      </c>
      <c r="AG126" s="37">
        <f t="shared" si="237"/>
        <v>0.16815477794810763</v>
      </c>
      <c r="AH126" s="64">
        <f t="shared" si="237"/>
        <v>0.17909066399578855</v>
      </c>
      <c r="AI126" s="90">
        <f t="shared" si="237"/>
        <v>0.21668302628307234</v>
      </c>
      <c r="AJ126" s="90">
        <f t="shared" si="237"/>
        <v>0.22660407543821903</v>
      </c>
      <c r="AK126" s="64">
        <f t="shared" si="237"/>
        <v>0.22899108420943781</v>
      </c>
      <c r="AL126" s="90">
        <f t="shared" si="237"/>
        <v>0.24442215547232204</v>
      </c>
      <c r="AM126" s="64">
        <f t="shared" si="237"/>
        <v>0.26179794863379668</v>
      </c>
      <c r="AN126" s="64">
        <f t="shared" ref="AN126:AQ130" si="238">+AN104/AB104-1</f>
        <v>0.28775932933643467</v>
      </c>
      <c r="AO126" s="64">
        <f t="shared" si="238"/>
        <v>0.2661269101050141</v>
      </c>
      <c r="AP126" s="64">
        <f t="shared" si="238"/>
        <v>0.16170473511640182</v>
      </c>
      <c r="AQ126" s="64">
        <f t="shared" si="238"/>
        <v>4.8782435965927462E-2</v>
      </c>
      <c r="AR126" s="90">
        <f t="shared" ref="AR126:BB130" si="239">+AR104/AF104-1</f>
        <v>3.3867687538290836E-2</v>
      </c>
      <c r="AS126" s="90">
        <f t="shared" si="239"/>
        <v>3.7088788325869704E-3</v>
      </c>
      <c r="AT126" s="90">
        <f t="shared" si="239"/>
        <v>-9.7316554954284262E-3</v>
      </c>
      <c r="AU126" s="90">
        <f t="shared" si="239"/>
        <v>-2.5569093372199925E-2</v>
      </c>
      <c r="AV126" s="90">
        <f t="shared" si="239"/>
        <v>-3.980292442099298E-2</v>
      </c>
      <c r="AW126" s="90">
        <f t="shared" si="239"/>
        <v>-3.6949636610487668E-2</v>
      </c>
      <c r="AX126" s="90">
        <f t="shared" si="239"/>
        <v>-2.838547335734154E-2</v>
      </c>
      <c r="AY126" s="90">
        <f t="shared" si="239"/>
        <v>-4.8317514333491518E-2</v>
      </c>
      <c r="AZ126" s="90">
        <f t="shared" si="239"/>
        <v>-6.7388111597684652E-2</v>
      </c>
      <c r="BA126" s="90">
        <f t="shared" si="239"/>
        <v>1.1692587335583315E-3</v>
      </c>
      <c r="BB126" s="90">
        <f t="shared" si="239"/>
        <v>0.19193327622867296</v>
      </c>
      <c r="BC126" s="90">
        <f>+BC104/AQ104-1</f>
        <v>0.36356134450052346</v>
      </c>
      <c r="BD126" s="90">
        <f t="shared" ref="BD126:BS130" si="240">+BD104/AR104-1</f>
        <v>0.42105631634555452</v>
      </c>
      <c r="BE126" s="90">
        <f t="shared" si="240"/>
        <v>0.44254823094625872</v>
      </c>
      <c r="BF126" s="90">
        <f t="shared" si="240"/>
        <v>0.45583555133521036</v>
      </c>
      <c r="BG126" s="90">
        <f t="shared" si="240"/>
        <v>0.45591285476103938</v>
      </c>
      <c r="BH126" s="90">
        <f t="shared" si="240"/>
        <v>0.46458469670403213</v>
      </c>
      <c r="BI126" s="90">
        <f t="shared" si="240"/>
        <v>0.46155764067543004</v>
      </c>
      <c r="BJ126" s="90">
        <f t="shared" ref="BJ126:BS126" si="241">+BJ104/AX104-1</f>
        <v>0.43776065460224189</v>
      </c>
      <c r="BK126" s="90">
        <f t="shared" si="241"/>
        <v>0.44696085796050844</v>
      </c>
      <c r="BL126" s="90">
        <f t="shared" si="241"/>
        <v>0.4485994710617931</v>
      </c>
      <c r="BM126" s="90">
        <f t="shared" si="241"/>
        <v>0.37948897347712118</v>
      </c>
      <c r="BN126" s="90">
        <f t="shared" si="241"/>
        <v>0.24998365185726112</v>
      </c>
      <c r="BO126" s="90">
        <f t="shared" si="241"/>
        <v>0.1976585336209431</v>
      </c>
      <c r="BP126" s="64">
        <f t="shared" si="241"/>
        <v>0.15973998948014279</v>
      </c>
      <c r="BQ126" s="90">
        <f t="shared" si="241"/>
        <v>0.15331433623286639</v>
      </c>
      <c r="BR126" s="90">
        <f t="shared" si="241"/>
        <v>0.15462540674496017</v>
      </c>
      <c r="BS126" s="90">
        <f t="shared" si="241"/>
        <v>0.16071303549787186</v>
      </c>
      <c r="BT126" s="90">
        <f t="shared" ref="BT126:BV130" si="242">+BT104/BH104-1</f>
        <v>0.16008340367566154</v>
      </c>
      <c r="BU126" s="90">
        <f t="shared" si="242"/>
        <v>0.16051734124085493</v>
      </c>
      <c r="BV126" s="90">
        <f t="shared" si="242"/>
        <v>0.16056171895086946</v>
      </c>
      <c r="BW126" s="90">
        <f t="shared" ref="BW126:BZ130" si="243">+BW104/BK104-1</f>
        <v>0.17473892460936069</v>
      </c>
      <c r="BX126" s="90">
        <f t="shared" si="243"/>
        <v>0.17910697555314203</v>
      </c>
      <c r="BY126" s="90">
        <f t="shared" si="243"/>
        <v>0.17719215602104943</v>
      </c>
      <c r="BZ126" s="90">
        <f t="shared" si="243"/>
        <v>0.18182924621398655</v>
      </c>
      <c r="CA126" s="90">
        <f t="shared" ref="CA126:CC130" si="244">+CA104/BO104-1</f>
        <v>0.16368144185769085</v>
      </c>
      <c r="CB126" s="90">
        <f t="shared" si="244"/>
        <v>0.17759483855365921</v>
      </c>
      <c r="CC126" s="118">
        <f t="shared" si="244"/>
        <v>0.1862155805781267</v>
      </c>
    </row>
    <row r="127" spans="2:81" x14ac:dyDescent="0.3">
      <c r="B127" s="29" t="s">
        <v>4</v>
      </c>
      <c r="N127" s="6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45">
        <f t="shared" si="235"/>
        <v>7.3528723477445102E-2</v>
      </c>
      <c r="AA127" s="37">
        <f t="shared" si="236"/>
        <v>6.7993458557007003E-2</v>
      </c>
      <c r="AB127" s="37">
        <f t="shared" si="236"/>
        <v>7.1698944786605434E-2</v>
      </c>
      <c r="AC127" s="37">
        <f t="shared" si="236"/>
        <v>8.3195755847239816E-2</v>
      </c>
      <c r="AD127" s="37">
        <f t="shared" si="236"/>
        <v>5.9465776796739034E-2</v>
      </c>
      <c r="AE127" s="37">
        <f t="shared" si="236"/>
        <v>6.3318634768454229E-2</v>
      </c>
      <c r="AF127" s="37">
        <f t="shared" si="237"/>
        <v>4.3670576716052123E-2</v>
      </c>
      <c r="AG127" s="37">
        <f t="shared" si="237"/>
        <v>3.6855850617156349E-2</v>
      </c>
      <c r="AH127" s="64">
        <f t="shared" si="237"/>
        <v>3.3695287037852406E-2</v>
      </c>
      <c r="AI127" s="90">
        <f t="shared" si="237"/>
        <v>4.4345965803656684E-2</v>
      </c>
      <c r="AJ127" s="90">
        <f t="shared" si="237"/>
        <v>3.4333799785371655E-2</v>
      </c>
      <c r="AK127" s="64">
        <f t="shared" si="237"/>
        <v>1.696780357380967E-2</v>
      </c>
      <c r="AL127" s="90">
        <f t="shared" si="237"/>
        <v>1.4299399319684269E-2</v>
      </c>
      <c r="AM127" s="64">
        <f t="shared" si="237"/>
        <v>5.3121755674976345E-3</v>
      </c>
      <c r="AN127" s="64">
        <f t="shared" si="238"/>
        <v>4.4472535437882765E-3</v>
      </c>
      <c r="AO127" s="64">
        <f t="shared" si="238"/>
        <v>-3.1305732321405544E-2</v>
      </c>
      <c r="AP127" s="64">
        <f t="shared" si="238"/>
        <v>-9.1402816643095353E-2</v>
      </c>
      <c r="AQ127" s="64">
        <f t="shared" si="238"/>
        <v>-0.13757187495765921</v>
      </c>
      <c r="AR127" s="90">
        <f t="shared" si="239"/>
        <v>-0.10733755668913481</v>
      </c>
      <c r="AS127" s="90">
        <f t="shared" si="239"/>
        <v>-8.5537968846536194E-2</v>
      </c>
      <c r="AT127" s="90">
        <f t="shared" si="239"/>
        <v>-6.7076945245930442E-2</v>
      </c>
      <c r="AU127" s="90">
        <f t="shared" si="239"/>
        <v>-4.4780634484146153E-2</v>
      </c>
      <c r="AV127" s="90">
        <f t="shared" si="239"/>
        <v>-1.7306278222467553E-2</v>
      </c>
      <c r="AW127" s="90">
        <f t="shared" si="239"/>
        <v>3.1074790153176712E-2</v>
      </c>
      <c r="AX127" s="90">
        <f t="shared" si="239"/>
        <v>8.622800904876593E-2</v>
      </c>
      <c r="AY127" s="90">
        <f t="shared" si="239"/>
        <v>0.11983412546253258</v>
      </c>
      <c r="AZ127" s="90">
        <f t="shared" si="239"/>
        <v>0.14399290456196989</v>
      </c>
      <c r="BA127" s="90">
        <f t="shared" si="239"/>
        <v>0.25889979008575992</v>
      </c>
      <c r="BB127" s="90">
        <f t="shared" si="239"/>
        <v>0.50692300323531314</v>
      </c>
      <c r="BC127" s="90">
        <f>+BC105/AQ105-1</f>
        <v>0.70609411328926885</v>
      </c>
      <c r="BD127" s="90">
        <f t="shared" si="240"/>
        <v>0.7392139401733433</v>
      </c>
      <c r="BE127" s="90">
        <f t="shared" si="240"/>
        <v>0.7118444535069457</v>
      </c>
      <c r="BF127" s="90">
        <f t="shared" si="240"/>
        <v>0.67926492998642307</v>
      </c>
      <c r="BG127" s="90">
        <f t="shared" si="240"/>
        <v>0.63848069022201104</v>
      </c>
      <c r="BH127" s="90">
        <f t="shared" si="240"/>
        <v>0.60268050502724591</v>
      </c>
      <c r="BI127" s="90">
        <f t="shared" si="240"/>
        <v>0.55523822633924325</v>
      </c>
      <c r="BJ127" s="90">
        <f t="shared" si="240"/>
        <v>0.47776743310602532</v>
      </c>
      <c r="BK127" s="90">
        <f t="shared" si="240"/>
        <v>0.44533708016519968</v>
      </c>
      <c r="BL127" s="90">
        <f t="shared" si="240"/>
        <v>0.40586206353631349</v>
      </c>
      <c r="BM127" s="90">
        <f t="shared" si="240"/>
        <v>0.31379563339478822</v>
      </c>
      <c r="BN127" s="90">
        <f t="shared" si="240"/>
        <v>0.18114110463132516</v>
      </c>
      <c r="BO127" s="90">
        <f t="shared" si="240"/>
        <v>0.10955490133536383</v>
      </c>
      <c r="BP127" s="64">
        <f t="shared" si="240"/>
        <v>6.5148160293783564E-2</v>
      </c>
      <c r="BQ127" s="90">
        <f t="shared" si="240"/>
        <v>4.728356080034346E-2</v>
      </c>
      <c r="BR127" s="90">
        <f t="shared" si="240"/>
        <v>4.9563697716312305E-2</v>
      </c>
      <c r="BS127" s="90">
        <f t="shared" si="240"/>
        <v>4.7449946024539225E-2</v>
      </c>
      <c r="BT127" s="90">
        <f t="shared" si="242"/>
        <v>4.1836932221257728E-2</v>
      </c>
      <c r="BU127" s="90">
        <f t="shared" si="242"/>
        <v>3.4129598854710119E-2</v>
      </c>
      <c r="BV127" s="90">
        <f t="shared" si="242"/>
        <v>3.242036982421248E-2</v>
      </c>
      <c r="BW127" s="90">
        <f t="shared" si="243"/>
        <v>4.8150483994731541E-2</v>
      </c>
      <c r="BX127" s="90">
        <f t="shared" si="243"/>
        <v>6.090940566150449E-2</v>
      </c>
      <c r="BY127" s="90">
        <f t="shared" si="243"/>
        <v>6.35819782385878E-2</v>
      </c>
      <c r="BZ127" s="90">
        <f t="shared" si="243"/>
        <v>6.2882602111185015E-2</v>
      </c>
      <c r="CA127" s="90">
        <f t="shared" si="244"/>
        <v>5.5786736475165188E-2</v>
      </c>
      <c r="CB127" s="90">
        <f t="shared" si="244"/>
        <v>6.9236406870441858E-2</v>
      </c>
      <c r="CC127" s="118">
        <f t="shared" si="244"/>
        <v>8.609072821208974E-2</v>
      </c>
    </row>
    <row r="128" spans="2:81" x14ac:dyDescent="0.3">
      <c r="B128" s="29" t="s">
        <v>5</v>
      </c>
      <c r="N128" s="6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45">
        <f t="shared" si="235"/>
        <v>8.2045721853341025E-2</v>
      </c>
      <c r="AA128" s="37">
        <f t="shared" si="236"/>
        <v>7.2325680497945743E-2</v>
      </c>
      <c r="AB128" s="37">
        <f t="shared" si="236"/>
        <v>7.0926837868959813E-2</v>
      </c>
      <c r="AC128" s="37">
        <f t="shared" si="236"/>
        <v>6.0534044205293736E-2</v>
      </c>
      <c r="AD128" s="37">
        <f t="shared" si="236"/>
        <v>4.9241356309582596E-2</v>
      </c>
      <c r="AE128" s="37">
        <f t="shared" si="236"/>
        <v>6.1591864713943512E-2</v>
      </c>
      <c r="AF128" s="37">
        <f t="shared" si="237"/>
        <v>6.3260893404806229E-2</v>
      </c>
      <c r="AG128" s="37">
        <f t="shared" si="237"/>
        <v>6.6596225034336376E-2</v>
      </c>
      <c r="AH128" s="64">
        <f t="shared" si="237"/>
        <v>6.6814808582416729E-2</v>
      </c>
      <c r="AI128" s="90">
        <f t="shared" si="237"/>
        <v>8.7238543950916458E-2</v>
      </c>
      <c r="AJ128" s="90">
        <f t="shared" si="237"/>
        <v>8.1551688992738569E-2</v>
      </c>
      <c r="AK128" s="64">
        <f t="shared" si="237"/>
        <v>7.5199631765372921E-2</v>
      </c>
      <c r="AL128" s="90">
        <f t="shared" si="237"/>
        <v>7.7181972316775038E-2</v>
      </c>
      <c r="AM128" s="64">
        <f t="shared" si="237"/>
        <v>8.2654342845095652E-2</v>
      </c>
      <c r="AN128" s="64">
        <f t="shared" si="238"/>
        <v>8.6607513256463209E-2</v>
      </c>
      <c r="AO128" s="64">
        <f t="shared" si="238"/>
        <v>8.5760550862282958E-2</v>
      </c>
      <c r="AP128" s="64">
        <f t="shared" si="238"/>
        <v>1.9309380074697069E-2</v>
      </c>
      <c r="AQ128" s="64">
        <f t="shared" si="238"/>
        <v>-2.9789013879385595E-2</v>
      </c>
      <c r="AR128" s="90">
        <f t="shared" si="239"/>
        <v>1.9478696911001681E-3</v>
      </c>
      <c r="AS128" s="90">
        <f t="shared" si="239"/>
        <v>7.7261016660366E-3</v>
      </c>
      <c r="AT128" s="90">
        <f t="shared" si="239"/>
        <v>2.1911588235264068E-2</v>
      </c>
      <c r="AU128" s="90">
        <f t="shared" si="239"/>
        <v>7.8152857229241146E-3</v>
      </c>
      <c r="AV128" s="90">
        <f t="shared" si="239"/>
        <v>-2.1925885679177415E-2</v>
      </c>
      <c r="AW128" s="90">
        <f t="shared" si="239"/>
        <v>-2.8623234763727967E-2</v>
      </c>
      <c r="AX128" s="90">
        <f t="shared" si="239"/>
        <v>-1.2682165144986213E-2</v>
      </c>
      <c r="AY128" s="90">
        <f t="shared" si="239"/>
        <v>-8.9906956041467812E-3</v>
      </c>
      <c r="AZ128" s="90">
        <f t="shared" si="239"/>
        <v>-4.1078188832747164E-3</v>
      </c>
      <c r="BA128" s="90">
        <f t="shared" si="239"/>
        <v>3.7857418549145816E-2</v>
      </c>
      <c r="BB128" s="90">
        <f t="shared" si="239"/>
        <v>0.16224519585526087</v>
      </c>
      <c r="BC128" s="90">
        <f>+BC106/AQ106-1</f>
        <v>0.25350922619150151</v>
      </c>
      <c r="BD128" s="90">
        <f t="shared" si="240"/>
        <v>0.21033075822792502</v>
      </c>
      <c r="BE128" s="90">
        <f t="shared" si="240"/>
        <v>0.18380526162047794</v>
      </c>
      <c r="BF128" s="90">
        <f t="shared" si="240"/>
        <v>0.17227714151599871</v>
      </c>
      <c r="BG128" s="90">
        <f t="shared" si="240"/>
        <v>0.19680655065449093</v>
      </c>
      <c r="BH128" s="90">
        <f t="shared" si="240"/>
        <v>0.25139414602818388</v>
      </c>
      <c r="BI128" s="90">
        <f t="shared" si="240"/>
        <v>0.28679595851256479</v>
      </c>
      <c r="BJ128" s="90">
        <f t="shared" si="240"/>
        <v>0.27234728077439807</v>
      </c>
      <c r="BK128" s="90">
        <f t="shared" si="240"/>
        <v>0.25572987326990715</v>
      </c>
      <c r="BL128" s="90">
        <f t="shared" si="240"/>
        <v>0.24306435418066674</v>
      </c>
      <c r="BM128" s="90">
        <f t="shared" si="240"/>
        <v>0.21772568209915377</v>
      </c>
      <c r="BN128" s="90">
        <f t="shared" si="240"/>
        <v>0.1655140156290249</v>
      </c>
      <c r="BO128" s="90">
        <f t="shared" si="240"/>
        <v>0.14534170881865016</v>
      </c>
      <c r="BP128" s="64">
        <f t="shared" si="240"/>
        <v>0.15037693433033361</v>
      </c>
      <c r="BQ128" s="90">
        <f t="shared" si="240"/>
        <v>0.15639452144434252</v>
      </c>
      <c r="BR128" s="90">
        <f t="shared" si="240"/>
        <v>0.14586582618592048</v>
      </c>
      <c r="BS128" s="90">
        <f t="shared" si="240"/>
        <v>0.13525310023119497</v>
      </c>
      <c r="BT128" s="90">
        <f t="shared" si="242"/>
        <v>0.12531348947445231</v>
      </c>
      <c r="BU128" s="90">
        <f t="shared" si="242"/>
        <v>0.11193455610688674</v>
      </c>
      <c r="BV128" s="90">
        <f t="shared" si="242"/>
        <v>0.10547168365926041</v>
      </c>
      <c r="BW128" s="90">
        <f t="shared" si="243"/>
        <v>0.11827349466721748</v>
      </c>
      <c r="BX128" s="90">
        <f t="shared" si="243"/>
        <v>0.11588011862257708</v>
      </c>
      <c r="BY128" s="90">
        <f t="shared" si="243"/>
        <v>0.10860418425872598</v>
      </c>
      <c r="BZ128" s="90">
        <f t="shared" si="243"/>
        <v>0.10308697903057085</v>
      </c>
      <c r="CA128" s="90">
        <f t="shared" si="244"/>
        <v>8.8280055371511512E-2</v>
      </c>
      <c r="CB128" s="90">
        <f t="shared" si="244"/>
        <v>9.5683290901430906E-2</v>
      </c>
      <c r="CC128" s="118">
        <f t="shared" si="244"/>
        <v>0.10846002145481282</v>
      </c>
    </row>
    <row r="129" spans="2:81" x14ac:dyDescent="0.3">
      <c r="B129" s="53" t="s">
        <v>31</v>
      </c>
      <c r="N129" s="6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45">
        <f t="shared" si="235"/>
        <v>0.20525439112627653</v>
      </c>
      <c r="AA129" s="37">
        <f t="shared" si="236"/>
        <v>0.20860437416318334</v>
      </c>
      <c r="AB129" s="37">
        <f t="shared" si="236"/>
        <v>0.2125045421890206</v>
      </c>
      <c r="AC129" s="37">
        <f t="shared" si="236"/>
        <v>0.22995739031143536</v>
      </c>
      <c r="AD129" s="37">
        <f t="shared" si="236"/>
        <v>0.2272960328243252</v>
      </c>
      <c r="AE129" s="37">
        <f t="shared" si="236"/>
        <v>0.25934032604980684</v>
      </c>
      <c r="AF129" s="37">
        <f t="shared" si="237"/>
        <v>0.25147202651891765</v>
      </c>
      <c r="AG129" s="37">
        <f t="shared" si="237"/>
        <v>0.24925682836347374</v>
      </c>
      <c r="AH129" s="64">
        <f t="shared" si="237"/>
        <v>0.25449100634179689</v>
      </c>
      <c r="AI129" s="90">
        <f t="shared" si="237"/>
        <v>0.28043784705014363</v>
      </c>
      <c r="AJ129" s="90">
        <f t="shared" si="237"/>
        <v>0.27229407269627681</v>
      </c>
      <c r="AK129" s="64">
        <f t="shared" si="237"/>
        <v>0.26107083159115385</v>
      </c>
      <c r="AL129" s="90">
        <f t="shared" si="237"/>
        <v>0.25660650834178367</v>
      </c>
      <c r="AM129" s="64">
        <f t="shared" si="237"/>
        <v>0.25665994238283263</v>
      </c>
      <c r="AN129" s="64">
        <f t="shared" si="238"/>
        <v>0.26225193679729752</v>
      </c>
      <c r="AO129" s="64">
        <f t="shared" si="238"/>
        <v>0.21859568372437699</v>
      </c>
      <c r="AP129" s="64">
        <f t="shared" si="238"/>
        <v>0.11574578570840033</v>
      </c>
      <c r="AQ129" s="64">
        <f t="shared" si="238"/>
        <v>2.0755267336264094E-2</v>
      </c>
      <c r="AR129" s="90">
        <f t="shared" si="239"/>
        <v>2.468586401139472E-2</v>
      </c>
      <c r="AS129" s="90">
        <f t="shared" si="239"/>
        <v>1.6914428015000427E-2</v>
      </c>
      <c r="AT129" s="90">
        <f t="shared" si="239"/>
        <v>1.0421496267873698E-2</v>
      </c>
      <c r="AU129" s="90">
        <f t="shared" si="239"/>
        <v>1.2122099777152062E-3</v>
      </c>
      <c r="AV129" s="90">
        <f t="shared" si="239"/>
        <v>-3.8315617776706334E-3</v>
      </c>
      <c r="AW129" s="90">
        <f t="shared" si="239"/>
        <v>8.1328934351290183E-3</v>
      </c>
      <c r="AX129" s="90">
        <f t="shared" si="239"/>
        <v>2.9378702799632839E-2</v>
      </c>
      <c r="AY129" s="90">
        <f t="shared" si="239"/>
        <v>2.1953888012048894E-2</v>
      </c>
      <c r="AZ129" s="90">
        <f t="shared" si="239"/>
        <v>1.7633965357681136E-2</v>
      </c>
      <c r="BA129" s="90">
        <f t="shared" si="239"/>
        <v>0.10176145838172257</v>
      </c>
      <c r="BB129" s="90">
        <f t="shared" si="239"/>
        <v>0.31120233459576285</v>
      </c>
      <c r="BC129" s="90">
        <f>+BC107/AQ107-1</f>
        <v>0.48880219493725274</v>
      </c>
      <c r="BD129" s="90">
        <f t="shared" si="240"/>
        <v>0.51623686582000783</v>
      </c>
      <c r="BE129" s="90">
        <f t="shared" si="240"/>
        <v>0.50885565286216328</v>
      </c>
      <c r="BF129" s="90">
        <f t="shared" si="240"/>
        <v>0.50991183485623126</v>
      </c>
      <c r="BG129" s="90">
        <f t="shared" si="240"/>
        <v>0.50747554276540874</v>
      </c>
      <c r="BH129" s="90">
        <f t="shared" si="240"/>
        <v>0.51143367811320073</v>
      </c>
      <c r="BI129" s="90">
        <f t="shared" si="240"/>
        <v>0.49760172711338524</v>
      </c>
      <c r="BJ129" s="90">
        <f t="shared" si="240"/>
        <v>0.46276147504982168</v>
      </c>
      <c r="BK129" s="90">
        <f t="shared" si="240"/>
        <v>0.46204259667565672</v>
      </c>
      <c r="BL129" s="90">
        <f t="shared" si="240"/>
        <v>0.45426630980507365</v>
      </c>
      <c r="BM129" s="90">
        <f t="shared" si="240"/>
        <v>0.38494786641043777</v>
      </c>
      <c r="BN129" s="90">
        <f t="shared" si="240"/>
        <v>0.25814010054916681</v>
      </c>
      <c r="BO129" s="90">
        <f t="shared" si="240"/>
        <v>0.19945061549628629</v>
      </c>
      <c r="BP129" s="64">
        <f t="shared" si="240"/>
        <v>0.16909469088513296</v>
      </c>
      <c r="BQ129" s="90">
        <f t="shared" si="240"/>
        <v>0.16507407001261987</v>
      </c>
      <c r="BR129" s="90">
        <f t="shared" si="240"/>
        <v>0.16555807574474635</v>
      </c>
      <c r="BS129" s="90">
        <f t="shared" si="240"/>
        <v>0.16369070794591578</v>
      </c>
      <c r="BT129" s="90">
        <f t="shared" si="242"/>
        <v>0.15673958829942647</v>
      </c>
      <c r="BU129" s="90">
        <f t="shared" si="242"/>
        <v>0.1532661873893586</v>
      </c>
      <c r="BV129" s="90">
        <f t="shared" si="242"/>
        <v>0.14822402022386694</v>
      </c>
      <c r="BW129" s="90">
        <f t="shared" si="243"/>
        <v>0.15932756625199507</v>
      </c>
      <c r="BX129" s="90">
        <f t="shared" si="243"/>
        <v>0.16386581132127942</v>
      </c>
      <c r="BY129" s="90">
        <f t="shared" si="243"/>
        <v>0.16189436372182464</v>
      </c>
      <c r="BZ129" s="90">
        <f t="shared" si="243"/>
        <v>0.16458648541712462</v>
      </c>
      <c r="CA129" s="90">
        <f t="shared" si="244"/>
        <v>0.15388175525629189</v>
      </c>
      <c r="CB129" s="90">
        <f t="shared" si="244"/>
        <v>0.17027716763148226</v>
      </c>
      <c r="CC129" s="118">
        <f t="shared" si="244"/>
        <v>0.17978748997603011</v>
      </c>
    </row>
    <row r="130" spans="2:81" x14ac:dyDescent="0.3">
      <c r="B130" s="29"/>
      <c r="N130" s="6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45"/>
      <c r="AA130" s="37"/>
      <c r="AB130" s="37"/>
      <c r="AC130" s="37"/>
      <c r="AD130" s="37"/>
      <c r="AE130" s="37"/>
      <c r="AF130" s="37"/>
      <c r="AG130" s="37"/>
      <c r="AK130" s="64">
        <f t="shared" si="237"/>
        <v>0.13452234300296673</v>
      </c>
      <c r="AL130" s="90">
        <f t="shared" si="237"/>
        <v>0.1397740988334335</v>
      </c>
      <c r="AM130" s="64">
        <f t="shared" si="237"/>
        <v>0.14453046287596161</v>
      </c>
      <c r="AN130" s="64">
        <f t="shared" si="238"/>
        <v>0.15610382610660034</v>
      </c>
      <c r="AO130" s="64">
        <f t="shared" si="238"/>
        <v>0.12895672235168254</v>
      </c>
      <c r="AP130" s="64">
        <f t="shared" si="238"/>
        <v>4.6826752152789197E-2</v>
      </c>
      <c r="AQ130" s="64">
        <f t="shared" si="238"/>
        <v>-3.1194236417131371E-2</v>
      </c>
      <c r="AR130" s="90">
        <f t="shared" si="239"/>
        <v>-2.1873804535864849E-2</v>
      </c>
      <c r="AS130" s="90">
        <f t="shared" si="239"/>
        <v>-2.661076045758648E-2</v>
      </c>
      <c r="AT130" s="90">
        <f t="shared" si="239"/>
        <v>-2.489046476614265E-2</v>
      </c>
      <c r="AU130" s="90">
        <f t="shared" si="239"/>
        <v>-2.6101008388478064E-2</v>
      </c>
      <c r="AV130" s="90">
        <f t="shared" si="239"/>
        <v>-2.6176187863503841E-2</v>
      </c>
      <c r="AW130" s="90">
        <f t="shared" si="239"/>
        <v>-7.5841321277585472E-3</v>
      </c>
      <c r="AX130" s="90">
        <f t="shared" si="239"/>
        <v>1.8892848203389656E-2</v>
      </c>
      <c r="AY130" s="90">
        <f t="shared" si="239"/>
        <v>2.0037038309565602E-2</v>
      </c>
      <c r="AZ130" s="90">
        <f t="shared" si="239"/>
        <v>1.8572469913196832E-2</v>
      </c>
      <c r="BA130" s="90">
        <f t="shared" si="239"/>
        <v>0.10082510950840207</v>
      </c>
      <c r="BB130" s="90">
        <f t="shared" si="239"/>
        <v>0.30570188192884351</v>
      </c>
      <c r="BC130" s="90">
        <f>+BC108/AQ108-1</f>
        <v>0.47963158936362404</v>
      </c>
      <c r="BD130" s="90">
        <f t="shared" si="240"/>
        <v>0.51604205502472777</v>
      </c>
      <c r="BE130" s="90">
        <f t="shared" si="240"/>
        <v>0.51442565380214322</v>
      </c>
      <c r="BF130" s="90">
        <f t="shared" si="240"/>
        <v>0.50887280228212473</v>
      </c>
      <c r="BG130" s="90">
        <f t="shared" si="240"/>
        <v>0.49854926994725668</v>
      </c>
      <c r="BH130" s="90">
        <f t="shared" si="240"/>
        <v>0.49754836923969559</v>
      </c>
      <c r="BI130" s="90">
        <f t="shared" si="240"/>
        <v>0.48246213978790253</v>
      </c>
      <c r="BJ130" s="90">
        <f t="shared" si="240"/>
        <v>0.43953982344420828</v>
      </c>
      <c r="BK130" s="90">
        <f t="shared" si="240"/>
        <v>0.42994631563896402</v>
      </c>
      <c r="BL130" s="90">
        <f t="shared" si="240"/>
        <v>0.41386671455827639</v>
      </c>
      <c r="BM130" s="90">
        <f t="shared" si="240"/>
        <v>0.34055651743423421</v>
      </c>
      <c r="BN130" s="90">
        <f t="shared" si="240"/>
        <v>0.21744805779510479</v>
      </c>
      <c r="BO130" s="90">
        <f t="shared" si="240"/>
        <v>0.15988289031186254</v>
      </c>
      <c r="BP130" s="64">
        <f t="shared" si="240"/>
        <v>0.12389214162255091</v>
      </c>
      <c r="BQ130" s="90">
        <f t="shared" si="240"/>
        <v>0.11432170817009646</v>
      </c>
      <c r="BR130" s="90">
        <f t="shared" si="240"/>
        <v>0.11512623917347575</v>
      </c>
      <c r="BS130" s="90">
        <f t="shared" si="240"/>
        <v>0.11598679805215384</v>
      </c>
      <c r="BT130" s="90">
        <f t="shared" si="242"/>
        <v>0.11214407117379377</v>
      </c>
      <c r="BU130" s="90">
        <f t="shared" si="242"/>
        <v>0.10802249804974884</v>
      </c>
      <c r="BV130" s="90">
        <f t="shared" si="242"/>
        <v>0.10648497348164288</v>
      </c>
      <c r="BW130" s="90">
        <f t="shared" si="243"/>
        <v>0.12098634220486049</v>
      </c>
      <c r="BX130" s="90">
        <f t="shared" si="243"/>
        <v>0.1282316009931137</v>
      </c>
      <c r="BY130" s="90">
        <f t="shared" si="243"/>
        <v>0.12783550199499816</v>
      </c>
      <c r="BZ130" s="90">
        <f t="shared" si="243"/>
        <v>0.12953596950524782</v>
      </c>
      <c r="CA130" s="90">
        <f t="shared" si="244"/>
        <v>0.11690945022667365</v>
      </c>
      <c r="CB130" s="90">
        <f t="shared" si="244"/>
        <v>0.13057972722007194</v>
      </c>
      <c r="CC130" s="118">
        <f t="shared" si="244"/>
        <v>0.14289509218663388</v>
      </c>
    </row>
    <row r="131" spans="2:81" x14ac:dyDescent="0.3">
      <c r="B131" s="28" t="s">
        <v>7</v>
      </c>
      <c r="N131" s="6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45"/>
      <c r="AA131" s="37"/>
      <c r="AB131" s="37"/>
      <c r="AC131" s="37"/>
      <c r="AD131" s="37"/>
      <c r="AE131" s="37"/>
      <c r="AF131" s="37"/>
      <c r="AG131" s="37"/>
      <c r="AK131" s="62"/>
    </row>
    <row r="132" spans="2:81" x14ac:dyDescent="0.3">
      <c r="B132" s="29" t="s">
        <v>1</v>
      </c>
      <c r="N132" s="6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45">
        <f t="shared" si="235"/>
        <v>7.2428958657630993E-3</v>
      </c>
      <c r="AA132" s="37">
        <f t="shared" ref="AA132:AE136" si="245">+AA110/O110-1</f>
        <v>3.759266459923305E-3</v>
      </c>
      <c r="AB132" s="37">
        <f t="shared" si="245"/>
        <v>1.2558420027677375E-3</v>
      </c>
      <c r="AC132" s="37">
        <f t="shared" si="245"/>
        <v>3.5184675864299297E-3</v>
      </c>
      <c r="AD132" s="37">
        <f t="shared" si="245"/>
        <v>-1.4925293472467516E-3</v>
      </c>
      <c r="AE132" s="37">
        <f t="shared" si="245"/>
        <v>1.2190432880426538E-2</v>
      </c>
      <c r="AF132" s="37">
        <f t="shared" ref="AF132:AM137" si="246">+AF110/T110-1</f>
        <v>2.7874402188436953E-3</v>
      </c>
      <c r="AG132" s="37">
        <f t="shared" si="246"/>
        <v>5.5274729061283168E-4</v>
      </c>
      <c r="AH132" s="64">
        <f t="shared" si="246"/>
        <v>1.0775125616910852E-3</v>
      </c>
      <c r="AI132" s="90">
        <f>+AI110/W110-1</f>
        <v>9.57126117667495E-3</v>
      </c>
      <c r="AJ132" s="90">
        <f>+AJ110/X110-1</f>
        <v>4.5109068225803739E-3</v>
      </c>
      <c r="AK132" s="64">
        <f>+AK110/Y110-1</f>
        <v>-3.2169020011547644E-3</v>
      </c>
      <c r="AL132" s="90">
        <f>+AL110/Z110-1</f>
        <v>1.0392468011162226E-3</v>
      </c>
      <c r="AM132" s="64">
        <f>+AM110/AA110-1</f>
        <v>6.5554402142218304E-3</v>
      </c>
      <c r="AN132" s="64">
        <f t="shared" ref="AN132:AP137" si="247">+AN110/AB110-1</f>
        <v>1.4259351541968446E-2</v>
      </c>
      <c r="AO132" s="64">
        <f t="shared" si="247"/>
        <v>-1.0670774376181358E-2</v>
      </c>
      <c r="AP132" s="64">
        <f t="shared" si="247"/>
        <v>-9.0568477784924606E-2</v>
      </c>
      <c r="AQ132" s="64">
        <f t="shared" ref="AQ132:AQ137" si="248">+AQ110/AE110-1</f>
        <v>-0.13688752614731137</v>
      </c>
      <c r="AR132" s="90">
        <f t="shared" ref="AR132:BB137" si="249">+AR110/AF110-1</f>
        <v>-0.11480583137344236</v>
      </c>
      <c r="AS132" s="90">
        <f t="shared" si="249"/>
        <v>-0.11178827488459442</v>
      </c>
      <c r="AT132" s="90">
        <f t="shared" si="249"/>
        <v>-0.10974311655999502</v>
      </c>
      <c r="AU132" s="90">
        <f t="shared" si="249"/>
        <v>-0.10648152148687062</v>
      </c>
      <c r="AV132" s="90">
        <f t="shared" si="249"/>
        <v>-0.1101340657723</v>
      </c>
      <c r="AW132" s="90">
        <f t="shared" si="249"/>
        <v>-9.7818844056800525E-2</v>
      </c>
      <c r="AX132" s="90">
        <f t="shared" si="249"/>
        <v>-9.1236845244241915E-2</v>
      </c>
      <c r="AY132" s="90">
        <f t="shared" si="249"/>
        <v>-0.10545703959037978</v>
      </c>
      <c r="AZ132" s="90">
        <f t="shared" si="249"/>
        <v>-0.11570496661853924</v>
      </c>
      <c r="BA132" s="90">
        <f t="shared" si="249"/>
        <v>-5.2409675069792661E-2</v>
      </c>
      <c r="BB132" s="90">
        <f t="shared" si="249"/>
        <v>0.12038660300528514</v>
      </c>
      <c r="BC132" s="90">
        <f t="shared" ref="BC132:BC137" si="250">+BC110/AQ110-1</f>
        <v>0.21056529922309508</v>
      </c>
      <c r="BD132" s="90">
        <f t="shared" ref="BD132:BS137" si="251">+BD110/AR110-1</f>
        <v>0.19376195940539631</v>
      </c>
      <c r="BE132" s="90">
        <f t="shared" si="251"/>
        <v>0.17742911442506748</v>
      </c>
      <c r="BF132" s="90">
        <f t="shared" si="251"/>
        <v>0.17377376131531164</v>
      </c>
      <c r="BG132" s="90">
        <f t="shared" si="251"/>
        <v>0.16565609878273135</v>
      </c>
      <c r="BH132" s="90">
        <f t="shared" si="251"/>
        <v>0.16992105076439645</v>
      </c>
      <c r="BI132" s="90">
        <f t="shared" si="251"/>
        <v>0.15940447123444756</v>
      </c>
      <c r="BJ132" s="90">
        <f t="shared" si="251"/>
        <v>0.1435029098666496</v>
      </c>
      <c r="BK132" s="90">
        <f t="shared" si="251"/>
        <v>0.16511977137145295</v>
      </c>
      <c r="BL132" s="90">
        <f t="shared" si="251"/>
        <v>0.17236012390349309</v>
      </c>
      <c r="BM132" s="90">
        <f t="shared" si="251"/>
        <v>0.12693521863761403</v>
      </c>
      <c r="BN132" s="90">
        <f t="shared" si="251"/>
        <v>2.7900621114434809E-2</v>
      </c>
      <c r="BO132" s="90">
        <f t="shared" si="251"/>
        <v>4.1835149519440229E-3</v>
      </c>
      <c r="BP132" s="64">
        <f t="shared" si="251"/>
        <v>-2.5407691905705576E-3</v>
      </c>
      <c r="BQ132" s="90">
        <f t="shared" si="251"/>
        <v>1.4604224948189248E-3</v>
      </c>
      <c r="BR132" s="90">
        <f t="shared" si="251"/>
        <v>5.9383805922206268E-3</v>
      </c>
      <c r="BS132" s="90">
        <f t="shared" si="251"/>
        <v>7.0594178278247099E-3</v>
      </c>
      <c r="BT132" s="90">
        <f t="shared" ref="BT132:BT137" si="252">+BT110/BH110-1</f>
        <v>7.8780795042687757E-3</v>
      </c>
      <c r="BU132" s="90">
        <f t="shared" ref="BU132:BV137" si="253">+BU110/BI110-1</f>
        <v>1.0959342230234093E-2</v>
      </c>
      <c r="BV132" s="90">
        <f t="shared" si="253"/>
        <v>1.2679750505087295E-2</v>
      </c>
      <c r="BW132" s="90">
        <f t="shared" ref="BW132:BZ137" si="254">+BW110/BK110-1</f>
        <v>2.4826912569801962E-3</v>
      </c>
      <c r="BX132" s="90">
        <f t="shared" si="254"/>
        <v>-6.6192286785193843E-4</v>
      </c>
      <c r="BY132" s="90">
        <f t="shared" si="254"/>
        <v>-1.7692402148579145E-3</v>
      </c>
      <c r="BZ132" s="90">
        <f t="shared" si="254"/>
        <v>4.0348890400043746E-3</v>
      </c>
      <c r="CA132" s="90">
        <f t="shared" ref="CA132:CA137" si="255">+CA110/BO110-1</f>
        <v>-9.0835818079639807E-3</v>
      </c>
      <c r="CB132" s="90">
        <f t="shared" ref="CB132:CC137" si="256">+CB110/BP110-1</f>
        <v>1.6502704309333538E-3</v>
      </c>
      <c r="CC132" s="118">
        <f t="shared" si="256"/>
        <v>9.8316091657146831E-3</v>
      </c>
    </row>
    <row r="133" spans="2:81" x14ac:dyDescent="0.3">
      <c r="B133" s="29" t="s">
        <v>3</v>
      </c>
      <c r="N133" s="6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45">
        <f t="shared" si="235"/>
        <v>1.4567942279269719E-2</v>
      </c>
      <c r="AA133" s="37">
        <f t="shared" si="245"/>
        <v>1.4158289600182172E-2</v>
      </c>
      <c r="AB133" s="37">
        <f t="shared" si="245"/>
        <v>1.0730569397892076E-2</v>
      </c>
      <c r="AC133" s="37">
        <f t="shared" si="245"/>
        <v>1.5972575406238976E-2</v>
      </c>
      <c r="AD133" s="37">
        <f t="shared" si="245"/>
        <v>1.8722683572500509E-2</v>
      </c>
      <c r="AE133" s="37">
        <f t="shared" si="245"/>
        <v>5.1436128507856171E-2</v>
      </c>
      <c r="AF133" s="37">
        <f t="shared" si="246"/>
        <v>5.1537782273352262E-2</v>
      </c>
      <c r="AG133" s="37">
        <f t="shared" si="246"/>
        <v>6.2328840904030125E-2</v>
      </c>
      <c r="AH133" s="64">
        <f t="shared" si="246"/>
        <v>6.9855528287552593E-2</v>
      </c>
      <c r="AI133" s="90">
        <f t="shared" si="246"/>
        <v>9.3436007293398182E-2</v>
      </c>
      <c r="AJ133" s="90">
        <f t="shared" si="246"/>
        <v>0.10210725581557178</v>
      </c>
      <c r="AK133" s="64">
        <f t="shared" si="246"/>
        <v>0.10529984764019162</v>
      </c>
      <c r="AL133" s="90">
        <f t="shared" si="246"/>
        <v>0.12039523986541467</v>
      </c>
      <c r="AM133" s="64">
        <f t="shared" si="246"/>
        <v>0.14120620151220309</v>
      </c>
      <c r="AN133" s="64">
        <f t="shared" si="247"/>
        <v>0.16751831162356856</v>
      </c>
      <c r="AO133" s="64">
        <f t="shared" si="247"/>
        <v>0.1492504470190954</v>
      </c>
      <c r="AP133" s="64">
        <f t="shared" si="247"/>
        <v>4.6439106789092355E-2</v>
      </c>
      <c r="AQ133" s="64">
        <f t="shared" si="248"/>
        <v>-3.5644631503768398E-2</v>
      </c>
      <c r="AR133" s="90">
        <f t="shared" si="249"/>
        <v>-2.5849072124048189E-2</v>
      </c>
      <c r="AS133" s="90">
        <f t="shared" si="249"/>
        <v>-3.8634217306660057E-2</v>
      </c>
      <c r="AT133" s="90">
        <f t="shared" si="249"/>
        <v>-4.0427545242123775E-2</v>
      </c>
      <c r="AU133" s="90">
        <f t="shared" si="249"/>
        <v>-4.2434386378324751E-2</v>
      </c>
      <c r="AV133" s="90">
        <f t="shared" si="249"/>
        <v>-5.3595070745539708E-2</v>
      </c>
      <c r="AW133" s="90">
        <f t="shared" si="249"/>
        <v>-4.5793413198432553E-2</v>
      </c>
      <c r="AX133" s="90">
        <f t="shared" si="249"/>
        <v>-4.507852548661706E-2</v>
      </c>
      <c r="AY133" s="90">
        <f t="shared" si="249"/>
        <v>-6.9731062741503869E-2</v>
      </c>
      <c r="AZ133" s="90">
        <f t="shared" si="249"/>
        <v>-8.825115254644833E-2</v>
      </c>
      <c r="BA133" s="90">
        <f t="shared" si="249"/>
        <v>-2.2791953947416954E-2</v>
      </c>
      <c r="BB133" s="90">
        <f t="shared" si="249"/>
        <v>0.15638979468501524</v>
      </c>
      <c r="BC133" s="90">
        <f t="shared" si="250"/>
        <v>0.30537075469660957</v>
      </c>
      <c r="BD133" s="90">
        <f t="shared" si="251"/>
        <v>0.29918396887345033</v>
      </c>
      <c r="BE133" s="90">
        <f t="shared" si="251"/>
        <v>0.29277941302586608</v>
      </c>
      <c r="BF133" s="90">
        <f t="shared" si="251"/>
        <v>0.28645525174993125</v>
      </c>
      <c r="BG133" s="90">
        <f t="shared" si="251"/>
        <v>0.26987832142163093</v>
      </c>
      <c r="BH133" s="90">
        <f t="shared" si="251"/>
        <v>0.27067165195169851</v>
      </c>
      <c r="BI133" s="90">
        <f t="shared" si="251"/>
        <v>0.25468672975149032</v>
      </c>
      <c r="BJ133" s="90">
        <f t="shared" si="251"/>
        <v>0.23753671677613175</v>
      </c>
      <c r="BK133" s="90">
        <f t="shared" si="251"/>
        <v>0.24733487323420822</v>
      </c>
      <c r="BL133" s="90">
        <f t="shared" si="251"/>
        <v>0.24486727712468515</v>
      </c>
      <c r="BM133" s="90">
        <f t="shared" si="251"/>
        <v>0.18605039114056088</v>
      </c>
      <c r="BN133" s="90">
        <f t="shared" si="251"/>
        <v>9.2904362146184694E-2</v>
      </c>
      <c r="BO133" s="90">
        <f t="shared" si="251"/>
        <v>2.276094717940258E-2</v>
      </c>
      <c r="BP133" s="64">
        <f t="shared" si="251"/>
        <v>2.2577786079852613E-2</v>
      </c>
      <c r="BQ133" s="90">
        <f t="shared" si="251"/>
        <v>2.1803719459934756E-2</v>
      </c>
      <c r="BR133" s="90">
        <f t="shared" si="251"/>
        <v>2.8009571044168347E-2</v>
      </c>
      <c r="BS133" s="90">
        <f t="shared" si="251"/>
        <v>3.3487795382796115E-2</v>
      </c>
      <c r="BT133" s="90">
        <f t="shared" si="252"/>
        <v>3.7691276667087603E-2</v>
      </c>
      <c r="BU133" s="90">
        <f t="shared" si="253"/>
        <v>4.4569487779390737E-2</v>
      </c>
      <c r="BV133" s="90">
        <f t="shared" si="253"/>
        <v>4.680793178303011E-2</v>
      </c>
      <c r="BW133" s="90">
        <f t="shared" si="254"/>
        <v>5.9432052797275814E-2</v>
      </c>
      <c r="BX133" s="90">
        <f t="shared" si="254"/>
        <v>6.522263926588745E-2</v>
      </c>
      <c r="BY133" s="90">
        <f t="shared" si="254"/>
        <v>6.6422299712699306E-2</v>
      </c>
      <c r="BZ133" s="90">
        <f t="shared" si="254"/>
        <v>6.5678647889598096E-2</v>
      </c>
      <c r="CA133" s="90">
        <f t="shared" si="255"/>
        <v>6.4816724466934428E-2</v>
      </c>
      <c r="CB133" s="90">
        <f t="shared" si="256"/>
        <v>6.8525310336846612E-2</v>
      </c>
      <c r="CC133" s="118">
        <f t="shared" si="256"/>
        <v>7.8483879432849957E-2</v>
      </c>
    </row>
    <row r="134" spans="2:81" x14ac:dyDescent="0.3">
      <c r="B134" s="29" t="s">
        <v>4</v>
      </c>
      <c r="N134" s="6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45">
        <f t="shared" si="235"/>
        <v>-1.4597268398194307E-3</v>
      </c>
      <c r="AA134" s="37">
        <f t="shared" si="245"/>
        <v>-3.9675856703746959E-4</v>
      </c>
      <c r="AB134" s="37">
        <f t="shared" si="245"/>
        <v>-3.5527156416609307E-3</v>
      </c>
      <c r="AC134" s="37">
        <f t="shared" si="245"/>
        <v>8.3968692298515002E-3</v>
      </c>
      <c r="AD134" s="37">
        <f t="shared" si="245"/>
        <v>-1.3316064040357012E-2</v>
      </c>
      <c r="AE134" s="37">
        <f t="shared" si="245"/>
        <v>-9.306641260154902E-3</v>
      </c>
      <c r="AF134" s="37">
        <f t="shared" si="246"/>
        <v>-3.3757669785185795E-2</v>
      </c>
      <c r="AG134" s="37">
        <f t="shared" si="246"/>
        <v>-4.2036112202693543E-2</v>
      </c>
      <c r="AH134" s="64">
        <f t="shared" si="246"/>
        <v>-4.3086481334281612E-2</v>
      </c>
      <c r="AI134" s="90">
        <f t="shared" si="246"/>
        <v>-4.0372826850669452E-2</v>
      </c>
      <c r="AJ134" s="90">
        <f t="shared" si="246"/>
        <v>-5.386649960404688E-2</v>
      </c>
      <c r="AK134" s="64">
        <f t="shared" si="246"/>
        <v>-6.9184893666069058E-2</v>
      </c>
      <c r="AL134" s="90">
        <f t="shared" si="246"/>
        <v>-7.5236489588550781E-2</v>
      </c>
      <c r="AM134" s="64">
        <f t="shared" si="246"/>
        <v>-7.9903700897642871E-2</v>
      </c>
      <c r="AN134" s="64">
        <f t="shared" si="247"/>
        <v>-7.3399793897016008E-2</v>
      </c>
      <c r="AO134" s="64">
        <f t="shared" si="247"/>
        <v>-0.10896128920875836</v>
      </c>
      <c r="AP134" s="64">
        <f t="shared" si="247"/>
        <v>-0.16961081712390269</v>
      </c>
      <c r="AQ134" s="64">
        <f t="shared" si="248"/>
        <v>-0.19901544496311663</v>
      </c>
      <c r="AR134" s="90">
        <f t="shared" si="249"/>
        <v>-0.13641521258977463</v>
      </c>
      <c r="AS134" s="90">
        <f t="shared" si="249"/>
        <v>-0.11004713990557558</v>
      </c>
      <c r="AT134" s="90">
        <f t="shared" si="249"/>
        <v>-9.2841808526764158E-2</v>
      </c>
      <c r="AU134" s="90">
        <f t="shared" si="249"/>
        <v>-6.3685481668135813E-2</v>
      </c>
      <c r="AV134" s="90">
        <f t="shared" si="249"/>
        <v>-3.3164418196286682E-2</v>
      </c>
      <c r="AW134" s="90">
        <f t="shared" si="249"/>
        <v>1.8379991552313069E-2</v>
      </c>
      <c r="AX134" s="90">
        <f t="shared" si="249"/>
        <v>6.4677815206270806E-2</v>
      </c>
      <c r="AY134" s="90">
        <f t="shared" si="249"/>
        <v>8.7799499048173191E-2</v>
      </c>
      <c r="AZ134" s="90">
        <f t="shared" si="249"/>
        <v>0.10261143392224414</v>
      </c>
      <c r="BA134" s="90">
        <f t="shared" si="249"/>
        <v>0.20905171879492168</v>
      </c>
      <c r="BB134" s="90">
        <f t="shared" si="249"/>
        <v>0.43865882617490959</v>
      </c>
      <c r="BC134" s="90">
        <f t="shared" si="250"/>
        <v>0.60993483423792139</v>
      </c>
      <c r="BD134" s="90">
        <f t="shared" si="251"/>
        <v>0.53259515289342119</v>
      </c>
      <c r="BE134" s="90">
        <f t="shared" si="251"/>
        <v>0.48787643196366659</v>
      </c>
      <c r="BF134" s="90">
        <f t="shared" si="251"/>
        <v>0.4552554627421217</v>
      </c>
      <c r="BG134" s="90">
        <f t="shared" si="251"/>
        <v>0.41542363113074732</v>
      </c>
      <c r="BH134" s="90">
        <f t="shared" si="251"/>
        <v>0.38874481273341077</v>
      </c>
      <c r="BI134" s="90">
        <f t="shared" si="251"/>
        <v>0.33844420704945088</v>
      </c>
      <c r="BJ134" s="90">
        <f t="shared" si="251"/>
        <v>0.28365786012599803</v>
      </c>
      <c r="BK134" s="90">
        <f t="shared" si="251"/>
        <v>0.26542401772325674</v>
      </c>
      <c r="BL134" s="90">
        <f t="shared" si="251"/>
        <v>0.24066991300824947</v>
      </c>
      <c r="BM134" s="90">
        <f t="shared" si="251"/>
        <v>0.17410664393705999</v>
      </c>
      <c r="BN134" s="90">
        <f t="shared" si="251"/>
        <v>7.4392736101311252E-2</v>
      </c>
      <c r="BO134" s="90">
        <f t="shared" si="251"/>
        <v>-7.630451591340015E-3</v>
      </c>
      <c r="BP134" s="64">
        <f t="shared" si="251"/>
        <v>-3.2704196791768503E-3</v>
      </c>
      <c r="BQ134" s="90">
        <f t="shared" si="251"/>
        <v>-8.1934292956309385E-3</v>
      </c>
      <c r="BR134" s="90">
        <f t="shared" si="251"/>
        <v>-1.0809365747330713E-3</v>
      </c>
      <c r="BS134" s="90">
        <f t="shared" si="251"/>
        <v>-1.5733364327992216E-3</v>
      </c>
      <c r="BT134" s="90">
        <f t="shared" si="252"/>
        <v>-3.4688812597007956E-3</v>
      </c>
      <c r="BU134" s="90">
        <f t="shared" si="253"/>
        <v>-9.6659278464217291E-4</v>
      </c>
      <c r="BV134" s="90">
        <f t="shared" si="253"/>
        <v>1.8734498523031995E-3</v>
      </c>
      <c r="BW134" s="90">
        <f t="shared" si="254"/>
        <v>1.1028113951606411E-2</v>
      </c>
      <c r="BX134" s="90">
        <f t="shared" si="254"/>
        <v>1.4850543482556988E-2</v>
      </c>
      <c r="BY134" s="90">
        <f t="shared" si="254"/>
        <v>1.2355005024656363E-2</v>
      </c>
      <c r="BZ134" s="90">
        <f t="shared" si="254"/>
        <v>8.0348005297983249E-3</v>
      </c>
      <c r="CA134" s="90">
        <f t="shared" si="255"/>
        <v>8.6003364791331638E-3</v>
      </c>
      <c r="CB134" s="90">
        <f t="shared" si="256"/>
        <v>7.8721940370254373E-3</v>
      </c>
      <c r="CC134" s="118">
        <f t="shared" si="256"/>
        <v>1.9824294877919701E-2</v>
      </c>
    </row>
    <row r="135" spans="2:81" x14ac:dyDescent="0.3">
      <c r="B135" s="29" t="s">
        <v>5</v>
      </c>
      <c r="N135" s="6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45">
        <f t="shared" si="235"/>
        <v>4.3928838175145035E-2</v>
      </c>
      <c r="AA135" s="37">
        <f t="shared" si="245"/>
        <v>4.2330210141585667E-2</v>
      </c>
      <c r="AB135" s="37">
        <f t="shared" si="245"/>
        <v>3.9325490166447263E-2</v>
      </c>
      <c r="AC135" s="37">
        <f t="shared" si="245"/>
        <v>4.1912333980570704E-2</v>
      </c>
      <c r="AD135" s="37">
        <f t="shared" si="245"/>
        <v>3.4803803324156224E-2</v>
      </c>
      <c r="AE135" s="37">
        <f t="shared" si="245"/>
        <v>4.1168388863697558E-2</v>
      </c>
      <c r="AF135" s="37">
        <f t="shared" si="246"/>
        <v>3.541665711899955E-2</v>
      </c>
      <c r="AG135" s="37">
        <f t="shared" si="246"/>
        <v>3.4219598071360213E-2</v>
      </c>
      <c r="AH135" s="64">
        <f t="shared" si="246"/>
        <v>3.3835720301979455E-2</v>
      </c>
      <c r="AI135" s="90">
        <f t="shared" si="246"/>
        <v>4.5387613627610568E-2</v>
      </c>
      <c r="AJ135" s="90">
        <f t="shared" si="246"/>
        <v>4.1844714667266913E-2</v>
      </c>
      <c r="AK135" s="64">
        <f t="shared" si="246"/>
        <v>3.1439604166983548E-2</v>
      </c>
      <c r="AL135" s="90">
        <f t="shared" si="246"/>
        <v>3.7689252246997595E-2</v>
      </c>
      <c r="AM135" s="64">
        <f t="shared" si="246"/>
        <v>4.63317992409642E-2</v>
      </c>
      <c r="AN135" s="64">
        <f t="shared" si="247"/>
        <v>5.0147715735248122E-2</v>
      </c>
      <c r="AO135" s="64">
        <f t="shared" si="247"/>
        <v>2.2040470998617057E-2</v>
      </c>
      <c r="AP135" s="64">
        <f t="shared" si="247"/>
        <v>-5.6872727122207367E-2</v>
      </c>
      <c r="AQ135" s="64">
        <f t="shared" si="248"/>
        <v>-6.0351193361175226E-2</v>
      </c>
      <c r="AR135" s="90">
        <f t="shared" si="249"/>
        <v>-7.102740781380068E-3</v>
      </c>
      <c r="AS135" s="90">
        <f t="shared" si="249"/>
        <v>4.5573677022037185E-3</v>
      </c>
      <c r="AT135" s="90">
        <f t="shared" si="249"/>
        <v>8.3436172111372997E-3</v>
      </c>
      <c r="AU135" s="90">
        <f t="shared" si="249"/>
        <v>7.3797569574447497E-3</v>
      </c>
      <c r="AV135" s="90">
        <f t="shared" si="249"/>
        <v>-1.0631185381914987E-2</v>
      </c>
      <c r="AW135" s="90">
        <f t="shared" si="249"/>
        <v>-8.0346018134306307E-3</v>
      </c>
      <c r="AX135" s="90">
        <f t="shared" si="249"/>
        <v>1.1075804486934349E-2</v>
      </c>
      <c r="AY135" s="90">
        <f t="shared" si="249"/>
        <v>7.0920493924298E-4</v>
      </c>
      <c r="AZ135" s="90">
        <f t="shared" si="249"/>
        <v>2.9034235229470351E-3</v>
      </c>
      <c r="BA135" s="90">
        <f t="shared" si="249"/>
        <v>7.2070230907362864E-2</v>
      </c>
      <c r="BB135" s="90">
        <f t="shared" si="249"/>
        <v>0.23062986448142442</v>
      </c>
      <c r="BC135" s="90">
        <f t="shared" si="250"/>
        <v>0.25436878546457442</v>
      </c>
      <c r="BD135" s="90">
        <f t="shared" si="251"/>
        <v>0.13907799517828701</v>
      </c>
      <c r="BE135" s="90">
        <f t="shared" si="251"/>
        <v>0.10960945160314295</v>
      </c>
      <c r="BF135" s="90">
        <f t="shared" si="251"/>
        <v>0.10560677154007347</v>
      </c>
      <c r="BG135" s="90">
        <f t="shared" si="251"/>
        <v>0.11017618945259611</v>
      </c>
      <c r="BH135" s="90">
        <f t="shared" si="251"/>
        <v>0.14047787057871863</v>
      </c>
      <c r="BI135" s="90">
        <f t="shared" si="251"/>
        <v>0.14648174978248041</v>
      </c>
      <c r="BJ135" s="90">
        <f t="shared" si="251"/>
        <v>0.11262091498937288</v>
      </c>
      <c r="BK135" s="90">
        <f t="shared" si="251"/>
        <v>0.10953634189211892</v>
      </c>
      <c r="BL135" s="90">
        <f t="shared" si="251"/>
        <v>0.10172465537076536</v>
      </c>
      <c r="BM135" s="90">
        <f t="shared" si="251"/>
        <v>6.7125378504978128E-2</v>
      </c>
      <c r="BN135" s="90">
        <f t="shared" si="251"/>
        <v>1.116252699650766E-2</v>
      </c>
      <c r="BO135" s="90">
        <f t="shared" si="251"/>
        <v>-1.7989315526892868E-2</v>
      </c>
      <c r="BP135" s="64">
        <f t="shared" si="251"/>
        <v>4.702552723616038E-2</v>
      </c>
      <c r="BQ135" s="90">
        <f t="shared" si="251"/>
        <v>5.5945668552062289E-2</v>
      </c>
      <c r="BR135" s="90">
        <f t="shared" si="251"/>
        <v>5.5867180319965071E-2</v>
      </c>
      <c r="BS135" s="90">
        <f t="shared" si="251"/>
        <v>5.421383088973819E-2</v>
      </c>
      <c r="BT135" s="90">
        <f t="shared" si="252"/>
        <v>4.7115951193879235E-2</v>
      </c>
      <c r="BU135" s="90">
        <f t="shared" si="253"/>
        <v>4.6467692132369454E-2</v>
      </c>
      <c r="BV135" s="90">
        <f t="shared" si="253"/>
        <v>5.177813233325379E-2</v>
      </c>
      <c r="BW135" s="90">
        <f t="shared" si="254"/>
        <v>6.4692121766534383E-2</v>
      </c>
      <c r="BX135" s="90">
        <f t="shared" si="254"/>
        <v>6.2401053539051121E-2</v>
      </c>
      <c r="BY135" s="90">
        <f t="shared" si="254"/>
        <v>6.0555545840427438E-2</v>
      </c>
      <c r="BZ135" s="90">
        <f t="shared" si="254"/>
        <v>5.2864594030356704E-2</v>
      </c>
      <c r="CA135" s="90">
        <f t="shared" si="255"/>
        <v>6.3680887255789242E-2</v>
      </c>
      <c r="CB135" s="90">
        <f t="shared" si="256"/>
        <v>5.3462794003348968E-2</v>
      </c>
      <c r="CC135" s="118">
        <f t="shared" si="256"/>
        <v>5.4850120399679403E-2</v>
      </c>
    </row>
    <row r="136" spans="2:81" ht="15" thickBot="1" x14ac:dyDescent="0.35">
      <c r="B136" s="61" t="s">
        <v>31</v>
      </c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46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47">
        <f t="shared" si="235"/>
        <v>6.7344044805899728E-2</v>
      </c>
      <c r="AA136" s="39">
        <f t="shared" si="245"/>
        <v>6.522469354902416E-2</v>
      </c>
      <c r="AB136" s="39">
        <f t="shared" si="245"/>
        <v>6.2280905393994335E-2</v>
      </c>
      <c r="AC136" s="39">
        <f t="shared" si="245"/>
        <v>6.4808964307855543E-2</v>
      </c>
      <c r="AD136" s="39">
        <f t="shared" si="245"/>
        <v>6.25648530580456E-2</v>
      </c>
      <c r="AE136" s="39">
        <f t="shared" si="245"/>
        <v>8.6076964933699873E-2</v>
      </c>
      <c r="AF136" s="39">
        <f t="shared" si="246"/>
        <v>7.6225334047052895E-2</v>
      </c>
      <c r="AG136" s="39">
        <f t="shared" si="246"/>
        <v>7.7046435987367046E-2</v>
      </c>
      <c r="AH136" s="87">
        <f t="shared" si="246"/>
        <v>7.9588460580367615E-2</v>
      </c>
      <c r="AI136" s="93">
        <f t="shared" si="246"/>
        <v>9.4887657887632093E-2</v>
      </c>
      <c r="AJ136" s="93">
        <f t="shared" si="246"/>
        <v>9.2898675417788068E-2</v>
      </c>
      <c r="AK136" s="87">
        <f t="shared" si="246"/>
        <v>8.6949225359891136E-2</v>
      </c>
      <c r="AL136" s="93">
        <f t="shared" si="246"/>
        <v>9.16902664068453E-2</v>
      </c>
      <c r="AM136" s="87">
        <f t="shared" si="246"/>
        <v>9.9540451750274928E-2</v>
      </c>
      <c r="AN136" s="87">
        <f t="shared" si="247"/>
        <v>0.11141937618640441</v>
      </c>
      <c r="AO136" s="87">
        <f t="shared" si="247"/>
        <v>8.626777442062239E-2</v>
      </c>
      <c r="AP136" s="87">
        <f t="shared" si="247"/>
        <v>-8.8795725539360104E-3</v>
      </c>
      <c r="AQ136" s="87">
        <f t="shared" si="248"/>
        <v>-7.441885711615559E-2</v>
      </c>
      <c r="AR136" s="93">
        <f t="shared" si="249"/>
        <v>-4.8903543662024984E-2</v>
      </c>
      <c r="AS136" s="93">
        <f t="shared" si="249"/>
        <v>-4.638942570086857E-2</v>
      </c>
      <c r="AT136" s="93">
        <f t="shared" si="249"/>
        <v>-4.1927040086611966E-2</v>
      </c>
      <c r="AU136" s="93">
        <f t="shared" si="249"/>
        <v>-3.6578393966767653E-2</v>
      </c>
      <c r="AV136" s="93">
        <f t="shared" si="249"/>
        <v>-3.6856517415135626E-2</v>
      </c>
      <c r="AW136" s="93">
        <f t="shared" si="249"/>
        <v>-1.5781288324734799E-2</v>
      </c>
      <c r="AX136" s="93">
        <f t="shared" si="249"/>
        <v>-2.1350485347680914E-3</v>
      </c>
      <c r="AY136" s="93">
        <f t="shared" si="249"/>
        <v>-1.2341617862636767E-2</v>
      </c>
      <c r="AZ136" s="93">
        <f t="shared" si="249"/>
        <v>-1.6321499608531798E-2</v>
      </c>
      <c r="BA136" s="93">
        <f t="shared" si="249"/>
        <v>5.9024389359254359E-2</v>
      </c>
      <c r="BB136" s="93">
        <f t="shared" si="249"/>
        <v>0.25328655526660948</v>
      </c>
      <c r="BC136" s="93">
        <f t="shared" si="250"/>
        <v>0.40432315775644967</v>
      </c>
      <c r="BD136" s="93">
        <f t="shared" si="251"/>
        <v>0.38422822361174425</v>
      </c>
      <c r="BE136" s="93">
        <f t="shared" si="251"/>
        <v>0.36505895337295247</v>
      </c>
      <c r="BF136" s="93">
        <f t="shared" si="251"/>
        <v>0.35281485968399839</v>
      </c>
      <c r="BG136" s="93">
        <f t="shared" si="251"/>
        <v>0.33447649903291143</v>
      </c>
      <c r="BH136" s="93">
        <f t="shared" si="251"/>
        <v>0.3292900661401057</v>
      </c>
      <c r="BI136" s="93">
        <f t="shared" si="251"/>
        <v>0.30211048531090667</v>
      </c>
      <c r="BJ136" s="93">
        <f t="shared" si="251"/>
        <v>0.27259437405534781</v>
      </c>
      <c r="BK136" s="93">
        <f t="shared" si="251"/>
        <v>0.27490835636402156</v>
      </c>
      <c r="BL136" s="93">
        <f t="shared" si="251"/>
        <v>0.26298973997377106</v>
      </c>
      <c r="BM136" s="93">
        <f t="shared" si="251"/>
        <v>0.20219728657445146</v>
      </c>
      <c r="BN136" s="93">
        <f t="shared" si="251"/>
        <v>0.10723681118364126</v>
      </c>
      <c r="BO136" s="93">
        <f t="shared" si="251"/>
        <v>3.8548858502424066E-2</v>
      </c>
      <c r="BP136" s="87">
        <f t="shared" si="251"/>
        <v>3.224010472552985E-2</v>
      </c>
      <c r="BQ136" s="93">
        <f t="shared" si="251"/>
        <v>3.0823772258976812E-2</v>
      </c>
      <c r="BR136" s="93">
        <f t="shared" si="251"/>
        <v>3.5768849226217814E-2</v>
      </c>
      <c r="BS136" s="93">
        <f t="shared" si="251"/>
        <v>3.795588442115716E-2</v>
      </c>
      <c r="BT136" s="93">
        <f t="shared" si="252"/>
        <v>3.9590564596747591E-2</v>
      </c>
      <c r="BU136" s="93">
        <f t="shared" si="253"/>
        <v>4.5224710186592354E-2</v>
      </c>
      <c r="BV136" s="93">
        <f t="shared" si="253"/>
        <v>4.7458418678589576E-2</v>
      </c>
      <c r="BW136" s="93">
        <f t="shared" si="254"/>
        <v>6.3163571208666669E-2</v>
      </c>
      <c r="BX136" s="93">
        <f t="shared" si="254"/>
        <v>7.773998566557494E-2</v>
      </c>
      <c r="BY136" s="93">
        <f t="shared" si="254"/>
        <v>8.892256533627596E-2</v>
      </c>
      <c r="BZ136" s="93">
        <f t="shared" si="254"/>
        <v>9.7427292214640637E-2</v>
      </c>
      <c r="CA136" s="93">
        <f t="shared" si="255"/>
        <v>0.10443828057888904</v>
      </c>
      <c r="CB136" s="93">
        <f t="shared" si="256"/>
        <v>0.12242253496383637</v>
      </c>
      <c r="CC136" s="119">
        <f t="shared" si="256"/>
        <v>0.14151926016882066</v>
      </c>
    </row>
    <row r="137" spans="2:81" ht="15" thickBot="1" x14ac:dyDescent="0.35">
      <c r="B137" s="3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I137" s="93">
        <f>+AI115/W115-1</f>
        <v>4.0235299928900181E-2</v>
      </c>
      <c r="AJ137" s="93">
        <f>+AJ115/X115-1</f>
        <v>3.8730121598360423E-2</v>
      </c>
      <c r="AK137" s="114">
        <f t="shared" si="246"/>
        <v>3.2996408046757519E-2</v>
      </c>
      <c r="AL137" s="93">
        <f t="shared" si="246"/>
        <v>3.8899634993605492E-2</v>
      </c>
      <c r="AM137" s="87">
        <f t="shared" si="246"/>
        <v>4.835558992283806E-2</v>
      </c>
      <c r="AN137" s="87">
        <f t="shared" si="247"/>
        <v>6.3272499650007141E-2</v>
      </c>
      <c r="AO137" s="87">
        <f t="shared" si="247"/>
        <v>3.7144677490485334E-2</v>
      </c>
      <c r="AP137" s="87">
        <f>+AP115/AD115-1</f>
        <v>-4.6371548572937682E-2</v>
      </c>
      <c r="AQ137" s="87">
        <f t="shared" si="248"/>
        <v>-9.7040977526259176E-2</v>
      </c>
      <c r="AR137" s="93">
        <f t="shared" si="249"/>
        <v>-6.2775812470075354E-2</v>
      </c>
      <c r="AS137" s="93">
        <f t="shared" si="249"/>
        <v>-5.819990682156706E-2</v>
      </c>
      <c r="AT137" s="93">
        <f t="shared" si="249"/>
        <v>-5.2872558536235847E-2</v>
      </c>
      <c r="AU137" s="93">
        <f t="shared" si="249"/>
        <v>-4.4719130020454689E-2</v>
      </c>
      <c r="AV137" s="93">
        <f t="shared" si="249"/>
        <v>-4.3621237300286886E-2</v>
      </c>
      <c r="AW137" s="93">
        <f t="shared" si="249"/>
        <v>-2.3033316417209515E-2</v>
      </c>
      <c r="AX137" s="93">
        <f t="shared" si="249"/>
        <v>-5.97910835826021E-3</v>
      </c>
      <c r="AY137" s="93">
        <f t="shared" si="249"/>
        <v>-1.4368983999060059E-2</v>
      </c>
      <c r="AZ137" s="93">
        <f t="shared" si="249"/>
        <v>-1.9842655626470362E-2</v>
      </c>
      <c r="BA137" s="93">
        <f t="shared" si="249"/>
        <v>5.7149136703841696E-2</v>
      </c>
      <c r="BB137" s="93">
        <f t="shared" si="249"/>
        <v>0.2477069398846834</v>
      </c>
      <c r="BC137" s="93">
        <f t="shared" si="250"/>
        <v>0.38179486136005103</v>
      </c>
      <c r="BD137" s="93">
        <f t="shared" si="251"/>
        <v>0.33983960777686373</v>
      </c>
      <c r="BE137" s="93">
        <f t="shared" si="251"/>
        <v>0.31871490076422471</v>
      </c>
      <c r="BF137" s="93">
        <f t="shared" si="251"/>
        <v>0.30572383372663547</v>
      </c>
      <c r="BG137" s="93">
        <f t="shared" si="251"/>
        <v>0.28699060352677175</v>
      </c>
      <c r="BH137" s="93">
        <f t="shared" si="251"/>
        <v>0.28511430651072955</v>
      </c>
      <c r="BI137" s="93">
        <f t="shared" si="251"/>
        <v>0.26261957020994031</v>
      </c>
      <c r="BJ137" s="93">
        <f t="shared" si="251"/>
        <v>0.23140735815043567</v>
      </c>
      <c r="BK137" s="93">
        <f t="shared" si="251"/>
        <v>0.23119943860919512</v>
      </c>
      <c r="BL137" s="93">
        <f t="shared" si="251"/>
        <v>0.22104393587351523</v>
      </c>
      <c r="BM137" s="93">
        <f t="shared" si="251"/>
        <v>0.16406032205069487</v>
      </c>
      <c r="BN137" s="93">
        <f t="shared" si="251"/>
        <v>7.3913153818778943E-2</v>
      </c>
      <c r="BO137" s="93">
        <f t="shared" si="251"/>
        <v>8.3191465935059661E-3</v>
      </c>
      <c r="BP137" s="87">
        <f t="shared" si="251"/>
        <v>1.7227379989417591E-2</v>
      </c>
      <c r="BQ137" s="93">
        <f t="shared" si="251"/>
        <v>1.6547293074240521E-2</v>
      </c>
      <c r="BR137" s="93">
        <f t="shared" si="251"/>
        <v>2.2094434022053688E-2</v>
      </c>
      <c r="BS137" s="93">
        <f t="shared" si="251"/>
        <v>2.4364935213153194E-2</v>
      </c>
      <c r="BT137" s="93">
        <f t="shared" si="252"/>
        <v>2.4884060012692721E-2</v>
      </c>
      <c r="BU137" s="93">
        <f t="shared" si="253"/>
        <v>2.9183125077981487E-2</v>
      </c>
      <c r="BV137" s="93">
        <f t="shared" si="253"/>
        <v>3.2013154291939294E-2</v>
      </c>
      <c r="BW137" s="93">
        <f t="shared" si="254"/>
        <v>4.2770472963929107E-2</v>
      </c>
      <c r="BX137" s="93">
        <f t="shared" si="254"/>
        <v>4.7244873846010949E-2</v>
      </c>
      <c r="BY137" s="93">
        <f t="shared" si="254"/>
        <v>4.7677903103357178E-2</v>
      </c>
      <c r="BZ137" s="93">
        <f t="shared" si="254"/>
        <v>4.6080702955461073E-2</v>
      </c>
      <c r="CA137" s="93">
        <f t="shared" si="255"/>
        <v>4.7296069690493381E-2</v>
      </c>
      <c r="CB137" s="93">
        <f t="shared" si="256"/>
        <v>4.9422118757818323E-2</v>
      </c>
      <c r="CC137" s="119">
        <f t="shared" si="256"/>
        <v>5.9624446069896475E-2</v>
      </c>
    </row>
  </sheetData>
  <hyperlinks>
    <hyperlink ref="B2" r:id="rId1" xr:uid="{00000000-0004-0000-0000-000000000000}"/>
  </hyperlinks>
  <pageMargins left="0.7" right="0.7" top="0.75" bottom="0.75" header="0.3" footer="0.3"/>
  <pageSetup paperSize="9" scale="2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128"/>
  <sheetViews>
    <sheetView zoomScale="85" zoomScaleNormal="85" workbookViewId="0">
      <pane xSplit="2" ySplit="4" topLeftCell="Q5" activePane="bottomRight" state="frozenSplit"/>
      <selection pane="topRight" activeCell="C1" sqref="C1"/>
      <selection pane="bottomLeft" activeCell="A5" sqref="A5"/>
      <selection pane="bottomRight" activeCell="AB7" sqref="AB7"/>
    </sheetView>
  </sheetViews>
  <sheetFormatPr baseColWidth="10" defaultColWidth="11.44140625" defaultRowHeight="14.4" x14ac:dyDescent="0.3"/>
  <cols>
    <col min="1" max="1" width="4" customWidth="1"/>
    <col min="2" max="2" width="42.109375" customWidth="1"/>
    <col min="3" max="5" width="9.109375" bestFit="1" customWidth="1"/>
    <col min="6" max="9" width="10.33203125" bestFit="1" customWidth="1"/>
    <col min="10" max="10" width="10" bestFit="1" customWidth="1"/>
    <col min="11" max="11" width="10.33203125" bestFit="1" customWidth="1"/>
    <col min="12" max="13" width="10" bestFit="1" customWidth="1"/>
  </cols>
  <sheetData>
    <row r="1" spans="2:28" ht="35.25" customHeight="1" x14ac:dyDescent="0.35">
      <c r="B1" s="1" t="s">
        <v>8</v>
      </c>
    </row>
    <row r="2" spans="2:28" ht="19.5" customHeight="1" x14ac:dyDescent="0.3">
      <c r="B2" s="2" t="s">
        <v>0</v>
      </c>
    </row>
    <row r="3" spans="2:28" ht="15" thickBot="1" x14ac:dyDescent="0.35"/>
    <row r="4" spans="2:28" x14ac:dyDescent="0.3">
      <c r="B4" s="31"/>
      <c r="C4" s="32" t="s">
        <v>9</v>
      </c>
      <c r="D4" s="32" t="s">
        <v>10</v>
      </c>
      <c r="E4" s="32" t="s">
        <v>11</v>
      </c>
      <c r="F4" s="32" t="s">
        <v>12</v>
      </c>
      <c r="G4" s="32" t="s">
        <v>13</v>
      </c>
      <c r="H4" s="32" t="s">
        <v>14</v>
      </c>
      <c r="I4" s="32" t="s">
        <v>15</v>
      </c>
      <c r="J4" s="32" t="s">
        <v>16</v>
      </c>
      <c r="K4" s="32" t="s">
        <v>17</v>
      </c>
      <c r="L4" s="32" t="s">
        <v>18</v>
      </c>
      <c r="M4" s="105" t="s">
        <v>32</v>
      </c>
      <c r="N4" s="32" t="s">
        <v>33</v>
      </c>
      <c r="O4" s="132" t="s">
        <v>34</v>
      </c>
      <c r="P4" s="132" t="s">
        <v>35</v>
      </c>
      <c r="Q4" s="132" t="s">
        <v>67</v>
      </c>
      <c r="R4" s="132" t="s">
        <v>68</v>
      </c>
      <c r="S4" s="132" t="s">
        <v>69</v>
      </c>
      <c r="T4" s="132" t="s">
        <v>71</v>
      </c>
      <c r="U4" s="132" t="s">
        <v>72</v>
      </c>
      <c r="V4" s="132" t="s">
        <v>73</v>
      </c>
      <c r="W4" s="132" t="s">
        <v>74</v>
      </c>
      <c r="X4" s="132" t="s">
        <v>77</v>
      </c>
      <c r="Y4" s="132" t="s">
        <v>78</v>
      </c>
      <c r="Z4" s="132" t="s">
        <v>79</v>
      </c>
      <c r="AA4" s="132" t="s">
        <v>86</v>
      </c>
      <c r="AB4" s="132" t="s">
        <v>87</v>
      </c>
    </row>
    <row r="5" spans="2:28" x14ac:dyDescent="0.3">
      <c r="B5" s="33" t="s">
        <v>25</v>
      </c>
      <c r="C5" s="49"/>
      <c r="D5" s="49"/>
      <c r="E5" s="49"/>
      <c r="F5" s="49"/>
      <c r="G5" s="50"/>
      <c r="H5" s="50"/>
      <c r="I5" s="50"/>
      <c r="J5" s="50"/>
      <c r="K5" s="50"/>
      <c r="L5" s="50"/>
      <c r="M5" s="50"/>
      <c r="N5" s="50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</row>
    <row r="6" spans="2:28" x14ac:dyDescent="0.3">
      <c r="B6" s="28" t="s">
        <v>2</v>
      </c>
      <c r="C6" s="10"/>
      <c r="D6" s="10"/>
      <c r="E6" s="10"/>
      <c r="F6" s="10"/>
      <c r="G6" s="12"/>
      <c r="H6" s="12"/>
      <c r="I6" s="12"/>
      <c r="J6" s="12"/>
      <c r="K6" s="12"/>
      <c r="L6" s="12"/>
      <c r="M6" s="12"/>
      <c r="N6" s="12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</row>
    <row r="7" spans="2:28" x14ac:dyDescent="0.3">
      <c r="B7" s="29" t="s">
        <v>1</v>
      </c>
      <c r="C7" s="14">
        <f>Mensuel!C7+Mensuel!D7+Mensuel!E7</f>
        <v>43414254.999999702</v>
      </c>
      <c r="D7" s="14">
        <f>Mensuel!F7+Mensuel!G7+Mensuel!H7</f>
        <v>42367711.949999698</v>
      </c>
      <c r="E7" s="14">
        <f>Mensuel!I7+Mensuel!J7+Mensuel!K7</f>
        <v>38579122.799999759</v>
      </c>
      <c r="F7" s="14">
        <f>Mensuel!L7+Mensuel!M7+Mensuel!N7</f>
        <v>44558808.129999727</v>
      </c>
      <c r="G7" s="24">
        <f>Mensuel!O7+Mensuel!P7+Mensuel!Q7</f>
        <v>43737692.569999754</v>
      </c>
      <c r="H7" s="24">
        <f>Mensuel!S7+Mensuel!T7+Mensuel!R7</f>
        <v>42647549.339999735</v>
      </c>
      <c r="I7" s="24">
        <f>Mensuel!U7+Mensuel!V7+Mensuel!W7</f>
        <v>38297342.509999812</v>
      </c>
      <c r="J7" s="24">
        <f>Mensuel!X7+Mensuel!Y7+Mensuel!Z7</f>
        <v>45460782.689999744</v>
      </c>
      <c r="K7" s="24">
        <f>Mensuel!AB7+Mensuel!AC7+Mensuel!AA7</f>
        <v>43433138.099999756</v>
      </c>
      <c r="L7" s="24">
        <f>Mensuel!AE7+Mensuel!AF7+Mensuel!AD7</f>
        <v>42804445.249999866</v>
      </c>
      <c r="M7" s="24">
        <f>Mensuel!AH7+Mensuel!AI7+Mensuel!AG7</f>
        <v>39162880.079999879</v>
      </c>
      <c r="N7" s="24">
        <f>Mensuel!AJ7+Mensuel!AK7+Mensuel!AL7</f>
        <v>44919724.629999757</v>
      </c>
      <c r="O7" s="135">
        <f>Mensuel!AM7+Mensuel!AN7+Mensuel!AO7</f>
        <v>41139451.029999621</v>
      </c>
      <c r="P7" s="135">
        <f>Mensuel!AP7+Mensuel!AQ7+Mensuel!AR7</f>
        <v>25257154.159999855</v>
      </c>
      <c r="Q7" s="135">
        <f>Mensuel!AS7+Mensuel!AT7+Mensuel!AU7</f>
        <v>41351350.8499998</v>
      </c>
      <c r="R7" s="135">
        <f>Mensuel!AV7+Mensuel!AW7+Mensuel!AX7</f>
        <v>47032755.379999667</v>
      </c>
      <c r="S7" s="135">
        <f>Mensuel!AY7+Mensuel!AZ7+Mensuel!BA7</f>
        <v>45579026.279999718</v>
      </c>
      <c r="T7" s="135">
        <f>Mensuel!BB7+Mensuel!BC7+Mensuel!BD7</f>
        <v>45673223.94999969</v>
      </c>
      <c r="U7" s="135">
        <f>Mensuel!BE7+Mensuel!BF7+Mensuel!BG7</f>
        <v>39673007.449999802</v>
      </c>
      <c r="V7" s="135">
        <f>Mensuel!BH7+Mensuel!BI7+Mensuel!BJ7</f>
        <v>46066936.219999708</v>
      </c>
      <c r="W7" s="135">
        <f>Mensuel!BK7+Mensuel!BL7+Mensuel!BM7</f>
        <v>48017780.949999735</v>
      </c>
      <c r="X7" s="135">
        <f>Mensuel!BN7+Mensuel!BO7+Mensuel!BP7</f>
        <v>45422217.31999968</v>
      </c>
      <c r="Y7" s="135">
        <f>Mensuel!BQ7+Mensuel!BR7+Mensuel!BS7</f>
        <v>39707358.539999783</v>
      </c>
      <c r="Z7" s="135">
        <f>Mensuel!BT7+Mensuel!BU7+Mensuel!BV7</f>
        <v>46089053.949999742</v>
      </c>
      <c r="AA7" s="135">
        <f>Mensuel!BW7+Mensuel!BX7+Mensuel!BY7</f>
        <v>47894862.309999615</v>
      </c>
      <c r="AB7" s="135">
        <f>Mensuel!BZ7+Mensuel!CA7+Mensuel!CB7</f>
        <v>45784362.499999702</v>
      </c>
    </row>
    <row r="8" spans="2:28" x14ac:dyDescent="0.3">
      <c r="B8" s="29" t="s">
        <v>3</v>
      </c>
      <c r="C8" s="14">
        <f>Mensuel!C8+Mensuel!D8+Mensuel!E8</f>
        <v>283565457.68999928</v>
      </c>
      <c r="D8" s="14">
        <f>Mensuel!F8+Mensuel!G8+Mensuel!H8</f>
        <v>278311869.62999946</v>
      </c>
      <c r="E8" s="14">
        <f>Mensuel!I8+Mensuel!J8+Mensuel!K8</f>
        <v>238879684.26999974</v>
      </c>
      <c r="F8" s="14">
        <f>Mensuel!L8+Mensuel!M8+Mensuel!N8</f>
        <v>283867697.79999948</v>
      </c>
      <c r="G8" s="24">
        <f>Mensuel!O8+Mensuel!P8+Mensuel!Q8</f>
        <v>281015992.2799992</v>
      </c>
      <c r="H8" s="24">
        <f>Mensuel!S8+Mensuel!T8+Mensuel!R8</f>
        <v>280298416.28999937</v>
      </c>
      <c r="I8" s="24">
        <f>Mensuel!U8+Mensuel!V8+Mensuel!W8</f>
        <v>239724012.34999955</v>
      </c>
      <c r="J8" s="24">
        <f>Mensuel!X8+Mensuel!Y8+Mensuel!Z8</f>
        <v>290224224.87999952</v>
      </c>
      <c r="K8" s="24">
        <f>Mensuel!AB8+Mensuel!AC8+Mensuel!AA8</f>
        <v>278527243.12999952</v>
      </c>
      <c r="L8" s="24">
        <f>Mensuel!AE8+Mensuel!AF8+Mensuel!AD8</f>
        <v>319406953.12999976</v>
      </c>
      <c r="M8" s="24">
        <f>Mensuel!AH8+Mensuel!AI8+Mensuel!AG8</f>
        <v>283262968.82999963</v>
      </c>
      <c r="N8" s="24">
        <f>Mensuel!AJ8+Mensuel!AK8+Mensuel!AL8</f>
        <v>325996913.9599992</v>
      </c>
      <c r="O8" s="135">
        <f>Mensuel!AM8+Mensuel!AN8+Mensuel!AO8</f>
        <v>307627140.99999881</v>
      </c>
      <c r="P8" s="135">
        <f>Mensuel!AP8+Mensuel!AQ8+Mensuel!AR8</f>
        <v>173701268.36999923</v>
      </c>
      <c r="Q8" s="135">
        <f>Mensuel!AS8+Mensuel!AT8+Mensuel!AU8</f>
        <v>311914433.66999912</v>
      </c>
      <c r="R8" s="135">
        <f>Mensuel!AV8+Mensuel!AW8+Mensuel!AX8</f>
        <v>356944760.83999962</v>
      </c>
      <c r="S8" s="135">
        <f>Mensuel!AY8+Mensuel!AZ8+Mensuel!BA8</f>
        <v>361667583.20999861</v>
      </c>
      <c r="T8" s="135">
        <f>Mensuel!BB8+Mensuel!BC8+Mensuel!BD8</f>
        <v>369174195.34999847</v>
      </c>
      <c r="U8" s="135">
        <f>Mensuel!BE8+Mensuel!BF8+Mensuel!BG8</f>
        <v>306929633.78999871</v>
      </c>
      <c r="V8" s="135">
        <f>Mensuel!BH8+Mensuel!BI8+Mensuel!BJ8</f>
        <v>355468107.82999867</v>
      </c>
      <c r="W8" s="135">
        <f>Mensuel!BK8+Mensuel!BL8+Mensuel!BM8</f>
        <v>365275695.86999846</v>
      </c>
      <c r="X8" s="135">
        <f>Mensuel!BN8+Mensuel!BO8+Mensuel!BP8</f>
        <v>376162869.82999831</v>
      </c>
      <c r="Y8" s="135">
        <f>Mensuel!BQ8+Mensuel!BR8+Mensuel!BS8</f>
        <v>318048459.59999925</v>
      </c>
      <c r="Z8" s="135">
        <f>Mensuel!BT8+Mensuel!BU8+Mensuel!BV8</f>
        <v>374331396.83999872</v>
      </c>
      <c r="AA8" s="135">
        <f>Mensuel!BW8+Mensuel!BX8+Mensuel!BY8</f>
        <v>396260739.9299984</v>
      </c>
      <c r="AB8" s="135">
        <f>Mensuel!BZ8+Mensuel!CA8+Mensuel!CB8</f>
        <v>386063870.63999796</v>
      </c>
    </row>
    <row r="9" spans="2:28" x14ac:dyDescent="0.3">
      <c r="B9" s="29" t="s">
        <v>4</v>
      </c>
      <c r="C9" s="54">
        <f>Mensuel!C9+Mensuel!D9+Mensuel!E9</f>
        <v>212663236.78999966</v>
      </c>
      <c r="D9" s="14">
        <f>Mensuel!F9+Mensuel!G9+Mensuel!H9</f>
        <v>214298352.28999957</v>
      </c>
      <c r="E9" s="14">
        <f>Mensuel!I9+Mensuel!J9+Mensuel!K9</f>
        <v>159109228.68999988</v>
      </c>
      <c r="F9" s="14">
        <f>Mensuel!L9+Mensuel!M9+Mensuel!N9</f>
        <v>217623230.86999959</v>
      </c>
      <c r="G9" s="24">
        <f>Mensuel!O9+Mensuel!P9+Mensuel!Q9</f>
        <v>202989049.51999968</v>
      </c>
      <c r="H9" s="24">
        <f>Mensuel!S9+Mensuel!T9+Mensuel!R9</f>
        <v>212282804.93999961</v>
      </c>
      <c r="I9" s="24">
        <f>Mensuel!U9+Mensuel!V9+Mensuel!W9</f>
        <v>159522521.59999987</v>
      </c>
      <c r="J9" s="24">
        <f>Mensuel!X9+Mensuel!Y9+Mensuel!Z9</f>
        <v>219553342.80999959</v>
      </c>
      <c r="K9" s="24">
        <f>Mensuel!AB9+Mensuel!AC9+Mensuel!AA9</f>
        <v>201077495.66999978</v>
      </c>
      <c r="L9" s="24">
        <f>Mensuel!AE9+Mensuel!AF9+Mensuel!AD9</f>
        <v>176449221.80000004</v>
      </c>
      <c r="M9" s="24">
        <f>Mensuel!AH9+Mensuel!AI9+Mensuel!AG9</f>
        <v>153704751.96999925</v>
      </c>
      <c r="N9" s="24">
        <f>Mensuel!AJ9+Mensuel!AK9+Mensuel!AL9</f>
        <v>192876056.51999727</v>
      </c>
      <c r="O9" s="135">
        <f>Mensuel!AM9+Mensuel!AN9+Mensuel!AO9</f>
        <v>173782512.73999706</v>
      </c>
      <c r="P9" s="135">
        <f>Mensuel!AP9+Mensuel!AQ9+Mensuel!AR9</f>
        <v>129630767.92999959</v>
      </c>
      <c r="Q9" s="135">
        <f>Mensuel!AS9+Mensuel!AT9+Mensuel!AU9</f>
        <v>204434686.27999854</v>
      </c>
      <c r="R9" s="135">
        <f>Mensuel!AV9+Mensuel!AW9+Mensuel!AX9</f>
        <v>260535688.24999863</v>
      </c>
      <c r="S9" s="135">
        <f>Mensuel!AY9+Mensuel!AZ9+Mensuel!BA9</f>
        <v>242111572.78999865</v>
      </c>
      <c r="T9" s="135">
        <f>Mensuel!BB9+Mensuel!BC9+Mensuel!BD9</f>
        <v>267552389.94999862</v>
      </c>
      <c r="U9" s="135">
        <f>Mensuel!BE9+Mensuel!BF9+Mensuel!BG9</f>
        <v>196300139.62999892</v>
      </c>
      <c r="V9" s="135">
        <f>Mensuel!BH9+Mensuel!BI9+Mensuel!BJ9</f>
        <v>255354395.99999845</v>
      </c>
      <c r="W9" s="135">
        <f>Mensuel!BK9+Mensuel!BL9+Mensuel!BM9</f>
        <v>242828680.74999857</v>
      </c>
      <c r="X9" s="135">
        <f>Mensuel!BN9+Mensuel!BO9+Mensuel!BP9</f>
        <v>264556492.13999897</v>
      </c>
      <c r="Y9" s="135">
        <f>Mensuel!BQ9+Mensuel!BR9+Mensuel!BS9</f>
        <v>193121204.81999844</v>
      </c>
      <c r="Z9" s="135">
        <f>Mensuel!BT9+Mensuel!BU9+Mensuel!BV9</f>
        <v>256793815.8499983</v>
      </c>
      <c r="AA9" s="135">
        <f>Mensuel!BW9+Mensuel!BX9+Mensuel!BY9</f>
        <v>249643377.18999845</v>
      </c>
      <c r="AB9" s="135">
        <f>Mensuel!BZ9+Mensuel!CA9+Mensuel!CB9</f>
        <v>255178182.2899988</v>
      </c>
    </row>
    <row r="10" spans="2:28" x14ac:dyDescent="0.3">
      <c r="B10" s="29" t="s">
        <v>5</v>
      </c>
      <c r="C10" s="54">
        <f>Mensuel!C10+Mensuel!D10+Mensuel!E10</f>
        <v>90205209.570000023</v>
      </c>
      <c r="D10" s="14">
        <f>Mensuel!F10+Mensuel!G10+Mensuel!H10</f>
        <v>95485436.280000031</v>
      </c>
      <c r="E10" s="14">
        <f>Mensuel!I10+Mensuel!J10+Mensuel!K10</f>
        <v>82489106.909999996</v>
      </c>
      <c r="F10" s="14">
        <f>Mensuel!L10+Mensuel!M10+Mensuel!N10</f>
        <v>97401097.910000026</v>
      </c>
      <c r="G10" s="24">
        <f>Mensuel!O10+Mensuel!P10+Mensuel!Q10</f>
        <v>92468339.930000022</v>
      </c>
      <c r="H10" s="24">
        <f>Mensuel!S10+Mensuel!T10+Mensuel!R10</f>
        <v>100399367.23000002</v>
      </c>
      <c r="I10" s="24">
        <f>Mensuel!U10+Mensuel!V10+Mensuel!W10</f>
        <v>84422152.660000026</v>
      </c>
      <c r="J10" s="24">
        <f>Mensuel!X10+Mensuel!Y10+Mensuel!Z10</f>
        <v>103243383.70000002</v>
      </c>
      <c r="K10" s="24">
        <f>Mensuel!AB10+Mensuel!AC10+Mensuel!AA10</f>
        <v>94641057.51000002</v>
      </c>
      <c r="L10" s="24">
        <f>Mensuel!AE10+Mensuel!AF10+Mensuel!AD10</f>
        <v>102807509.59000002</v>
      </c>
      <c r="M10" s="24">
        <f>Mensuel!AH10+Mensuel!AI10+Mensuel!AG10</f>
        <v>89723817.039999992</v>
      </c>
      <c r="N10" s="24">
        <f>Mensuel!AJ10+Mensuel!AK10+Mensuel!AL10</f>
        <v>106461645.21000002</v>
      </c>
      <c r="O10" s="135">
        <f>Mensuel!AM10+Mensuel!AN10+Mensuel!AO10</f>
        <v>90133142.560000032</v>
      </c>
      <c r="P10" s="135">
        <f>Mensuel!AP10+Mensuel!AQ10+Mensuel!AR10</f>
        <v>95767871.330000013</v>
      </c>
      <c r="Q10" s="135">
        <f>Mensuel!AS10+Mensuel!AT10+Mensuel!AU10</f>
        <v>100919782.44</v>
      </c>
      <c r="R10" s="135">
        <f>Mensuel!AV10+Mensuel!AW10+Mensuel!AX10</f>
        <v>111977373.78999998</v>
      </c>
      <c r="S10" s="135">
        <f>Mensuel!AY10+Mensuel!AZ10+Mensuel!BA10</f>
        <v>109680103.24000004</v>
      </c>
      <c r="T10" s="135">
        <f>Mensuel!BB10+Mensuel!BC10+Mensuel!BD10</f>
        <v>110343666.75000001</v>
      </c>
      <c r="U10" s="135">
        <f>Mensuel!BE10+Mensuel!BF10+Mensuel!BG10</f>
        <v>101704989.37</v>
      </c>
      <c r="V10" s="135">
        <f>Mensuel!BH10+Mensuel!BI10+Mensuel!BJ10</f>
        <v>116643461.03</v>
      </c>
      <c r="W10" s="135">
        <f>Mensuel!BK10+Mensuel!BL10+Mensuel!BM10</f>
        <v>112368380.56999999</v>
      </c>
      <c r="X10" s="135">
        <f>Mensuel!BN10+Mensuel!BO10+Mensuel!BP10</f>
        <v>118515184.26000002</v>
      </c>
      <c r="Y10" s="135">
        <f>Mensuel!BQ10+Mensuel!BR10+Mensuel!BS10</f>
        <v>106437772.90000001</v>
      </c>
      <c r="Z10" s="135">
        <f>Mensuel!BT10+Mensuel!BU10+Mensuel!BV10</f>
        <v>121465439.61</v>
      </c>
      <c r="AA10" s="135">
        <f>Mensuel!BW10+Mensuel!BX10+Mensuel!BY10</f>
        <v>119265922.52999999</v>
      </c>
      <c r="AB10" s="135">
        <f>Mensuel!BZ10+Mensuel!CA10+Mensuel!CB10</f>
        <v>124178095.61000001</v>
      </c>
    </row>
    <row r="11" spans="2:28" x14ac:dyDescent="0.3">
      <c r="B11" s="53" t="s">
        <v>30</v>
      </c>
      <c r="C11" s="54">
        <f>Mensuel!C11+Mensuel!D11+Mensuel!E11</f>
        <v>38270029.600000061</v>
      </c>
      <c r="D11" s="14">
        <f>Mensuel!F11+Mensuel!G11+Mensuel!H11</f>
        <v>37658653.680000111</v>
      </c>
      <c r="E11" s="14">
        <f>Mensuel!I11+Mensuel!J11+Mensuel!K11</f>
        <v>32822909.250000075</v>
      </c>
      <c r="F11" s="14">
        <f>Mensuel!L11+Mensuel!M11+Mensuel!N11</f>
        <v>38941732.390000045</v>
      </c>
      <c r="G11" s="24">
        <f>Mensuel!O11+Mensuel!P11+Mensuel!Q11</f>
        <v>39288664.070000052</v>
      </c>
      <c r="H11" s="24">
        <f>Mensuel!S11+Mensuel!T11+Mensuel!R11</f>
        <v>38596868.230000049</v>
      </c>
      <c r="I11" s="24">
        <f>Mensuel!U11+Mensuel!V11+Mensuel!W11</f>
        <v>33316148.20000004</v>
      </c>
      <c r="J11" s="24">
        <f>Mensuel!X11+Mensuel!Y11+Mensuel!Z11</f>
        <v>40423881.300000042</v>
      </c>
      <c r="K11" s="24">
        <f>Mensuel!AB11+Mensuel!AC11+Mensuel!AA11</f>
        <v>39336330.150000036</v>
      </c>
      <c r="L11" s="24">
        <f>Mensuel!AE11+Mensuel!AF11+Mensuel!AD11</f>
        <v>41203487.850000039</v>
      </c>
      <c r="M11" s="24">
        <f>Mensuel!AH11+Mensuel!AI11+Mensuel!AG11</f>
        <v>36765475.870000035</v>
      </c>
      <c r="N11" s="24">
        <f>Mensuel!AJ11+Mensuel!AK11+Mensuel!AL11</f>
        <v>42256102.879999995</v>
      </c>
      <c r="O11" s="135">
        <f>Mensuel!AM11+Mensuel!AN11+Mensuel!AO11</f>
        <v>39905680.969999999</v>
      </c>
      <c r="P11" s="135">
        <f>Mensuel!AP11+Mensuel!AQ11+Mensuel!AR11</f>
        <v>25535280.049999975</v>
      </c>
      <c r="Q11" s="135">
        <f>Mensuel!AS11+Mensuel!AT11+Mensuel!AU11</f>
        <v>42534293.049999967</v>
      </c>
      <c r="R11" s="135">
        <f>Mensuel!AV11+Mensuel!AW11+Mensuel!AX11</f>
        <v>48965913.289999992</v>
      </c>
      <c r="S11" s="135">
        <f>Mensuel!AY11+Mensuel!AZ11+Mensuel!BA11</f>
        <v>48214081.699999973</v>
      </c>
      <c r="T11" s="135">
        <f>Mensuel!BB11+Mensuel!BC11+Mensuel!BD11</f>
        <v>50522576.319999978</v>
      </c>
      <c r="U11" s="135">
        <f>Mensuel!BE11+Mensuel!BF11+Mensuel!BG11</f>
        <v>41774462.049999967</v>
      </c>
      <c r="V11" s="135">
        <f>Mensuel!BH11+Mensuel!BI11+Mensuel!BJ11</f>
        <v>48441932.280000001</v>
      </c>
      <c r="W11" s="135">
        <f>Mensuel!BK11+Mensuel!BL11+Mensuel!BM11</f>
        <v>48827547.819999963</v>
      </c>
      <c r="X11" s="135">
        <f>Mensuel!BN11+Mensuel!BO11+Mensuel!BP11</f>
        <v>50699737.619999945</v>
      </c>
      <c r="Y11" s="135">
        <f>Mensuel!BQ11+Mensuel!BR11+Mensuel!BS11</f>
        <v>42820505.689999998</v>
      </c>
      <c r="Z11" s="135">
        <f>Mensuel!BT11+Mensuel!BU11+Mensuel!BV11</f>
        <v>50455950.950000033</v>
      </c>
      <c r="AA11" s="135">
        <f>Mensuel!BW11+Mensuel!BX11+Mensuel!BY11</f>
        <v>59358440.719999954</v>
      </c>
      <c r="AB11" s="135">
        <f>Mensuel!BZ11+Mensuel!CA11+Mensuel!CB11</f>
        <v>59513779.41999995</v>
      </c>
    </row>
    <row r="12" spans="2:28" x14ac:dyDescent="0.3">
      <c r="B12" s="53" t="s">
        <v>29</v>
      </c>
      <c r="C12" s="54">
        <f>Mensuel!C12+Mensuel!D12+Mensuel!E12</f>
        <v>9281540.7299999893</v>
      </c>
      <c r="D12" s="14">
        <f>Mensuel!F12+Mensuel!G12+Mensuel!H12</f>
        <v>9569369.819999991</v>
      </c>
      <c r="E12" s="14">
        <f>Mensuel!I12+Mensuel!J12+Mensuel!K12</f>
        <v>7870868.6499999939</v>
      </c>
      <c r="F12" s="14">
        <f>Mensuel!L12+Mensuel!M12+Mensuel!N12</f>
        <v>10651835.319999972</v>
      </c>
      <c r="G12" s="24">
        <f>Mensuel!O12+Mensuel!P12+Mensuel!Q12</f>
        <v>10513517.579999985</v>
      </c>
      <c r="H12" s="24">
        <f>Mensuel!S12+Mensuel!T12+Mensuel!R12</f>
        <v>10709371.759999979</v>
      </c>
      <c r="I12" s="24">
        <f>Mensuel!U12+Mensuel!V12+Mensuel!W12</f>
        <v>8955922.7199999914</v>
      </c>
      <c r="J12" s="24">
        <f>Mensuel!X12+Mensuel!Y12+Mensuel!Z12</f>
        <v>12188767.399999972</v>
      </c>
      <c r="K12" s="24">
        <f>Mensuel!AB12+Mensuel!AC12+Mensuel!AA12</f>
        <v>11535104.729999974</v>
      </c>
      <c r="L12" s="24">
        <f>Mensuel!AE12+Mensuel!AF12+Mensuel!AD12</f>
        <v>12013585.629999971</v>
      </c>
      <c r="M12" s="24">
        <f>Mensuel!AH12+Mensuel!AI12+Mensuel!AG12</f>
        <v>10255166.439999988</v>
      </c>
      <c r="N12" s="24">
        <f>Mensuel!AJ12+Mensuel!AK12+Mensuel!AL12</f>
        <v>13317464.699999973</v>
      </c>
      <c r="O12" s="135">
        <f>Mensuel!AM12+Mensuel!AN12+Mensuel!AO12</f>
        <v>11841639.529999973</v>
      </c>
      <c r="P12" s="135">
        <f>Mensuel!AP12+Mensuel!AQ12+Mensuel!AR12</f>
        <v>6812280.3799999915</v>
      </c>
      <c r="Q12" s="135">
        <f>Mensuel!AS12+Mensuel!AT12+Mensuel!AU12</f>
        <v>12665959.929999959</v>
      </c>
      <c r="R12" s="135">
        <f>Mensuel!AV12+Mensuel!AW12+Mensuel!AX12</f>
        <v>16756310.749999942</v>
      </c>
      <c r="S12" s="135">
        <f>Mensuel!AY12+Mensuel!AZ12+Mensuel!BA12</f>
        <v>16620835.289999934</v>
      </c>
      <c r="T12" s="135">
        <f>Mensuel!BB12+Mensuel!BC12+Mensuel!BD12</f>
        <v>17446396.629999943</v>
      </c>
      <c r="U12" s="135">
        <f>Mensuel!BE12+Mensuel!BF12+Mensuel!BG12</f>
        <v>13324518.149999969</v>
      </c>
      <c r="V12" s="135">
        <f>Mensuel!BH12+Mensuel!BI12+Mensuel!BJ12</f>
        <v>16955499.809999958</v>
      </c>
      <c r="W12" s="135">
        <f>Mensuel!BK12+Mensuel!BL12+Mensuel!BM12</f>
        <v>16881027.339999955</v>
      </c>
      <c r="X12" s="135">
        <f>Mensuel!BN12+Mensuel!BO12+Mensuel!BP12</f>
        <v>17623414.529999934</v>
      </c>
      <c r="Y12" s="135">
        <f>Mensuel!BQ12+Mensuel!BR12+Mensuel!BS12</f>
        <v>13965220.079999972</v>
      </c>
      <c r="Z12" s="135">
        <f>Mensuel!BT12+Mensuel!BU12+Mensuel!BV12</f>
        <v>18154652.379999951</v>
      </c>
      <c r="AA12" s="135">
        <f>Mensuel!BW12+Mensuel!BX12+Mensuel!BY12</f>
        <v>19256525.309999958</v>
      </c>
      <c r="AB12" s="135">
        <f>Mensuel!BZ12+Mensuel!CA12+Mensuel!CB12</f>
        <v>19146734.629999951</v>
      </c>
    </row>
    <row r="13" spans="2:28" x14ac:dyDescent="0.3">
      <c r="B13" s="28" t="s">
        <v>6</v>
      </c>
      <c r="C13" s="54"/>
      <c r="D13" s="14"/>
      <c r="E13" s="14"/>
      <c r="F13" s="14"/>
      <c r="G13" s="24"/>
      <c r="H13" s="24"/>
      <c r="I13" s="24"/>
      <c r="J13" s="24"/>
      <c r="K13" s="123"/>
      <c r="L13" s="24"/>
      <c r="M13" s="24"/>
      <c r="N13" s="24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</row>
    <row r="14" spans="2:28" hidden="1" x14ac:dyDescent="0.3">
      <c r="B14" s="29"/>
      <c r="C14" s="54"/>
      <c r="D14" s="14"/>
      <c r="E14" s="14"/>
      <c r="F14" s="14"/>
      <c r="G14" s="24"/>
      <c r="H14" s="24"/>
      <c r="I14" s="24"/>
      <c r="J14" s="24"/>
      <c r="K14" s="24"/>
      <c r="L14" s="24"/>
      <c r="M14" s="24"/>
      <c r="N14" s="24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</row>
    <row r="15" spans="2:28" x14ac:dyDescent="0.3">
      <c r="B15" s="29" t="s">
        <v>3</v>
      </c>
      <c r="C15" s="54">
        <f>Mensuel!C15+Mensuel!D15+Mensuel!E15</f>
        <v>28957740.210000031</v>
      </c>
      <c r="D15" s="14">
        <f>Mensuel!F15+Mensuel!G15+Mensuel!H15</f>
        <v>28147703.170000054</v>
      </c>
      <c r="E15" s="14">
        <f>Mensuel!I15+Mensuel!J15+Mensuel!K15</f>
        <v>25651193.590000015</v>
      </c>
      <c r="F15" s="14">
        <f>Mensuel!L15+Mensuel!M15+Mensuel!N15</f>
        <v>31004267.430000037</v>
      </c>
      <c r="G15" s="24">
        <f>Mensuel!O15+Mensuel!P15+Mensuel!Q15</f>
        <v>30932122.280000038</v>
      </c>
      <c r="H15" s="24">
        <f>Mensuel!S15+Mensuel!T15+Mensuel!R15</f>
        <v>30573694.980000034</v>
      </c>
      <c r="I15" s="24">
        <f>Mensuel!U15+Mensuel!V15+Mensuel!W15</f>
        <v>28012301.110000014</v>
      </c>
      <c r="J15" s="24">
        <f>Mensuel!X15+Mensuel!Y15+Mensuel!Z15</f>
        <v>35062862.070000015</v>
      </c>
      <c r="K15" s="24">
        <f>Mensuel!AB15+Mensuel!AC15+Mensuel!AA15</f>
        <v>34519894.660000034</v>
      </c>
      <c r="L15" s="24">
        <f>Mensuel!AE15+Mensuel!AF15+Mensuel!AD15</f>
        <v>38705488.360000007</v>
      </c>
      <c r="M15" s="24">
        <f>Mensuel!AH15+Mensuel!AI15+Mensuel!AG15</f>
        <v>38349296.00000003</v>
      </c>
      <c r="N15" s="24">
        <f>Mensuel!AJ15+Mensuel!AK15+Mensuel!AL15</f>
        <v>43456653.19000005</v>
      </c>
      <c r="O15" s="135">
        <f>Mensuel!AM15+Mensuel!AN15+Mensuel!AO15</f>
        <v>41766469.42999997</v>
      </c>
      <c r="P15" s="135">
        <f>Mensuel!AP15+Mensuel!AQ15+Mensuel!AR15</f>
        <v>17344311.890000008</v>
      </c>
      <c r="Q15" s="135">
        <f>Mensuel!AS15+Mensuel!AT15+Mensuel!AU15</f>
        <v>40320717.600000039</v>
      </c>
      <c r="R15" s="135">
        <f>Mensuel!AV15+Mensuel!AW15+Mensuel!AX15</f>
        <v>51199195.539999932</v>
      </c>
      <c r="S15" s="135">
        <f>Mensuel!AY15+Mensuel!AZ15+Mensuel!BA15</f>
        <v>53603426.809999973</v>
      </c>
      <c r="T15" s="135">
        <f>Mensuel!BB15+Mensuel!BC15+Mensuel!BD15</f>
        <v>55127270.019999951</v>
      </c>
      <c r="U15" s="135">
        <f>Mensuel!BE15+Mensuel!BF15+Mensuel!BG15</f>
        <v>48102805.080000035</v>
      </c>
      <c r="V15" s="135">
        <f>Mensuel!BH15+Mensuel!BI15+Mensuel!BJ15</f>
        <v>59737383.959999919</v>
      </c>
      <c r="W15" s="135">
        <f>Mensuel!BK15+Mensuel!BL15+Mensuel!BM15</f>
        <v>61154875.199999943</v>
      </c>
      <c r="X15" s="135">
        <f>Mensuel!BN15+Mensuel!BO15+Mensuel!BP15</f>
        <v>63243576.059999898</v>
      </c>
      <c r="Y15" s="135">
        <f>Mensuel!BQ15+Mensuel!BR15+Mensuel!BS15</f>
        <v>57330428.519999906</v>
      </c>
      <c r="Z15" s="135">
        <f>Mensuel!BT15+Mensuel!BU15+Mensuel!BV15</f>
        <v>69614999.799999863</v>
      </c>
      <c r="AA15" s="135">
        <f>Mensuel!BW15+Mensuel!BX15+Mensuel!BY15</f>
        <v>73646049.499999896</v>
      </c>
      <c r="AB15" s="135">
        <f>Mensuel!BZ15+Mensuel!CA15+Mensuel!CB15</f>
        <v>72891546.309999973</v>
      </c>
    </row>
    <row r="16" spans="2:28" x14ac:dyDescent="0.3">
      <c r="B16" s="29" t="s">
        <v>4</v>
      </c>
      <c r="C16" s="54">
        <f>Mensuel!C16+Mensuel!D16+Mensuel!E16</f>
        <v>26714623.650000006</v>
      </c>
      <c r="D16" s="14">
        <f>Mensuel!F16+Mensuel!G16+Mensuel!H16</f>
        <v>28220059.089999996</v>
      </c>
      <c r="E16" s="14">
        <f>Mensuel!I16+Mensuel!J16+Mensuel!K16</f>
        <v>22952592.170000002</v>
      </c>
      <c r="F16" s="14">
        <f>Mensuel!L16+Mensuel!M16+Mensuel!N16</f>
        <v>31104922.710000001</v>
      </c>
      <c r="G16" s="24">
        <f>Mensuel!O16+Mensuel!P16+Mensuel!Q16</f>
        <v>28031251.000000007</v>
      </c>
      <c r="H16" s="24">
        <f>Mensuel!S16+Mensuel!T16+Mensuel!R16</f>
        <v>29827910.920000006</v>
      </c>
      <c r="I16" s="24">
        <f>Mensuel!U16+Mensuel!V16+Mensuel!W16</f>
        <v>24831869.490000006</v>
      </c>
      <c r="J16" s="24">
        <f>Mensuel!X16+Mensuel!Y16+Mensuel!Z16</f>
        <v>34315223.37000002</v>
      </c>
      <c r="K16" s="24">
        <f>Mensuel!AB16+Mensuel!AC16+Mensuel!AA16</f>
        <v>30511047.260000013</v>
      </c>
      <c r="L16" s="122">
        <f>Mensuel!AE16+Mensuel!AF16+Mensuel!AD16</f>
        <v>27146002.5</v>
      </c>
      <c r="M16" s="24">
        <f>Mensuel!AH16+Mensuel!AI16+Mensuel!AG16</f>
        <v>26870072.480000012</v>
      </c>
      <c r="N16" s="24">
        <f>Mensuel!AJ16+Mensuel!AK16+Mensuel!AL16</f>
        <v>34152251.699999988</v>
      </c>
      <c r="O16" s="135">
        <f>Mensuel!AM16+Mensuel!AN16+Mensuel!AO16</f>
        <v>27577126.030000016</v>
      </c>
      <c r="P16" s="135">
        <f>Mensuel!AP16+Mensuel!AQ16+Mensuel!AR16</f>
        <v>15667221.129999995</v>
      </c>
      <c r="Q16" s="135">
        <f>Mensuel!AS16+Mensuel!AT16+Mensuel!AU16</f>
        <v>36123911.110000059</v>
      </c>
      <c r="R16" s="135">
        <f>Mensuel!AV16+Mensuel!AW16+Mensuel!AX16</f>
        <v>49544601.800000146</v>
      </c>
      <c r="S16" s="135">
        <f>Mensuel!AY16+Mensuel!AZ16+Mensuel!BA16</f>
        <v>44376192.080000117</v>
      </c>
      <c r="T16" s="135">
        <f>Mensuel!BB16+Mensuel!BC16+Mensuel!BD16</f>
        <v>51297343.300000109</v>
      </c>
      <c r="U16" s="135">
        <f>Mensuel!BE16+Mensuel!BF16+Mensuel!BG16</f>
        <v>40783026.350000061</v>
      </c>
      <c r="V16" s="135">
        <f>Mensuel!BH16+Mensuel!BI16+Mensuel!BJ16</f>
        <v>54046664.590000153</v>
      </c>
      <c r="W16" s="135">
        <f>Mensuel!BK16+Mensuel!BL16+Mensuel!BM16</f>
        <v>45308658.030000091</v>
      </c>
      <c r="X16" s="135">
        <f>Mensuel!BN16+Mensuel!BO16+Mensuel!BP16</f>
        <v>53017800.15000014</v>
      </c>
      <c r="Y16" s="135">
        <f>Mensuel!BQ16+Mensuel!BR16+Mensuel!BS16</f>
        <v>42453785.930000052</v>
      </c>
      <c r="Z16" s="135">
        <f>Mensuel!BT16+Mensuel!BU16+Mensuel!BV16</f>
        <v>55899167.260000192</v>
      </c>
      <c r="AA16" s="135">
        <f>Mensuel!BW16+Mensuel!BX16+Mensuel!BY16</f>
        <v>52236798.950000092</v>
      </c>
      <c r="AB16" s="135">
        <f>Mensuel!BZ16+Mensuel!CA16+Mensuel!CB16</f>
        <v>55939834.710000105</v>
      </c>
    </row>
    <row r="17" spans="2:28" x14ac:dyDescent="0.3">
      <c r="B17" s="29" t="s">
        <v>5</v>
      </c>
      <c r="C17" s="54">
        <f>Mensuel!C17+Mensuel!D17+Mensuel!E17</f>
        <v>6583821.4900000002</v>
      </c>
      <c r="D17" s="14">
        <f>Mensuel!F17+Mensuel!G17+Mensuel!H17</f>
        <v>7592517.8199999994</v>
      </c>
      <c r="E17" s="14">
        <f>Mensuel!I17+Mensuel!J17+Mensuel!K17</f>
        <v>6746902.709999999</v>
      </c>
      <c r="F17" s="14">
        <f>Mensuel!L17+Mensuel!M17+Mensuel!N17</f>
        <v>8122920</v>
      </c>
      <c r="G17" s="24">
        <f>Mensuel!O17+Mensuel!P17+Mensuel!Q17</f>
        <v>7353380.4199999999</v>
      </c>
      <c r="H17" s="24">
        <f>Mensuel!S17+Mensuel!T17+Mensuel!R17</f>
        <v>8147451.2599999998</v>
      </c>
      <c r="I17" s="24">
        <f>Mensuel!U17+Mensuel!V17+Mensuel!W17</f>
        <v>6997271.540000001</v>
      </c>
      <c r="J17" s="24">
        <f>Mensuel!X17+Mensuel!Y17+Mensuel!Z17</f>
        <v>8931172.1300000008</v>
      </c>
      <c r="K17" s="24">
        <f>Mensuel!AB17+Mensuel!AC17+Mensuel!AA17</f>
        <v>7544692.1899999995</v>
      </c>
      <c r="L17" s="122">
        <f>Mensuel!AE17+Mensuel!AF17+Mensuel!AD17</f>
        <v>8818793.2599999998</v>
      </c>
      <c r="M17" s="24">
        <f>Mensuel!AH17+Mensuel!AI17+Mensuel!AG17</f>
        <v>7997699.120000001</v>
      </c>
      <c r="N17" s="24">
        <f>Mensuel!AJ17+Mensuel!AK17+Mensuel!AL17</f>
        <v>9493864.2399999984</v>
      </c>
      <c r="O17" s="135">
        <f>Mensuel!AM17+Mensuel!AN17+Mensuel!AO17</f>
        <v>8022029.4699999997</v>
      </c>
      <c r="P17" s="135">
        <f>Mensuel!AP17+Mensuel!AQ17+Mensuel!AR17</f>
        <v>6841236.7600000007</v>
      </c>
      <c r="Q17" s="135">
        <f>Mensuel!AS17+Mensuel!AT17+Mensuel!AU17</f>
        <v>9195415.5099999998</v>
      </c>
      <c r="R17" s="135">
        <f>Mensuel!AV17+Mensuel!AW17+Mensuel!AX17</f>
        <v>9367011.75</v>
      </c>
      <c r="S17" s="135">
        <f>Mensuel!AY17+Mensuel!AZ17+Mensuel!BA17</f>
        <v>10228457.58</v>
      </c>
      <c r="T17" s="135">
        <f>Mensuel!BB17+Mensuel!BC17+Mensuel!BD17</f>
        <v>10369160.59</v>
      </c>
      <c r="U17" s="135">
        <f>Mensuel!BE17+Mensuel!BF17+Mensuel!BG17</f>
        <v>10191276.899999999</v>
      </c>
      <c r="V17" s="135">
        <f>Mensuel!BH17+Mensuel!BI17+Mensuel!BJ17</f>
        <v>11740195.15</v>
      </c>
      <c r="W17" s="135">
        <f>Mensuel!BK17+Mensuel!BL17+Mensuel!BM17</f>
        <v>11089516.940000001</v>
      </c>
      <c r="X17" s="135">
        <f>Mensuel!BN17+Mensuel!BO17+Mensuel!BP17</f>
        <v>12027824.02</v>
      </c>
      <c r="Y17" s="135">
        <f>Mensuel!BQ17+Mensuel!BR17+Mensuel!BS17</f>
        <v>10729581.6</v>
      </c>
      <c r="Z17" s="135">
        <f>Mensuel!BT17+Mensuel!BU17+Mensuel!BV17</f>
        <v>13167782.41</v>
      </c>
      <c r="AA17" s="135">
        <f>Mensuel!BW17+Mensuel!BX17+Mensuel!BY17</f>
        <v>12177313.35</v>
      </c>
      <c r="AB17" s="135">
        <f>Mensuel!BZ17+Mensuel!CA17+Mensuel!CB17</f>
        <v>13284554.33</v>
      </c>
    </row>
    <row r="18" spans="2:28" x14ac:dyDescent="0.3">
      <c r="B18" s="53" t="s">
        <v>30</v>
      </c>
      <c r="C18" s="54">
        <f>Mensuel!C18+Mensuel!D18+Mensuel!E18</f>
        <v>4962180.3100000005</v>
      </c>
      <c r="D18" s="14">
        <f>Mensuel!F18+Mensuel!G18+Mensuel!H18</f>
        <v>4836411.3099999968</v>
      </c>
      <c r="E18" s="14">
        <f>Mensuel!I18+Mensuel!J18+Mensuel!K18</f>
        <v>4349703.919999999</v>
      </c>
      <c r="F18" s="14">
        <f>Mensuel!L18+Mensuel!M18+Mensuel!N18</f>
        <v>5335671.2299999986</v>
      </c>
      <c r="G18" s="24">
        <f>Mensuel!O18+Mensuel!P18+Mensuel!Q18</f>
        <v>5409258.1600000011</v>
      </c>
      <c r="H18" s="24">
        <f>Mensuel!S18+Mensuel!T18+Mensuel!R18</f>
        <v>5396341.2899999972</v>
      </c>
      <c r="I18" s="24">
        <f>Mensuel!U18+Mensuel!V18+Mensuel!W18</f>
        <v>4914992.66</v>
      </c>
      <c r="J18" s="24">
        <f>Mensuel!X18+Mensuel!Y18+Mensuel!Z18</f>
        <v>6275843.7199999997</v>
      </c>
      <c r="K18" s="24">
        <f>Mensuel!AB18+Mensuel!AC18+Mensuel!AA18</f>
        <v>6205258.5699999994</v>
      </c>
      <c r="L18" s="122">
        <f>Mensuel!AE18+Mensuel!AF18+Mensuel!AD18</f>
        <v>6410189.5199999996</v>
      </c>
      <c r="M18" s="24">
        <f>Mensuel!AH18+Mensuel!AI18+Mensuel!AG18</f>
        <v>6150677.4399999995</v>
      </c>
      <c r="N18" s="24">
        <f>Mensuel!AJ18+Mensuel!AK18+Mensuel!AL18</f>
        <v>7243294.2199999988</v>
      </c>
      <c r="O18" s="135">
        <f>Mensuel!AM18+Mensuel!AN18+Mensuel!AO18</f>
        <v>6929917.9699999997</v>
      </c>
      <c r="P18" s="135">
        <f>Mensuel!AP18+Mensuel!AQ18+Mensuel!AR18</f>
        <v>3561263.8099999987</v>
      </c>
      <c r="Q18" s="135">
        <f>Mensuel!AS18+Mensuel!AT18+Mensuel!AU18</f>
        <v>7323281.9699999988</v>
      </c>
      <c r="R18" s="135">
        <f>Mensuel!AV18+Mensuel!AW18+Mensuel!AX18</f>
        <v>9114182.2999999989</v>
      </c>
      <c r="S18" s="135">
        <f>Mensuel!AY18+Mensuel!AZ18+Mensuel!BA18</f>
        <v>9383000.299999997</v>
      </c>
      <c r="T18" s="135">
        <f>Mensuel!BB18+Mensuel!BC18+Mensuel!BD18</f>
        <v>9984254.6799999978</v>
      </c>
      <c r="U18" s="135">
        <f>Mensuel!BE18+Mensuel!BF18+Mensuel!BG18</f>
        <v>8759488.6599999946</v>
      </c>
      <c r="V18" s="135">
        <f>Mensuel!BH18+Mensuel!BI18+Mensuel!BJ18</f>
        <v>10890783.049999999</v>
      </c>
      <c r="W18" s="135">
        <f>Mensuel!BK18+Mensuel!BL18+Mensuel!BM18</f>
        <v>11090071.329999998</v>
      </c>
      <c r="X18" s="135">
        <f>Mensuel!BN18+Mensuel!BO18+Mensuel!BP18</f>
        <v>11437566.999999998</v>
      </c>
      <c r="Y18" s="135">
        <f>Mensuel!BQ18+Mensuel!BR18+Mensuel!BS18</f>
        <v>10017661.089999992</v>
      </c>
      <c r="Z18" s="135">
        <f>Mensuel!BT18+Mensuel!BU18+Mensuel!BV18</f>
        <v>12016472.689999996</v>
      </c>
      <c r="AA18" s="135">
        <f>Mensuel!BW18+Mensuel!BX18+Mensuel!BY18</f>
        <v>13930723.130000003</v>
      </c>
      <c r="AB18" s="135">
        <f>Mensuel!BZ18+Mensuel!CA18+Mensuel!CB18</f>
        <v>14076736.23</v>
      </c>
    </row>
    <row r="19" spans="2:28" x14ac:dyDescent="0.3">
      <c r="B19" s="53" t="s">
        <v>29</v>
      </c>
      <c r="C19" s="54">
        <f>Mensuel!C19+Mensuel!D19+Mensuel!E19</f>
        <v>1446686.4999999972</v>
      </c>
      <c r="D19" s="14">
        <f>Mensuel!F19+Mensuel!G19+Mensuel!H19</f>
        <v>1508746.8799999971</v>
      </c>
      <c r="E19" s="14">
        <f>Mensuel!I19+Mensuel!J19+Mensuel!K19</f>
        <v>1323924.1999999979</v>
      </c>
      <c r="F19" s="14">
        <f>Mensuel!L19+Mensuel!M19+Mensuel!N19</f>
        <v>1883442.0899999966</v>
      </c>
      <c r="G19" s="24">
        <f>Mensuel!O19+Mensuel!P19+Mensuel!Q19</f>
        <v>1965343.6899999978</v>
      </c>
      <c r="H19" s="24">
        <f>Mensuel!S19+Mensuel!T19+Mensuel!R19</f>
        <v>2064627.0199999982</v>
      </c>
      <c r="I19" s="24">
        <f>Mensuel!U19+Mensuel!V19+Mensuel!W19</f>
        <v>1989292.9699999981</v>
      </c>
      <c r="J19" s="24">
        <f>Mensuel!X19+Mensuel!Y19+Mensuel!Z19</f>
        <v>2895178.3600000027</v>
      </c>
      <c r="K19" s="24">
        <f>Mensuel!AB19+Mensuel!AC19+Mensuel!AA19</f>
        <v>2990708.2800000007</v>
      </c>
      <c r="L19" s="122">
        <f>Mensuel!AE19+Mensuel!AF19+Mensuel!AD19</f>
        <v>3019742.2300000018</v>
      </c>
      <c r="M19" s="24">
        <f>Mensuel!AH19+Mensuel!AI19+Mensuel!AG19</f>
        <v>3132561.9400000013</v>
      </c>
      <c r="N19" s="24">
        <f>Mensuel!AJ19+Mensuel!AK19+Mensuel!AL19</f>
        <v>3690378.1100000022</v>
      </c>
      <c r="O19" s="135">
        <f>Mensuel!AM19+Mensuel!AN19+Mensuel!AO19</f>
        <v>3310608.45</v>
      </c>
      <c r="P19" s="135">
        <f>Mensuel!AP19+Mensuel!AQ19+Mensuel!AR19</f>
        <v>1539133.6300000008</v>
      </c>
      <c r="Q19" s="135">
        <f>Mensuel!AS19+Mensuel!AT19+Mensuel!AU19</f>
        <v>3527230.8400000026</v>
      </c>
      <c r="R19" s="135">
        <f>Mensuel!AV19+Mensuel!AW19+Mensuel!AX19</f>
        <v>4678342.7200000044</v>
      </c>
      <c r="S19" s="135">
        <f>Mensuel!AY19+Mensuel!AZ19+Mensuel!BA19</f>
        <v>4819931.2400000021</v>
      </c>
      <c r="T19" s="135">
        <f>Mensuel!BB19+Mensuel!BC19+Mensuel!BD19</f>
        <v>5083877.110000005</v>
      </c>
      <c r="U19" s="135">
        <f>Mensuel!BE19+Mensuel!BF19+Mensuel!BG19</f>
        <v>4142116.8300000019</v>
      </c>
      <c r="V19" s="135">
        <f>Mensuel!BH19+Mensuel!BI19+Mensuel!BJ19</f>
        <v>5423546.9100000048</v>
      </c>
      <c r="W19" s="135">
        <f>Mensuel!BK19+Mensuel!BL19+Mensuel!BM19</f>
        <v>5489288.3800000045</v>
      </c>
      <c r="X19" s="135">
        <f>Mensuel!BN19+Mensuel!BO19+Mensuel!BP19</f>
        <v>5797827.2700000033</v>
      </c>
      <c r="Y19" s="135">
        <f>Mensuel!BQ19+Mensuel!BR19+Mensuel!BS19</f>
        <v>4979431.0100000035</v>
      </c>
      <c r="Z19" s="135">
        <f>Mensuel!BT19+Mensuel!BU19+Mensuel!BV19</f>
        <v>6327858.1000000052</v>
      </c>
      <c r="AA19" s="135">
        <f>Mensuel!BW19+Mensuel!BX19+Mensuel!BY19</f>
        <v>6209332.4400000051</v>
      </c>
      <c r="AB19" s="135">
        <f>Mensuel!BZ19+Mensuel!CA19+Mensuel!CB19</f>
        <v>6205162.0100000072</v>
      </c>
    </row>
    <row r="20" spans="2:28" x14ac:dyDescent="0.3">
      <c r="B20" s="28" t="s">
        <v>7</v>
      </c>
      <c r="C20" s="54"/>
      <c r="D20" s="14"/>
      <c r="E20" s="14"/>
      <c r="F20" s="14"/>
      <c r="G20" s="24"/>
      <c r="H20" s="24"/>
      <c r="I20" s="24"/>
      <c r="J20" s="24"/>
      <c r="K20" s="24"/>
      <c r="L20" s="122"/>
      <c r="M20" s="24"/>
      <c r="N20" s="24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</row>
    <row r="21" spans="2:28" x14ac:dyDescent="0.3">
      <c r="B21" s="29" t="s">
        <v>1</v>
      </c>
      <c r="C21" s="54">
        <f>Mensuel!C21+Mensuel!D21+Mensuel!E21</f>
        <v>43414254.999999702</v>
      </c>
      <c r="D21" s="14">
        <f>Mensuel!F21+Mensuel!G21+Mensuel!H21</f>
        <v>42367711.949999698</v>
      </c>
      <c r="E21" s="14">
        <f>Mensuel!I21+Mensuel!J21+Mensuel!K21</f>
        <v>38579122.799999759</v>
      </c>
      <c r="F21" s="14">
        <f>Mensuel!L21+Mensuel!M21+Mensuel!N21</f>
        <v>44558808.129999727</v>
      </c>
      <c r="G21" s="24">
        <f>Mensuel!O21+Mensuel!P21+Mensuel!Q21</f>
        <v>43737692.569999754</v>
      </c>
      <c r="H21" s="24">
        <f>Mensuel!S21+Mensuel!T21+Mensuel!R21</f>
        <v>42647549.339999735</v>
      </c>
      <c r="I21" s="24">
        <f>Mensuel!U21+Mensuel!V21+Mensuel!W21</f>
        <v>38297342.509999812</v>
      </c>
      <c r="J21" s="24">
        <f>Mensuel!X21+Mensuel!Y21+Mensuel!Z21</f>
        <v>45460782.689999744</v>
      </c>
      <c r="K21" s="24">
        <f>Mensuel!AB21+Mensuel!AC21+Mensuel!AA21</f>
        <v>43433138.099999756</v>
      </c>
      <c r="L21" s="24">
        <f>Mensuel!AE21+Mensuel!AF21+Mensuel!AD21</f>
        <v>42804445.249999866</v>
      </c>
      <c r="M21" s="24">
        <f>Mensuel!AH21+Mensuel!AI21+Mensuel!AG21</f>
        <v>39162880.079999879</v>
      </c>
      <c r="N21" s="24">
        <f>Mensuel!AJ21+Mensuel!AK21+Mensuel!AL21</f>
        <v>44919724.629999757</v>
      </c>
      <c r="O21" s="135">
        <f>Mensuel!AM21+Mensuel!AN21+Mensuel!AO21</f>
        <v>41139451.029999621</v>
      </c>
      <c r="P21" s="135">
        <f>Mensuel!AP21+Mensuel!AQ21+Mensuel!AR21</f>
        <v>25257154.159999855</v>
      </c>
      <c r="Q21" s="135">
        <f>Mensuel!AS21+Mensuel!AT21+Mensuel!AU21</f>
        <v>41351350.8499998</v>
      </c>
      <c r="R21" s="135">
        <f>Mensuel!AV21+Mensuel!AW21+Mensuel!AX21</f>
        <v>47032755.379999667</v>
      </c>
      <c r="S21" s="135">
        <f>Mensuel!AY21+Mensuel!AZ21+Mensuel!BA21</f>
        <v>45579026.279999718</v>
      </c>
      <c r="T21" s="135">
        <f>Mensuel!BB21+Mensuel!BC21+Mensuel!BD21</f>
        <v>45673223.94999969</v>
      </c>
      <c r="U21" s="135">
        <f>Mensuel!BE21+Mensuel!BF21+Mensuel!BG21</f>
        <v>39673007.449999802</v>
      </c>
      <c r="V21" s="135">
        <f>Mensuel!BH21+Mensuel!BI21+Mensuel!BJ21</f>
        <v>46066936.219999708</v>
      </c>
      <c r="W21" s="135">
        <f>Mensuel!BK21+Mensuel!BL21+Mensuel!BM21</f>
        <v>48017780.949999735</v>
      </c>
      <c r="X21" s="135">
        <f>Mensuel!BN21+Mensuel!BO21+Mensuel!BP21</f>
        <v>45422217.31999968</v>
      </c>
      <c r="Y21" s="135">
        <f>Mensuel!BQ21+Mensuel!BR21+Mensuel!BS21</f>
        <v>39707358.539999783</v>
      </c>
      <c r="Z21" s="135">
        <f>Mensuel!BT21+Mensuel!BU21+Mensuel!BV21</f>
        <v>46089053.949999742</v>
      </c>
      <c r="AA21" s="135">
        <f>Mensuel!BW21+Mensuel!BX21+Mensuel!BY21</f>
        <v>47894862.309999615</v>
      </c>
      <c r="AB21" s="135">
        <f>Mensuel!BZ21+Mensuel!CA21+Mensuel!CB21</f>
        <v>45784362.499999702</v>
      </c>
    </row>
    <row r="22" spans="2:28" x14ac:dyDescent="0.3">
      <c r="B22" s="29" t="s">
        <v>3</v>
      </c>
      <c r="C22" s="54">
        <f>Mensuel!C22+Mensuel!D22+Mensuel!E22</f>
        <v>312523197.89999932</v>
      </c>
      <c r="D22" s="14">
        <f>Mensuel!F22+Mensuel!G22+Mensuel!H22</f>
        <v>306459572.79999954</v>
      </c>
      <c r="E22" s="14">
        <f>Mensuel!I22+Mensuel!J22+Mensuel!K22</f>
        <v>264530877.85999975</v>
      </c>
      <c r="F22" s="14">
        <f>Mensuel!L22+Mensuel!M22+Mensuel!N22</f>
        <v>314871965.22999948</v>
      </c>
      <c r="G22" s="24">
        <f>Mensuel!O22+Mensuel!P22+Mensuel!Q22</f>
        <v>311948114.55999923</v>
      </c>
      <c r="H22" s="24">
        <f>Mensuel!S22+Mensuel!T22+Mensuel!R22</f>
        <v>310872111.26999944</v>
      </c>
      <c r="I22" s="24">
        <f>Mensuel!U22+Mensuel!V22+Mensuel!W22</f>
        <v>267736313.45999956</v>
      </c>
      <c r="J22" s="24">
        <f>Mensuel!X22+Mensuel!Y22+Mensuel!Z22</f>
        <v>325287086.94999957</v>
      </c>
      <c r="K22" s="24">
        <f>Mensuel!AB22+Mensuel!AC22+Mensuel!AA22</f>
        <v>313047137.78999954</v>
      </c>
      <c r="L22" s="24">
        <f>Mensuel!AE22+Mensuel!AF22+Mensuel!AD22</f>
        <v>358112441.48999977</v>
      </c>
      <c r="M22" s="24">
        <f>Mensuel!AH22+Mensuel!AI22+Mensuel!AG22</f>
        <v>321612264.82999963</v>
      </c>
      <c r="N22" s="24">
        <f>Mensuel!AJ22+Mensuel!AK22+Mensuel!AL22</f>
        <v>369453567.14999926</v>
      </c>
      <c r="O22" s="135">
        <f>Mensuel!AM22+Mensuel!AN22+Mensuel!AO22</f>
        <v>349393610.42999876</v>
      </c>
      <c r="P22" s="135">
        <f>Mensuel!AP22+Mensuel!AQ22+Mensuel!AR22</f>
        <v>191045580.25999925</v>
      </c>
      <c r="Q22" s="135">
        <f>Mensuel!AS22+Mensuel!AT22+Mensuel!AU22</f>
        <v>352235151.26999915</v>
      </c>
      <c r="R22" s="135">
        <f>Mensuel!AV22+Mensuel!AW22+Mensuel!AX22</f>
        <v>408143956.37999952</v>
      </c>
      <c r="S22" s="135">
        <f>Mensuel!AY22+Mensuel!AZ22+Mensuel!BA22</f>
        <v>415271010.01999867</v>
      </c>
      <c r="T22" s="135">
        <f>Mensuel!BB22+Mensuel!BC22+Mensuel!BD22</f>
        <v>424301465.3699984</v>
      </c>
      <c r="U22" s="135">
        <f>Mensuel!BE22+Mensuel!BF22+Mensuel!BG22</f>
        <v>355032438.86999875</v>
      </c>
      <c r="V22" s="135">
        <f>Mensuel!BH22+Mensuel!BI22+Mensuel!BJ22</f>
        <v>415205491.78999853</v>
      </c>
      <c r="W22" s="135">
        <f>Mensuel!BK22+Mensuel!BL22+Mensuel!BM22</f>
        <v>426430571.06999844</v>
      </c>
      <c r="X22" s="135">
        <f>Mensuel!BN22+Mensuel!BO22+Mensuel!BP22</f>
        <v>439406445.8899982</v>
      </c>
      <c r="Y22" s="135">
        <f>Mensuel!BQ22+Mensuel!BR22+Mensuel!BS22</f>
        <v>375378888.11999917</v>
      </c>
      <c r="Z22" s="135">
        <f>Mensuel!BT22+Mensuel!BU22+Mensuel!BV22</f>
        <v>443946396.63999856</v>
      </c>
      <c r="AA22" s="135">
        <f>Mensuel!BW22+Mensuel!BX22+Mensuel!BY22</f>
        <v>469906789.42999834</v>
      </c>
      <c r="AB22" s="135">
        <f>Mensuel!BZ22+Mensuel!CA22+Mensuel!CB22</f>
        <v>458955416.94999802</v>
      </c>
    </row>
    <row r="23" spans="2:28" x14ac:dyDescent="0.3">
      <c r="B23" s="29" t="s">
        <v>4</v>
      </c>
      <c r="C23" s="54">
        <f>Mensuel!C23+Mensuel!D23+Mensuel!E23</f>
        <v>239377860.4399997</v>
      </c>
      <c r="D23" s="14">
        <f>Mensuel!F23+Mensuel!G23+Mensuel!H23</f>
        <v>242518411.37999958</v>
      </c>
      <c r="E23" s="14">
        <f>Mensuel!I23+Mensuel!J23+Mensuel!K23</f>
        <v>182061820.85999987</v>
      </c>
      <c r="F23" s="14">
        <f>Mensuel!L23+Mensuel!M23+Mensuel!N23</f>
        <v>248728153.57999963</v>
      </c>
      <c r="G23" s="24">
        <f>Mensuel!O23+Mensuel!P23+Mensuel!Q23</f>
        <v>231020300.51999968</v>
      </c>
      <c r="H23" s="24">
        <f>Mensuel!S23+Mensuel!T23+Mensuel!R23</f>
        <v>242110715.8599996</v>
      </c>
      <c r="I23" s="24">
        <f>Mensuel!U23+Mensuel!V23+Mensuel!W23</f>
        <v>184354391.08999985</v>
      </c>
      <c r="J23" s="24">
        <f>Mensuel!X23+Mensuel!Y23+Mensuel!Z23</f>
        <v>253868566.17999959</v>
      </c>
      <c r="K23" s="24">
        <f>Mensuel!AB23+Mensuel!AC23+Mensuel!AA23</f>
        <v>231588542.92999977</v>
      </c>
      <c r="L23" s="24">
        <f>Mensuel!AE23+Mensuel!AF23+Mensuel!AD23</f>
        <v>203595224.30000007</v>
      </c>
      <c r="M23" s="24">
        <f>Mensuel!AH23+Mensuel!AI23+Mensuel!AG23</f>
        <v>180574824.44999927</v>
      </c>
      <c r="N23" s="24">
        <f>Mensuel!AJ23+Mensuel!AK23+Mensuel!AL23</f>
        <v>227028308.21999726</v>
      </c>
      <c r="O23" s="135">
        <f>Mensuel!AM23+Mensuel!AN23+Mensuel!AO23</f>
        <v>201359638.76999706</v>
      </c>
      <c r="P23" s="135">
        <f>Mensuel!AP23+Mensuel!AQ23+Mensuel!AR23</f>
        <v>145297989.05999959</v>
      </c>
      <c r="Q23" s="135">
        <f>Mensuel!AS23+Mensuel!AT23+Mensuel!AU23</f>
        <v>240558597.38999861</v>
      </c>
      <c r="R23" s="135">
        <f>Mensuel!AV23+Mensuel!AW23+Mensuel!AX23</f>
        <v>310080290.04999876</v>
      </c>
      <c r="S23" s="135">
        <f>Mensuel!AY23+Mensuel!AZ23+Mensuel!BA23</f>
        <v>286487764.86999875</v>
      </c>
      <c r="T23" s="135">
        <f>Mensuel!BB23+Mensuel!BC23+Mensuel!BD23</f>
        <v>318849733.24999875</v>
      </c>
      <c r="U23" s="135">
        <f>Mensuel!BE23+Mensuel!BF23+Mensuel!BG23</f>
        <v>237083165.97999901</v>
      </c>
      <c r="V23" s="135">
        <f>Mensuel!BH23+Mensuel!BI23+Mensuel!BJ23</f>
        <v>309401060.5899986</v>
      </c>
      <c r="W23" s="135">
        <f>Mensuel!BK23+Mensuel!BL23+Mensuel!BM23</f>
        <v>288137338.77999866</v>
      </c>
      <c r="X23" s="135">
        <f>Mensuel!BN23+Mensuel!BO23+Mensuel!BP23</f>
        <v>317574292.28999913</v>
      </c>
      <c r="Y23" s="135">
        <f>Mensuel!BQ23+Mensuel!BR23+Mensuel!BS23</f>
        <v>235574990.74999851</v>
      </c>
      <c r="Z23" s="135">
        <f>Mensuel!BT23+Mensuel!BU23+Mensuel!BV23</f>
        <v>312692983.10999846</v>
      </c>
      <c r="AA23" s="135">
        <f>Mensuel!BW23+Mensuel!BX23+Mensuel!BY23</f>
        <v>301880176.13999856</v>
      </c>
      <c r="AB23" s="135">
        <f>Mensuel!BZ23+Mensuel!CA23+Mensuel!CB23</f>
        <v>311118016.99999893</v>
      </c>
    </row>
    <row r="24" spans="2:28" x14ac:dyDescent="0.3">
      <c r="B24" s="29" t="s">
        <v>5</v>
      </c>
      <c r="C24" s="54">
        <f>Mensuel!C24+Mensuel!D24+Mensuel!E24</f>
        <v>96789031.060000002</v>
      </c>
      <c r="D24" s="14">
        <f>Mensuel!F24+Mensuel!G24+Mensuel!H24</f>
        <v>103077954.10000002</v>
      </c>
      <c r="E24" s="14">
        <f>Mensuel!I24+Mensuel!J24+Mensuel!K24</f>
        <v>89236009.620000005</v>
      </c>
      <c r="F24" s="14">
        <f>Mensuel!L24+Mensuel!M24+Mensuel!N24</f>
        <v>105524017.91000003</v>
      </c>
      <c r="G24" s="24">
        <f>Mensuel!O24+Mensuel!P24+Mensuel!Q24</f>
        <v>99821720.350000024</v>
      </c>
      <c r="H24" s="24">
        <f>Mensuel!S24+Mensuel!T24+Mensuel!R24</f>
        <v>108546818.49000001</v>
      </c>
      <c r="I24" s="24">
        <f>Mensuel!U24+Mensuel!V24+Mensuel!W24</f>
        <v>91419424.200000018</v>
      </c>
      <c r="J24" s="24">
        <f>Mensuel!X24+Mensuel!Y24+Mensuel!Z24</f>
        <v>112174555.83000001</v>
      </c>
      <c r="K24" s="24">
        <f>Mensuel!AB24+Mensuel!AC24+Mensuel!AA24</f>
        <v>102185749.70000002</v>
      </c>
      <c r="L24" s="24">
        <f>Mensuel!AE24+Mensuel!AF24+Mensuel!AD24</f>
        <v>111626302.85000002</v>
      </c>
      <c r="M24" s="24">
        <f>Mensuel!AH24+Mensuel!AI24+Mensuel!AG24</f>
        <v>97721516.159999996</v>
      </c>
      <c r="N24" s="24">
        <f>Mensuel!AJ24+Mensuel!AK24+Mensuel!AL24</f>
        <v>115955509.45000002</v>
      </c>
      <c r="O24" s="135">
        <f>Mensuel!AM24+Mensuel!AN24+Mensuel!AO24</f>
        <v>98155172.030000031</v>
      </c>
      <c r="P24" s="135">
        <f>Mensuel!AP24+Mensuel!AQ24+Mensuel!AR24</f>
        <v>102609108.09000002</v>
      </c>
      <c r="Q24" s="135">
        <f>Mensuel!AS24+Mensuel!AT24+Mensuel!AU24</f>
        <v>110115197.94999999</v>
      </c>
      <c r="R24" s="135">
        <f>Mensuel!AV24+Mensuel!AW24+Mensuel!AX24</f>
        <v>121344385.53999998</v>
      </c>
      <c r="S24" s="135">
        <f>Mensuel!AY24+Mensuel!AZ24+Mensuel!BA24</f>
        <v>119908560.82000004</v>
      </c>
      <c r="T24" s="135">
        <f>Mensuel!BB24+Mensuel!BC24+Mensuel!BD24</f>
        <v>120712827.34</v>
      </c>
      <c r="U24" s="135">
        <f>Mensuel!BE24+Mensuel!BF24+Mensuel!BG24</f>
        <v>111896266.27000001</v>
      </c>
      <c r="V24" s="135">
        <f>Mensuel!BH24+Mensuel!BI24+Mensuel!BJ24</f>
        <v>128383656.18000001</v>
      </c>
      <c r="W24" s="135">
        <f>Mensuel!BK24+Mensuel!BL24+Mensuel!BM24</f>
        <v>123457897.51000001</v>
      </c>
      <c r="X24" s="135">
        <f>Mensuel!BN24+Mensuel!BO24+Mensuel!BP24</f>
        <v>130543008.28000002</v>
      </c>
      <c r="Y24" s="135">
        <f>Mensuel!BQ24+Mensuel!BR24+Mensuel!BS24</f>
        <v>117167354.50000001</v>
      </c>
      <c r="Z24" s="135">
        <f>Mensuel!BT24+Mensuel!BU24+Mensuel!BV24</f>
        <v>134633222.02000001</v>
      </c>
      <c r="AA24" s="135">
        <f>Mensuel!BW24+Mensuel!BX24+Mensuel!BY24</f>
        <v>131443235.88</v>
      </c>
      <c r="AB24" s="135">
        <f>Mensuel!BZ24+Mensuel!CA24+Mensuel!CB24</f>
        <v>137462649.94000003</v>
      </c>
    </row>
    <row r="25" spans="2:28" x14ac:dyDescent="0.3">
      <c r="B25" s="53" t="s">
        <v>30</v>
      </c>
      <c r="C25" s="54">
        <f>Mensuel!C25+Mensuel!D25+Mensuel!E25</f>
        <v>43232209.910000056</v>
      </c>
      <c r="D25" s="14">
        <f>Mensuel!F25+Mensuel!G25+Mensuel!H25</f>
        <v>42495064.990000106</v>
      </c>
      <c r="E25" s="14">
        <f>Mensuel!I25+Mensuel!J25+Mensuel!K25</f>
        <v>37172613.170000069</v>
      </c>
      <c r="F25" s="14">
        <f>Mensuel!L25+Mensuel!M25+Mensuel!N25</f>
        <v>44277403.620000042</v>
      </c>
      <c r="G25" s="24">
        <f>Mensuel!O25+Mensuel!P25+Mensuel!Q25</f>
        <v>44697922.230000049</v>
      </c>
      <c r="H25" s="24">
        <f>Mensuel!S25+Mensuel!T25+Mensuel!R25</f>
        <v>43993209.520000041</v>
      </c>
      <c r="I25" s="24">
        <f>Mensuel!U25+Mensuel!V25+Mensuel!W25</f>
        <v>38231140.860000037</v>
      </c>
      <c r="J25" s="24">
        <f>Mensuel!X25+Mensuel!Y25+Mensuel!Z25</f>
        <v>46699725.020000041</v>
      </c>
      <c r="K25" s="24">
        <f>Mensuel!AB25+Mensuel!AC25+Mensuel!AA25</f>
        <v>45541588.720000036</v>
      </c>
      <c r="L25" s="24">
        <f>Mensuel!AE25+Mensuel!AF25+Mensuel!AD25</f>
        <v>47613677.370000042</v>
      </c>
      <c r="M25" s="24">
        <f>Mensuel!AH25+Mensuel!AI25+Mensuel!AG25</f>
        <v>42916153.310000032</v>
      </c>
      <c r="N25" s="24">
        <f>Mensuel!AJ25+Mensuel!AK25+Mensuel!AL25</f>
        <v>49499397.099999994</v>
      </c>
      <c r="O25" s="135">
        <f>Mensuel!AM25+Mensuel!AN25+Mensuel!AO25</f>
        <v>46835598.939999998</v>
      </c>
      <c r="P25" s="135">
        <f>Mensuel!AP25+Mensuel!AQ25+Mensuel!AR25</f>
        <v>29096543.859999973</v>
      </c>
      <c r="Q25" s="135">
        <f>Mensuel!AS25+Mensuel!AT25+Mensuel!AU25</f>
        <v>49857575.019999973</v>
      </c>
      <c r="R25" s="135">
        <f>Mensuel!AV25+Mensuel!AW25+Mensuel!AX25</f>
        <v>58080095.589999989</v>
      </c>
      <c r="S25" s="135">
        <f>Mensuel!AY25+Mensuel!AZ25+Mensuel!BA25</f>
        <v>57597081.99999997</v>
      </c>
      <c r="T25" s="135">
        <f>Mensuel!BB25+Mensuel!BC25+Mensuel!BD25</f>
        <v>60506830.999999985</v>
      </c>
      <c r="U25" s="135">
        <f>Mensuel!BE25+Mensuel!BF25+Mensuel!BG25</f>
        <v>50533950.709999964</v>
      </c>
      <c r="V25" s="135">
        <f>Mensuel!BH25+Mensuel!BI25+Mensuel!BJ25</f>
        <v>59332715.329999998</v>
      </c>
      <c r="W25" s="135">
        <f>Mensuel!BK25+Mensuel!BL25+Mensuel!BM25</f>
        <v>59917619.149999961</v>
      </c>
      <c r="X25" s="135">
        <f>Mensuel!BN25+Mensuel!BO25+Mensuel!BP25</f>
        <v>62137304.619999945</v>
      </c>
      <c r="Y25" s="135">
        <f>Mensuel!BQ25+Mensuel!BR25+Mensuel!BS25</f>
        <v>52838166.779999986</v>
      </c>
      <c r="Z25" s="135">
        <f>Mensuel!BT25+Mensuel!BU25+Mensuel!BV25</f>
        <v>62472423.64000003</v>
      </c>
      <c r="AA25" s="135">
        <f>Mensuel!BW25+Mensuel!BX25+Mensuel!BY25</f>
        <v>73289163.849999949</v>
      </c>
      <c r="AB25" s="135">
        <f>Mensuel!BZ25+Mensuel!CA25+Mensuel!CB25</f>
        <v>73590515.649999946</v>
      </c>
    </row>
    <row r="26" spans="2:28" ht="15" thickBot="1" x14ac:dyDescent="0.35">
      <c r="B26" s="61" t="s">
        <v>29</v>
      </c>
      <c r="C26" s="88">
        <f>Mensuel!C26+Mensuel!D26+Mensuel!E26</f>
        <v>10728227.229999987</v>
      </c>
      <c r="D26" s="34">
        <f>Mensuel!F26+Mensuel!G26+Mensuel!H26</f>
        <v>11078116.699999988</v>
      </c>
      <c r="E26" s="34">
        <f>Mensuel!I26+Mensuel!J26+Mensuel!K26</f>
        <v>9194792.8499999922</v>
      </c>
      <c r="F26" s="34">
        <f>Mensuel!L26+Mensuel!M26+Mensuel!N26</f>
        <v>12535277.409999967</v>
      </c>
      <c r="G26" s="35">
        <f>Mensuel!O26+Mensuel!P26+Mensuel!Q26</f>
        <v>12478861.269999985</v>
      </c>
      <c r="H26" s="35">
        <f>Mensuel!S26+Mensuel!T26+Mensuel!R26</f>
        <v>12773998.779999979</v>
      </c>
      <c r="I26" s="35">
        <f>Mensuel!U26+Mensuel!V26+Mensuel!W26</f>
        <v>10945215.689999988</v>
      </c>
      <c r="J26" s="35">
        <f>Mensuel!X26+Mensuel!Y26+Mensuel!Z26</f>
        <v>15083945.759999976</v>
      </c>
      <c r="K26" s="35">
        <f>Mensuel!AB26+Mensuel!AC26+Mensuel!AA26</f>
        <v>14525813.009999976</v>
      </c>
      <c r="L26" s="35">
        <f>Mensuel!AE26+Mensuel!AF26+Mensuel!AD26</f>
        <v>15033327.859999973</v>
      </c>
      <c r="M26" s="35">
        <f>Mensuel!AH26+Mensuel!AI26+Mensuel!AG26</f>
        <v>13387728.379999992</v>
      </c>
      <c r="N26" s="35">
        <f>Mensuel!AJ26+Mensuel!AK26+Mensuel!AL26</f>
        <v>17007842.809999973</v>
      </c>
      <c r="O26" s="136">
        <f>Mensuel!AM26+Mensuel!AN26+Mensuel!AO26</f>
        <v>15152247.979999974</v>
      </c>
      <c r="P26" s="136">
        <f>Mensuel!AP26+Mensuel!AQ26+Mensuel!AR26</f>
        <v>8351414.0099999923</v>
      </c>
      <c r="Q26" s="136">
        <f>Mensuel!AS26+Mensuel!AT26+Mensuel!AU26</f>
        <v>16193190.76999996</v>
      </c>
      <c r="R26" s="136">
        <f>Mensuel!AV26+Mensuel!AW26+Mensuel!AX26</f>
        <v>21434653.469999947</v>
      </c>
      <c r="S26" s="136">
        <f>Mensuel!AY26+Mensuel!AZ26+Mensuel!BA26</f>
        <v>21440766.529999938</v>
      </c>
      <c r="T26" s="136">
        <f>Mensuel!BB26+Mensuel!BC26+Mensuel!BD26</f>
        <v>22530273.739999946</v>
      </c>
      <c r="U26" s="136">
        <f>Mensuel!BE26+Mensuel!BF26+Mensuel!BG26</f>
        <v>17466634.979999971</v>
      </c>
      <c r="V26" s="136">
        <f>Mensuel!BH26+Mensuel!BI26+Mensuel!BJ26</f>
        <v>22379046.719999962</v>
      </c>
      <c r="W26" s="136">
        <f>Mensuel!BK26+Mensuel!BL26+Mensuel!BM26</f>
        <v>22370315.719999958</v>
      </c>
      <c r="X26" s="136">
        <f>Mensuel!BN26+Mensuel!BO26+Mensuel!BP26</f>
        <v>23421241.799999937</v>
      </c>
      <c r="Y26" s="136">
        <f>Mensuel!BQ26+Mensuel!BR26+Mensuel!BS26</f>
        <v>18944651.089999974</v>
      </c>
      <c r="Z26" s="136">
        <f>Mensuel!BT26+Mensuel!BU26+Mensuel!BV26</f>
        <v>24482510.479999959</v>
      </c>
      <c r="AA26" s="136">
        <f>Mensuel!BW26+Mensuel!BX26+Mensuel!BY26</f>
        <v>25465857.749999963</v>
      </c>
      <c r="AB26" s="136">
        <f>Mensuel!BZ26+Mensuel!CA26+Mensuel!CB26</f>
        <v>25351896.639999956</v>
      </c>
    </row>
    <row r="27" spans="2:28" ht="15" thickBot="1" x14ac:dyDescent="0.35"/>
    <row r="28" spans="2:28" x14ac:dyDescent="0.3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2:28" x14ac:dyDescent="0.3">
      <c r="B29" s="28" t="s">
        <v>2</v>
      </c>
    </row>
    <row r="30" spans="2:28" x14ac:dyDescent="0.3">
      <c r="B30" s="29" t="s">
        <v>1</v>
      </c>
      <c r="C30" s="7">
        <f>C7</f>
        <v>43414254.999999702</v>
      </c>
      <c r="D30" s="7">
        <f>C30+D7</f>
        <v>85781966.949999392</v>
      </c>
      <c r="E30" s="7">
        <f>D30+E7</f>
        <v>124361089.74999915</v>
      </c>
      <c r="F30" s="7">
        <f>E30+F7</f>
        <v>168919897.87999886</v>
      </c>
      <c r="G30" s="7">
        <f>G7</f>
        <v>43737692.569999754</v>
      </c>
      <c r="H30" s="7">
        <f>G30+H7</f>
        <v>86385241.90999949</v>
      </c>
      <c r="I30" s="7">
        <f>H30+I7</f>
        <v>124682584.4199993</v>
      </c>
      <c r="J30" s="7">
        <f>I30+J7</f>
        <v>170143367.10999906</v>
      </c>
      <c r="K30" s="7">
        <f>K7</f>
        <v>43433138.099999756</v>
      </c>
      <c r="L30" s="7">
        <f>K30+L7</f>
        <v>86237583.349999622</v>
      </c>
      <c r="M30" s="7">
        <f>L30+M7</f>
        <v>125400463.4299995</v>
      </c>
      <c r="N30" s="7">
        <f>M30+N7</f>
        <v>170320188.05999926</v>
      </c>
      <c r="O30" s="7">
        <f>O7</f>
        <v>41139451.029999621</v>
      </c>
      <c r="P30" s="7">
        <f t="shared" ref="P30:R33" si="0">O30+P7</f>
        <v>66396605.189999476</v>
      </c>
      <c r="Q30" s="7">
        <f t="shared" si="0"/>
        <v>107747956.03999928</v>
      </c>
      <c r="R30" s="7">
        <f t="shared" si="0"/>
        <v>154780711.41999894</v>
      </c>
      <c r="S30" s="7">
        <f>S7</f>
        <v>45579026.279999718</v>
      </c>
      <c r="T30" s="7">
        <f t="shared" ref="T30:AB33" si="1">S30+T7</f>
        <v>91252250.229999408</v>
      </c>
      <c r="U30" s="7">
        <f t="shared" si="1"/>
        <v>130925257.6799992</v>
      </c>
      <c r="V30" s="7">
        <f t="shared" si="1"/>
        <v>176992193.8999989</v>
      </c>
      <c r="W30" s="7">
        <f>W7</f>
        <v>48017780.949999735</v>
      </c>
      <c r="X30" s="7">
        <f t="shared" si="1"/>
        <v>93439998.269999415</v>
      </c>
      <c r="Y30" s="7">
        <f t="shared" si="1"/>
        <v>133147356.8099992</v>
      </c>
      <c r="Z30" s="7">
        <f>Y30+Z7</f>
        <v>179236410.75999895</v>
      </c>
      <c r="AA30" s="7">
        <f>AA7</f>
        <v>47894862.309999615</v>
      </c>
      <c r="AB30" s="7">
        <f t="shared" si="1"/>
        <v>93679224.809999317</v>
      </c>
    </row>
    <row r="31" spans="2:28" x14ac:dyDescent="0.3">
      <c r="B31" s="29" t="s">
        <v>3</v>
      </c>
      <c r="C31" s="7">
        <f>C8</f>
        <v>283565457.68999928</v>
      </c>
      <c r="D31" s="7">
        <f t="shared" ref="D31:F33" si="2">C31+D8</f>
        <v>561877327.31999874</v>
      </c>
      <c r="E31" s="7">
        <f t="shared" si="2"/>
        <v>800757011.58999848</v>
      </c>
      <c r="F31" s="7">
        <f t="shared" si="2"/>
        <v>1084624709.389998</v>
      </c>
      <c r="G31" s="7">
        <f>G8</f>
        <v>281015992.2799992</v>
      </c>
      <c r="H31" s="7">
        <f t="shared" ref="H31:N33" si="3">G31+H8</f>
        <v>561314408.5699985</v>
      </c>
      <c r="I31" s="7">
        <f t="shared" si="3"/>
        <v>801038420.91999805</v>
      </c>
      <c r="J31" s="7">
        <f t="shared" si="3"/>
        <v>1091262645.7999976</v>
      </c>
      <c r="K31" s="7">
        <f>K8</f>
        <v>278527243.12999952</v>
      </c>
      <c r="L31" s="7">
        <f t="shared" si="3"/>
        <v>597934196.25999928</v>
      </c>
      <c r="M31" s="7">
        <f t="shared" si="3"/>
        <v>881197165.08999896</v>
      </c>
      <c r="N31" s="7">
        <f t="shared" si="3"/>
        <v>1207194079.0499983</v>
      </c>
      <c r="O31" s="7">
        <f>O8</f>
        <v>307627140.99999881</v>
      </c>
      <c r="P31" s="7">
        <f t="shared" si="0"/>
        <v>481328409.36999804</v>
      </c>
      <c r="Q31" s="7">
        <f t="shared" si="0"/>
        <v>793242843.0399971</v>
      </c>
      <c r="R31" s="7">
        <f t="shared" si="0"/>
        <v>1150187603.8799968</v>
      </c>
      <c r="S31" s="7">
        <f>S8</f>
        <v>361667583.20999861</v>
      </c>
      <c r="T31" s="7">
        <f t="shared" si="1"/>
        <v>730841778.55999708</v>
      </c>
      <c r="U31" s="7">
        <f t="shared" si="1"/>
        <v>1037771412.3499959</v>
      </c>
      <c r="V31" s="7">
        <f t="shared" si="1"/>
        <v>1393239520.1799946</v>
      </c>
      <c r="W31" s="7">
        <f>W8</f>
        <v>365275695.86999846</v>
      </c>
      <c r="X31" s="7">
        <f t="shared" si="1"/>
        <v>741438565.69999671</v>
      </c>
      <c r="Y31" s="7">
        <f t="shared" si="1"/>
        <v>1059487025.2999959</v>
      </c>
      <c r="Z31" s="7">
        <f t="shared" si="1"/>
        <v>1433818422.1399946</v>
      </c>
      <c r="AA31" s="7">
        <f>AA8</f>
        <v>396260739.9299984</v>
      </c>
      <c r="AB31" s="7">
        <f t="shared" si="1"/>
        <v>782324610.56999636</v>
      </c>
    </row>
    <row r="32" spans="2:28" x14ac:dyDescent="0.3">
      <c r="B32" s="29" t="s">
        <v>4</v>
      </c>
      <c r="C32" s="7">
        <f>C9</f>
        <v>212663236.78999966</v>
      </c>
      <c r="D32" s="7">
        <f t="shared" si="2"/>
        <v>426961589.07999921</v>
      </c>
      <c r="E32" s="7">
        <f t="shared" si="2"/>
        <v>586070817.76999903</v>
      </c>
      <c r="F32" s="7">
        <f t="shared" si="2"/>
        <v>803694048.63999867</v>
      </c>
      <c r="G32" s="7">
        <f>G9</f>
        <v>202989049.51999968</v>
      </c>
      <c r="H32" s="7">
        <f t="shared" si="3"/>
        <v>415271854.45999932</v>
      </c>
      <c r="I32" s="7">
        <f t="shared" si="3"/>
        <v>574794376.05999923</v>
      </c>
      <c r="J32" s="7">
        <f t="shared" si="3"/>
        <v>794347718.86999881</v>
      </c>
      <c r="K32" s="7">
        <f>K9</f>
        <v>201077495.66999978</v>
      </c>
      <c r="L32" s="7">
        <f t="shared" si="3"/>
        <v>377526717.46999979</v>
      </c>
      <c r="M32" s="7">
        <f t="shared" si="3"/>
        <v>531231469.43999904</v>
      </c>
      <c r="N32" s="7">
        <f t="shared" si="3"/>
        <v>724107525.95999634</v>
      </c>
      <c r="O32" s="7">
        <f>O9</f>
        <v>173782512.73999706</v>
      </c>
      <c r="P32" s="7">
        <f t="shared" si="0"/>
        <v>303413280.66999662</v>
      </c>
      <c r="Q32" s="7">
        <f t="shared" si="0"/>
        <v>507847966.94999516</v>
      </c>
      <c r="R32" s="7">
        <f t="shared" si="0"/>
        <v>768383655.19999385</v>
      </c>
      <c r="S32" s="7">
        <f>S9</f>
        <v>242111572.78999865</v>
      </c>
      <c r="T32" s="7">
        <f t="shared" si="1"/>
        <v>509663962.73999727</v>
      </c>
      <c r="U32" s="7">
        <f t="shared" si="1"/>
        <v>705964102.36999619</v>
      </c>
      <c r="V32" s="7">
        <f t="shared" si="1"/>
        <v>961318498.36999464</v>
      </c>
      <c r="W32" s="7">
        <f>W9</f>
        <v>242828680.74999857</v>
      </c>
      <c r="X32" s="7">
        <f t="shared" si="1"/>
        <v>507385172.88999754</v>
      </c>
      <c r="Y32" s="7">
        <f t="shared" si="1"/>
        <v>700506377.70999599</v>
      </c>
      <c r="Z32" s="7">
        <f t="shared" si="1"/>
        <v>957300193.55999422</v>
      </c>
      <c r="AA32" s="7">
        <f>AA9</f>
        <v>249643377.18999845</v>
      </c>
      <c r="AB32" s="7">
        <f t="shared" si="1"/>
        <v>504821559.47999728</v>
      </c>
    </row>
    <row r="33" spans="2:28" x14ac:dyDescent="0.3">
      <c r="B33" s="29" t="s">
        <v>5</v>
      </c>
      <c r="C33" s="7">
        <f>C10</f>
        <v>90205209.570000023</v>
      </c>
      <c r="D33" s="7">
        <f t="shared" si="2"/>
        <v>185690645.85000005</v>
      </c>
      <c r="E33" s="7">
        <f t="shared" si="2"/>
        <v>268179752.76000005</v>
      </c>
      <c r="F33" s="7">
        <f t="shared" si="2"/>
        <v>365580850.67000008</v>
      </c>
      <c r="G33" s="7">
        <f>G10</f>
        <v>92468339.930000022</v>
      </c>
      <c r="H33" s="7">
        <f t="shared" si="3"/>
        <v>192867707.16000003</v>
      </c>
      <c r="I33" s="7">
        <f t="shared" si="3"/>
        <v>277289859.82000005</v>
      </c>
      <c r="J33" s="7">
        <f t="shared" si="3"/>
        <v>380533243.5200001</v>
      </c>
      <c r="K33" s="7">
        <f>K10</f>
        <v>94641057.51000002</v>
      </c>
      <c r="L33" s="7">
        <f t="shared" si="3"/>
        <v>197448567.10000002</v>
      </c>
      <c r="M33" s="7">
        <f t="shared" si="3"/>
        <v>287172384.13999999</v>
      </c>
      <c r="N33" s="7">
        <f t="shared" si="3"/>
        <v>393634029.35000002</v>
      </c>
      <c r="O33" s="7">
        <f>O10</f>
        <v>90133142.560000032</v>
      </c>
      <c r="P33" s="7">
        <f t="shared" si="0"/>
        <v>185901013.89000005</v>
      </c>
      <c r="Q33" s="7">
        <f t="shared" si="0"/>
        <v>286820796.33000004</v>
      </c>
      <c r="R33" s="7">
        <f t="shared" si="0"/>
        <v>398798170.12</v>
      </c>
      <c r="S33" s="7">
        <f>S10</f>
        <v>109680103.24000004</v>
      </c>
      <c r="T33" s="7">
        <f t="shared" si="1"/>
        <v>220023769.99000007</v>
      </c>
      <c r="U33" s="7">
        <f t="shared" si="1"/>
        <v>321728759.36000007</v>
      </c>
      <c r="V33" s="7">
        <f t="shared" si="1"/>
        <v>438372220.3900001</v>
      </c>
      <c r="W33" s="7">
        <f>W10</f>
        <v>112368380.56999999</v>
      </c>
      <c r="X33" s="7">
        <f t="shared" si="1"/>
        <v>230883564.83000001</v>
      </c>
      <c r="Y33" s="7">
        <f t="shared" si="1"/>
        <v>337321337.73000002</v>
      </c>
      <c r="Z33" s="7">
        <f t="shared" si="1"/>
        <v>458786777.34000003</v>
      </c>
      <c r="AA33" s="7">
        <f>AA10</f>
        <v>119265922.52999999</v>
      </c>
      <c r="AB33" s="7">
        <f t="shared" si="1"/>
        <v>243444018.13999999</v>
      </c>
    </row>
    <row r="34" spans="2:28" x14ac:dyDescent="0.3">
      <c r="B34" s="53" t="s">
        <v>31</v>
      </c>
      <c r="C34" s="7">
        <f>C11+C12</f>
        <v>47551570.33000005</v>
      </c>
      <c r="D34" s="7">
        <f>C34+D11+D12</f>
        <v>94779593.830000162</v>
      </c>
      <c r="E34" s="7">
        <f>D34+E11+E12</f>
        <v>135473371.73000023</v>
      </c>
      <c r="F34" s="7">
        <f>E34+F11+F12</f>
        <v>185066939.44000024</v>
      </c>
      <c r="G34" s="7">
        <f>G11+G12</f>
        <v>49802181.650000036</v>
      </c>
      <c r="H34" s="7">
        <f>G34+H11+H12</f>
        <v>99108421.64000006</v>
      </c>
      <c r="I34" s="7">
        <f>H34+I11+I12</f>
        <v>141380492.56000009</v>
      </c>
      <c r="J34" s="7">
        <f>I34+J11+J12</f>
        <v>193993141.26000011</v>
      </c>
      <c r="K34" s="7">
        <f>K11+K12</f>
        <v>50871434.88000001</v>
      </c>
      <c r="L34" s="7">
        <f>K34+L11+L12</f>
        <v>104088508.36000001</v>
      </c>
      <c r="M34" s="7">
        <f>L34+M11+M12</f>
        <v>151109150.67000005</v>
      </c>
      <c r="N34" s="7">
        <f>M34+N11+N12</f>
        <v>206682718.25</v>
      </c>
      <c r="O34" s="7">
        <f>O11+O12</f>
        <v>51747320.49999997</v>
      </c>
      <c r="P34" s="7">
        <f>O34+P11+P12</f>
        <v>84094880.929999948</v>
      </c>
      <c r="Q34" s="7">
        <f>P34+Q11+Q12</f>
        <v>139295133.90999988</v>
      </c>
      <c r="R34" s="7">
        <f>Q34+R11+R12</f>
        <v>205017357.94999981</v>
      </c>
      <c r="S34" s="7">
        <f>S11+S12</f>
        <v>64834916.989999905</v>
      </c>
      <c r="T34" s="7">
        <f>S34+T11+T12</f>
        <v>132803889.93999982</v>
      </c>
      <c r="U34" s="7">
        <f>T34+U11+U12</f>
        <v>187902870.13999975</v>
      </c>
      <c r="V34" s="7">
        <f>U34+V11+V12</f>
        <v>253300302.22999972</v>
      </c>
      <c r="W34" s="7">
        <f>W11+W12</f>
        <v>65708575.159999922</v>
      </c>
      <c r="X34" s="7">
        <f>W34+X11+X12</f>
        <v>134031727.30999979</v>
      </c>
      <c r="Y34" s="7">
        <f>X34+Y11+Y12</f>
        <v>190817453.07999977</v>
      </c>
      <c r="Z34" s="7">
        <f>Y34+Z11+Z12</f>
        <v>259428056.40999973</v>
      </c>
      <c r="AA34" s="7">
        <f>AA11+AA12</f>
        <v>78614966.029999912</v>
      </c>
      <c r="AB34" s="7">
        <f>AA34+AB11+AB12</f>
        <v>157275480.0799998</v>
      </c>
    </row>
    <row r="35" spans="2:28" x14ac:dyDescent="0.3">
      <c r="B35" s="28" t="s">
        <v>6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2:28" ht="0.75" customHeight="1" x14ac:dyDescent="0.3">
      <c r="B36" s="2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2:28" x14ac:dyDescent="0.3">
      <c r="B37" s="29" t="s">
        <v>3</v>
      </c>
      <c r="C37" s="7">
        <f>C15</f>
        <v>28957740.210000031</v>
      </c>
      <c r="D37" s="7">
        <f t="shared" ref="D37:F39" si="4">C37+D15</f>
        <v>57105443.380000085</v>
      </c>
      <c r="E37" s="7">
        <f t="shared" si="4"/>
        <v>82756636.970000103</v>
      </c>
      <c r="F37" s="7">
        <f t="shared" si="4"/>
        <v>113760904.40000014</v>
      </c>
      <c r="G37" s="7">
        <f>G15</f>
        <v>30932122.280000038</v>
      </c>
      <c r="H37" s="7">
        <f t="shared" ref="H37:N39" si="5">G37+H15</f>
        <v>61505817.260000072</v>
      </c>
      <c r="I37" s="7">
        <f t="shared" si="5"/>
        <v>89518118.370000094</v>
      </c>
      <c r="J37" s="7">
        <f t="shared" si="5"/>
        <v>124580980.44000012</v>
      </c>
      <c r="K37" s="7">
        <f>K15</f>
        <v>34519894.660000034</v>
      </c>
      <c r="L37" s="7">
        <f t="shared" si="5"/>
        <v>73225383.020000041</v>
      </c>
      <c r="M37" s="7">
        <f t="shared" si="5"/>
        <v>111574679.02000007</v>
      </c>
      <c r="N37" s="7">
        <f t="shared" si="5"/>
        <v>155031332.21000013</v>
      </c>
      <c r="O37" s="7">
        <f>O15</f>
        <v>41766469.42999997</v>
      </c>
      <c r="P37" s="7">
        <f t="shared" ref="P37:R39" si="6">O37+P15</f>
        <v>59110781.319999978</v>
      </c>
      <c r="Q37" s="7">
        <f t="shared" si="6"/>
        <v>99431498.920000017</v>
      </c>
      <c r="R37" s="7">
        <f t="shared" si="6"/>
        <v>150630694.45999995</v>
      </c>
      <c r="S37" s="7">
        <f>S15</f>
        <v>53603426.809999973</v>
      </c>
      <c r="T37" s="7">
        <f t="shared" ref="T37:AB39" si="7">S37+T15</f>
        <v>108730696.82999992</v>
      </c>
      <c r="U37" s="7">
        <f t="shared" si="7"/>
        <v>156833501.90999997</v>
      </c>
      <c r="V37" s="7">
        <f t="shared" si="7"/>
        <v>216570885.86999989</v>
      </c>
      <c r="W37" s="7">
        <f>W15</f>
        <v>61154875.199999943</v>
      </c>
      <c r="X37" s="7">
        <f>W37+X15</f>
        <v>124398451.25999984</v>
      </c>
      <c r="Y37" s="7">
        <f>X37+Y15</f>
        <v>181728879.77999973</v>
      </c>
      <c r="Z37" s="7">
        <f>Y37+Z15</f>
        <v>251343879.5799996</v>
      </c>
      <c r="AA37" s="7">
        <f>AA15</f>
        <v>73646049.499999896</v>
      </c>
      <c r="AB37" s="7">
        <f>AA37+AB15</f>
        <v>146537595.80999988</v>
      </c>
    </row>
    <row r="38" spans="2:28" x14ac:dyDescent="0.3">
      <c r="B38" s="29" t="s">
        <v>4</v>
      </c>
      <c r="C38" s="7">
        <f>C16</f>
        <v>26714623.650000006</v>
      </c>
      <c r="D38" s="7">
        <f t="shared" si="4"/>
        <v>54934682.740000002</v>
      </c>
      <c r="E38" s="7">
        <f t="shared" si="4"/>
        <v>77887274.909999996</v>
      </c>
      <c r="F38" s="7">
        <f t="shared" si="4"/>
        <v>108992197.62</v>
      </c>
      <c r="G38" s="7">
        <f>G16</f>
        <v>28031251.000000007</v>
      </c>
      <c r="H38" s="7">
        <f t="shared" si="5"/>
        <v>57859161.920000017</v>
      </c>
      <c r="I38" s="7">
        <f t="shared" si="5"/>
        <v>82691031.410000026</v>
      </c>
      <c r="J38" s="7">
        <f t="shared" si="5"/>
        <v>117006254.78000005</v>
      </c>
      <c r="K38" s="7">
        <f>K16</f>
        <v>30511047.260000013</v>
      </c>
      <c r="L38" s="7">
        <f t="shared" si="5"/>
        <v>57657049.760000013</v>
      </c>
      <c r="M38" s="7">
        <f t="shared" si="5"/>
        <v>84527122.240000024</v>
      </c>
      <c r="N38" s="7">
        <f t="shared" si="5"/>
        <v>118679373.94000001</v>
      </c>
      <c r="O38" s="7">
        <f>O16</f>
        <v>27577126.030000016</v>
      </c>
      <c r="P38" s="7">
        <f t="shared" si="6"/>
        <v>43244347.160000011</v>
      </c>
      <c r="Q38" s="7">
        <f t="shared" si="6"/>
        <v>79368258.27000007</v>
      </c>
      <c r="R38" s="7">
        <f t="shared" si="6"/>
        <v>128912860.07000022</v>
      </c>
      <c r="S38" s="7">
        <f>S16</f>
        <v>44376192.080000117</v>
      </c>
      <c r="T38" s="7">
        <f t="shared" si="7"/>
        <v>95673535.380000234</v>
      </c>
      <c r="U38" s="7">
        <f t="shared" si="7"/>
        <v>136456561.73000029</v>
      </c>
      <c r="V38" s="7">
        <f t="shared" si="7"/>
        <v>190503226.32000044</v>
      </c>
      <c r="W38" s="7">
        <f>W16</f>
        <v>45308658.030000091</v>
      </c>
      <c r="X38" s="7">
        <f t="shared" si="7"/>
        <v>98326458.180000231</v>
      </c>
      <c r="Y38" s="7">
        <f t="shared" si="7"/>
        <v>140780244.11000028</v>
      </c>
      <c r="Z38" s="7">
        <f t="shared" si="7"/>
        <v>196679411.37000048</v>
      </c>
      <c r="AA38" s="7">
        <f>AA16</f>
        <v>52236798.950000092</v>
      </c>
      <c r="AB38" s="7">
        <f t="shared" si="7"/>
        <v>108176633.66000021</v>
      </c>
    </row>
    <row r="39" spans="2:28" x14ac:dyDescent="0.3">
      <c r="B39" s="29" t="s">
        <v>5</v>
      </c>
      <c r="C39" s="7">
        <f>C17</f>
        <v>6583821.4900000002</v>
      </c>
      <c r="D39" s="7">
        <f t="shared" si="4"/>
        <v>14176339.309999999</v>
      </c>
      <c r="E39" s="7">
        <f t="shared" si="4"/>
        <v>20923242.019999996</v>
      </c>
      <c r="F39" s="7">
        <f t="shared" si="4"/>
        <v>29046162.019999996</v>
      </c>
      <c r="G39" s="7">
        <f>G17</f>
        <v>7353380.4199999999</v>
      </c>
      <c r="H39" s="7">
        <f t="shared" si="5"/>
        <v>15500831.68</v>
      </c>
      <c r="I39" s="7">
        <f t="shared" si="5"/>
        <v>22498103.219999999</v>
      </c>
      <c r="J39" s="7">
        <f t="shared" si="5"/>
        <v>31429275.350000001</v>
      </c>
      <c r="K39" s="7">
        <f>K17</f>
        <v>7544692.1899999995</v>
      </c>
      <c r="L39" s="7">
        <f t="shared" si="5"/>
        <v>16363485.449999999</v>
      </c>
      <c r="M39" s="7">
        <f t="shared" si="5"/>
        <v>24361184.57</v>
      </c>
      <c r="N39" s="7">
        <f t="shared" si="5"/>
        <v>33855048.810000002</v>
      </c>
      <c r="O39" s="7">
        <f>O17</f>
        <v>8022029.4699999997</v>
      </c>
      <c r="P39" s="7">
        <f t="shared" si="6"/>
        <v>14863266.23</v>
      </c>
      <c r="Q39" s="7">
        <f t="shared" si="6"/>
        <v>24058681.740000002</v>
      </c>
      <c r="R39" s="7">
        <f t="shared" si="6"/>
        <v>33425693.490000002</v>
      </c>
      <c r="S39" s="7">
        <f>S17</f>
        <v>10228457.58</v>
      </c>
      <c r="T39" s="7">
        <f t="shared" si="7"/>
        <v>20597618.170000002</v>
      </c>
      <c r="U39" s="7">
        <f t="shared" si="7"/>
        <v>30788895.07</v>
      </c>
      <c r="V39" s="7">
        <f t="shared" si="7"/>
        <v>42529090.219999999</v>
      </c>
      <c r="W39" s="7">
        <f>W17</f>
        <v>11089516.940000001</v>
      </c>
      <c r="X39" s="7">
        <f t="shared" si="7"/>
        <v>23117340.960000001</v>
      </c>
      <c r="Y39" s="7">
        <f t="shared" si="7"/>
        <v>33846922.560000002</v>
      </c>
      <c r="Z39" s="7">
        <f t="shared" si="7"/>
        <v>47014704.969999999</v>
      </c>
      <c r="AA39" s="7">
        <f>AA17</f>
        <v>12177313.35</v>
      </c>
      <c r="AB39" s="7">
        <f t="shared" si="7"/>
        <v>25461867.68</v>
      </c>
    </row>
    <row r="40" spans="2:28" x14ac:dyDescent="0.3">
      <c r="B40" s="53" t="s">
        <v>31</v>
      </c>
      <c r="C40" s="7">
        <f>C18+C19</f>
        <v>6408866.8099999977</v>
      </c>
      <c r="D40" s="7">
        <f>C40+D18+D19</f>
        <v>12754024.999999991</v>
      </c>
      <c r="E40" s="7">
        <f>D40+E18+E19</f>
        <v>18427653.11999999</v>
      </c>
      <c r="F40" s="7">
        <f>E40+F18+F19</f>
        <v>25646766.439999983</v>
      </c>
      <c r="G40" s="7">
        <f>G18+G19</f>
        <v>7374601.8499999987</v>
      </c>
      <c r="H40" s="7">
        <f>G40+H18+H19</f>
        <v>14835570.159999995</v>
      </c>
      <c r="I40" s="7">
        <f>H40+I18+I19</f>
        <v>21739855.789999992</v>
      </c>
      <c r="J40" s="7">
        <f>I40+J18+J19</f>
        <v>30910877.869999994</v>
      </c>
      <c r="K40" s="7">
        <f>K18+K19</f>
        <v>9195966.8499999996</v>
      </c>
      <c r="L40" s="7">
        <f>K40+L18+L19</f>
        <v>18625898.600000001</v>
      </c>
      <c r="M40" s="7">
        <f>L40+M18+M19</f>
        <v>27909137.98</v>
      </c>
      <c r="N40" s="7">
        <f>M40+N18+N19</f>
        <v>38842810.310000002</v>
      </c>
      <c r="O40" s="7">
        <f>O18+O19</f>
        <v>10240526.42</v>
      </c>
      <c r="P40" s="7">
        <f>O40+P18+P19</f>
        <v>15340923.859999999</v>
      </c>
      <c r="Q40" s="7">
        <f>P40+Q18+Q19</f>
        <v>26191436.670000002</v>
      </c>
      <c r="R40" s="7">
        <f>Q40+R18+R19</f>
        <v>39983961.690000005</v>
      </c>
      <c r="S40" s="7">
        <f>S18+S19</f>
        <v>14202931.539999999</v>
      </c>
      <c r="T40" s="7">
        <f>S40+T18+T19</f>
        <v>29271063.330000006</v>
      </c>
      <c r="U40" s="7">
        <f>T40+U18+U19</f>
        <v>42172668.820000008</v>
      </c>
      <c r="V40" s="7">
        <f>U40+V18+V19</f>
        <v>58486998.780000009</v>
      </c>
      <c r="W40" s="7">
        <f>W18+W19</f>
        <v>16579359.710000003</v>
      </c>
      <c r="X40" s="7">
        <f>W40+X18+X19</f>
        <v>33814753.980000004</v>
      </c>
      <c r="Y40" s="7">
        <f>X40+Y18+Y19</f>
        <v>48811846.079999998</v>
      </c>
      <c r="Z40" s="7">
        <f>Y40+Z18+Z19</f>
        <v>67156176.870000005</v>
      </c>
      <c r="AA40" s="7">
        <f>AA18+AA19</f>
        <v>20140055.570000008</v>
      </c>
      <c r="AB40" s="7">
        <f>AA40+AB18+AB19</f>
        <v>40421953.810000017</v>
      </c>
    </row>
    <row r="41" spans="2:28" x14ac:dyDescent="0.3">
      <c r="B41" s="28" t="s">
        <v>7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2:28" x14ac:dyDescent="0.3">
      <c r="B42" s="29" t="s">
        <v>1</v>
      </c>
      <c r="C42" s="7">
        <f>C21</f>
        <v>43414254.999999702</v>
      </c>
      <c r="D42" s="7">
        <f t="shared" ref="D42:F45" si="8">C42+D21</f>
        <v>85781966.949999392</v>
      </c>
      <c r="E42" s="7">
        <f t="shared" si="8"/>
        <v>124361089.74999915</v>
      </c>
      <c r="F42" s="7">
        <f t="shared" si="8"/>
        <v>168919897.87999886</v>
      </c>
      <c r="G42" s="7">
        <f>G21</f>
        <v>43737692.569999754</v>
      </c>
      <c r="H42" s="7">
        <f t="shared" ref="H42:N45" si="9">G42+H21</f>
        <v>86385241.90999949</v>
      </c>
      <c r="I42" s="7">
        <f t="shared" si="9"/>
        <v>124682584.4199993</v>
      </c>
      <c r="J42" s="7">
        <f t="shared" si="9"/>
        <v>170143367.10999906</v>
      </c>
      <c r="K42" s="7">
        <f>K21</f>
        <v>43433138.099999756</v>
      </c>
      <c r="L42" s="7">
        <f t="shared" si="9"/>
        <v>86237583.349999622</v>
      </c>
      <c r="M42" s="7">
        <f t="shared" si="9"/>
        <v>125400463.4299995</v>
      </c>
      <c r="N42" s="7">
        <f t="shared" si="9"/>
        <v>170320188.05999926</v>
      </c>
      <c r="O42" s="7">
        <f>O21</f>
        <v>41139451.029999621</v>
      </c>
      <c r="P42" s="7">
        <f t="shared" ref="P42:R45" si="10">O42+P21</f>
        <v>66396605.189999476</v>
      </c>
      <c r="Q42" s="7">
        <f t="shared" si="10"/>
        <v>107747956.03999928</v>
      </c>
      <c r="R42" s="7">
        <f t="shared" si="10"/>
        <v>154780711.41999894</v>
      </c>
      <c r="S42" s="7">
        <f>S21</f>
        <v>45579026.279999718</v>
      </c>
      <c r="T42" s="7">
        <f t="shared" ref="T42:AB45" si="11">S42+T21</f>
        <v>91252250.229999408</v>
      </c>
      <c r="U42" s="7">
        <f t="shared" si="11"/>
        <v>130925257.6799992</v>
      </c>
      <c r="V42" s="7">
        <f t="shared" si="11"/>
        <v>176992193.8999989</v>
      </c>
      <c r="W42" s="7">
        <f>W21</f>
        <v>48017780.949999735</v>
      </c>
      <c r="X42" s="7">
        <f t="shared" si="11"/>
        <v>93439998.269999415</v>
      </c>
      <c r="Y42" s="7">
        <f t="shared" si="11"/>
        <v>133147356.8099992</v>
      </c>
      <c r="Z42" s="7">
        <f t="shared" si="11"/>
        <v>179236410.75999895</v>
      </c>
      <c r="AA42" s="7">
        <f>AA21</f>
        <v>47894862.309999615</v>
      </c>
      <c r="AB42" s="7">
        <f t="shared" si="11"/>
        <v>93679224.809999317</v>
      </c>
    </row>
    <row r="43" spans="2:28" x14ac:dyDescent="0.3">
      <c r="B43" s="29" t="s">
        <v>3</v>
      </c>
      <c r="C43" s="7">
        <f>C22</f>
        <v>312523197.89999932</v>
      </c>
      <c r="D43" s="7">
        <f t="shared" si="8"/>
        <v>618982770.69999886</v>
      </c>
      <c r="E43" s="7">
        <f t="shared" si="8"/>
        <v>883513648.55999863</v>
      </c>
      <c r="F43" s="7">
        <f t="shared" si="8"/>
        <v>1198385613.7899981</v>
      </c>
      <c r="G43" s="7">
        <f>G22</f>
        <v>311948114.55999923</v>
      </c>
      <c r="H43" s="7">
        <f t="shared" si="9"/>
        <v>622820225.82999873</v>
      </c>
      <c r="I43" s="7">
        <f t="shared" si="9"/>
        <v>890556539.28999829</v>
      </c>
      <c r="J43" s="7">
        <f t="shared" si="9"/>
        <v>1215843626.2399979</v>
      </c>
      <c r="K43" s="7">
        <f>K22</f>
        <v>313047137.78999954</v>
      </c>
      <c r="L43" s="7">
        <f t="shared" si="9"/>
        <v>671159579.27999926</v>
      </c>
      <c r="M43" s="7">
        <f t="shared" si="9"/>
        <v>992771844.10999894</v>
      </c>
      <c r="N43" s="7">
        <f t="shared" si="9"/>
        <v>1362225411.2599983</v>
      </c>
      <c r="O43" s="7">
        <f>O22</f>
        <v>349393610.42999876</v>
      </c>
      <c r="P43" s="7">
        <f t="shared" si="10"/>
        <v>540439190.68999803</v>
      </c>
      <c r="Q43" s="7">
        <f t="shared" si="10"/>
        <v>892674341.95999718</v>
      </c>
      <c r="R43" s="7">
        <f t="shared" si="10"/>
        <v>1300818298.3399968</v>
      </c>
      <c r="S43" s="7">
        <f>S22</f>
        <v>415271010.01999867</v>
      </c>
      <c r="T43" s="7">
        <f t="shared" si="11"/>
        <v>839572475.38999701</v>
      </c>
      <c r="U43" s="7">
        <f t="shared" si="11"/>
        <v>1194604914.2599957</v>
      </c>
      <c r="V43" s="7">
        <f t="shared" si="11"/>
        <v>1609810406.0499942</v>
      </c>
      <c r="W43" s="7">
        <f>W22</f>
        <v>426430571.06999844</v>
      </c>
      <c r="X43" s="7">
        <f t="shared" si="11"/>
        <v>865837016.9599967</v>
      </c>
      <c r="Y43" s="7">
        <f t="shared" si="11"/>
        <v>1241215905.0799959</v>
      </c>
      <c r="Z43" s="7">
        <f t="shared" si="11"/>
        <v>1685162301.7199945</v>
      </c>
      <c r="AA43" s="7">
        <f>AA22</f>
        <v>469906789.42999834</v>
      </c>
      <c r="AB43" s="7">
        <f t="shared" si="11"/>
        <v>928862206.3799963</v>
      </c>
    </row>
    <row r="44" spans="2:28" x14ac:dyDescent="0.3">
      <c r="B44" s="29" t="s">
        <v>4</v>
      </c>
      <c r="C44" s="7">
        <f>C23</f>
        <v>239377860.4399997</v>
      </c>
      <c r="D44" s="7">
        <f t="shared" si="8"/>
        <v>481896271.81999928</v>
      </c>
      <c r="E44" s="7">
        <f t="shared" si="8"/>
        <v>663958092.67999911</v>
      </c>
      <c r="F44" s="7">
        <f t="shared" si="8"/>
        <v>912686246.2599988</v>
      </c>
      <c r="G44" s="7">
        <f>G23</f>
        <v>231020300.51999968</v>
      </c>
      <c r="H44" s="7">
        <f t="shared" si="9"/>
        <v>473131016.37999928</v>
      </c>
      <c r="I44" s="7">
        <f t="shared" si="9"/>
        <v>657485407.46999907</v>
      </c>
      <c r="J44" s="7">
        <f t="shared" si="9"/>
        <v>911353973.64999866</v>
      </c>
      <c r="K44" s="7">
        <f>K23</f>
        <v>231588542.92999977</v>
      </c>
      <c r="L44" s="7">
        <f t="shared" si="9"/>
        <v>435183767.22999984</v>
      </c>
      <c r="M44" s="7">
        <f t="shared" si="9"/>
        <v>615758591.67999911</v>
      </c>
      <c r="N44" s="7">
        <f t="shared" si="9"/>
        <v>842786899.8999964</v>
      </c>
      <c r="O44" s="7">
        <f>O23</f>
        <v>201359638.76999706</v>
      </c>
      <c r="P44" s="7">
        <f t="shared" si="10"/>
        <v>346657627.82999665</v>
      </c>
      <c r="Q44" s="7">
        <f t="shared" si="10"/>
        <v>587216225.21999526</v>
      </c>
      <c r="R44" s="7">
        <f t="shared" si="10"/>
        <v>897296515.26999402</v>
      </c>
      <c r="S44" s="7">
        <f>S23</f>
        <v>286487764.86999875</v>
      </c>
      <c r="T44" s="7">
        <f t="shared" si="11"/>
        <v>605337498.1199975</v>
      </c>
      <c r="U44" s="7">
        <f t="shared" si="11"/>
        <v>842420664.09999657</v>
      </c>
      <c r="V44" s="7">
        <f t="shared" si="11"/>
        <v>1151821724.6899953</v>
      </c>
      <c r="W44" s="7">
        <f>W23</f>
        <v>288137338.77999866</v>
      </c>
      <c r="X44" s="7">
        <f t="shared" si="11"/>
        <v>605711631.06999779</v>
      </c>
      <c r="Y44" s="7">
        <f t="shared" si="11"/>
        <v>841286621.81999636</v>
      </c>
      <c r="Z44" s="7">
        <f t="shared" si="11"/>
        <v>1153979604.9299948</v>
      </c>
      <c r="AA44" s="7">
        <f>AA23</f>
        <v>301880176.13999856</v>
      </c>
      <c r="AB44" s="7">
        <f t="shared" si="11"/>
        <v>612998193.13999748</v>
      </c>
    </row>
    <row r="45" spans="2:28" x14ac:dyDescent="0.3">
      <c r="B45" s="29" t="s">
        <v>5</v>
      </c>
      <c r="C45" s="7">
        <f>C24</f>
        <v>96789031.060000002</v>
      </c>
      <c r="D45" s="7">
        <f t="shared" si="8"/>
        <v>199866985.16000003</v>
      </c>
      <c r="E45" s="7">
        <f t="shared" si="8"/>
        <v>289102994.78000003</v>
      </c>
      <c r="F45" s="7">
        <f t="shared" si="8"/>
        <v>394627012.69000006</v>
      </c>
      <c r="G45" s="7">
        <f>G24</f>
        <v>99821720.350000024</v>
      </c>
      <c r="H45" s="7">
        <f t="shared" si="9"/>
        <v>208368538.84000003</v>
      </c>
      <c r="I45" s="7">
        <f t="shared" si="9"/>
        <v>299787963.04000008</v>
      </c>
      <c r="J45" s="7">
        <f t="shared" si="9"/>
        <v>411962518.87000012</v>
      </c>
      <c r="K45" s="7">
        <f>K24</f>
        <v>102185749.70000002</v>
      </c>
      <c r="L45" s="7">
        <f t="shared" si="9"/>
        <v>213812052.55000004</v>
      </c>
      <c r="M45" s="7">
        <f t="shared" si="9"/>
        <v>311533568.71000004</v>
      </c>
      <c r="N45" s="7">
        <f t="shared" si="9"/>
        <v>427489078.16000009</v>
      </c>
      <c r="O45" s="7">
        <f>O24</f>
        <v>98155172.030000031</v>
      </c>
      <c r="P45" s="7">
        <f t="shared" si="10"/>
        <v>200764280.12000006</v>
      </c>
      <c r="Q45" s="7">
        <f t="shared" si="10"/>
        <v>310879478.07000005</v>
      </c>
      <c r="R45" s="7">
        <f t="shared" si="10"/>
        <v>432223863.61000001</v>
      </c>
      <c r="S45" s="7">
        <f>S24</f>
        <v>119908560.82000004</v>
      </c>
      <c r="T45" s="7">
        <f t="shared" si="11"/>
        <v>240621388.16000003</v>
      </c>
      <c r="U45" s="7">
        <f t="shared" si="11"/>
        <v>352517654.43000007</v>
      </c>
      <c r="V45" s="7">
        <f t="shared" si="11"/>
        <v>480901310.61000007</v>
      </c>
      <c r="W45" s="7">
        <f>W24</f>
        <v>123457897.51000001</v>
      </c>
      <c r="X45" s="7">
        <f t="shared" si="11"/>
        <v>254000905.79000002</v>
      </c>
      <c r="Y45" s="7">
        <f t="shared" si="11"/>
        <v>371168260.29000002</v>
      </c>
      <c r="Z45" s="7">
        <f t="shared" si="11"/>
        <v>505801482.31000006</v>
      </c>
      <c r="AA45" s="7">
        <f>AA24</f>
        <v>131443235.88</v>
      </c>
      <c r="AB45" s="7">
        <f t="shared" si="11"/>
        <v>268905885.82000005</v>
      </c>
    </row>
    <row r="46" spans="2:28" ht="15" thickBot="1" x14ac:dyDescent="0.35">
      <c r="B46" s="61" t="s">
        <v>31</v>
      </c>
      <c r="C46" s="30">
        <f>C25+C26</f>
        <v>53960437.140000045</v>
      </c>
      <c r="D46" s="30">
        <f>C46+D25+D26</f>
        <v>107533618.83000013</v>
      </c>
      <c r="E46" s="30">
        <f>D46+E25+E26</f>
        <v>153901024.8500002</v>
      </c>
      <c r="F46" s="30">
        <f>E46+F25+F26</f>
        <v>210713705.8800002</v>
      </c>
      <c r="G46" s="30">
        <f>G25+G26</f>
        <v>57176783.50000003</v>
      </c>
      <c r="H46" s="30">
        <f>G46+H25+H26</f>
        <v>113943991.80000004</v>
      </c>
      <c r="I46" s="30">
        <f>H46+I25+I26</f>
        <v>163120348.35000008</v>
      </c>
      <c r="J46" s="30">
        <f>I46+J25+J26</f>
        <v>224904019.13000011</v>
      </c>
      <c r="K46" s="30">
        <f>K25+K26</f>
        <v>60067401.730000012</v>
      </c>
      <c r="L46" s="30">
        <f>K46+L25+L26</f>
        <v>122714406.96000002</v>
      </c>
      <c r="M46" s="30">
        <f>L46+M25+M26</f>
        <v>179018288.65000004</v>
      </c>
      <c r="N46" s="30">
        <f>M46+N25+N26</f>
        <v>245525528.56</v>
      </c>
      <c r="O46" s="30">
        <f>O25+O26</f>
        <v>61987846.919999972</v>
      </c>
      <c r="P46" s="30">
        <f>O46+P25+P26</f>
        <v>99435804.789999932</v>
      </c>
      <c r="Q46" s="30">
        <f>P46+Q25+Q26</f>
        <v>165486570.57999986</v>
      </c>
      <c r="R46" s="30">
        <f>Q46+R25+R26</f>
        <v>245001319.63999978</v>
      </c>
      <c r="S46" s="30">
        <f>S25+S26</f>
        <v>79037848.529999912</v>
      </c>
      <c r="T46" s="30">
        <f>S46+T25+T26</f>
        <v>162074953.26999986</v>
      </c>
      <c r="U46" s="30">
        <f>T46+U25+U26</f>
        <v>230075538.9599998</v>
      </c>
      <c r="V46" s="30">
        <f>U46+V25+V26</f>
        <v>311787301.00999975</v>
      </c>
      <c r="W46" s="30">
        <f>W25+W26</f>
        <v>82287934.869999915</v>
      </c>
      <c r="X46" s="30">
        <f>W46+X25+X26</f>
        <v>167846481.28999978</v>
      </c>
      <c r="Y46" s="30">
        <f>X46+Y25+Y26</f>
        <v>239629299.15999973</v>
      </c>
      <c r="Z46" s="30">
        <f>Y46+Z25+Z26</f>
        <v>326584233.27999973</v>
      </c>
      <c r="AA46" s="30">
        <f>AA25+AA26</f>
        <v>98755021.599999905</v>
      </c>
      <c r="AB46" s="30">
        <f>AA46+AB25+AB26</f>
        <v>197697433.88999981</v>
      </c>
    </row>
    <row r="47" spans="2:28" ht="15" thickBot="1" x14ac:dyDescent="0.35">
      <c r="B47" s="25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2:28" x14ac:dyDescent="0.3">
      <c r="B48" s="26" t="s">
        <v>70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3">
      <c r="B49" s="28" t="s">
        <v>2</v>
      </c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</row>
    <row r="50" spans="2:28" x14ac:dyDescent="0.3">
      <c r="B50" s="29" t="s">
        <v>1</v>
      </c>
      <c r="G50" s="37">
        <f t="shared" ref="G50:K53" si="12">G7/C7-1</f>
        <v>7.4500315622150204E-3</v>
      </c>
      <c r="H50" s="37">
        <f t="shared" si="12"/>
        <v>6.6049681967788043E-3</v>
      </c>
      <c r="I50" s="37">
        <f t="shared" si="12"/>
        <v>-7.3039579323962434E-3</v>
      </c>
      <c r="J50" s="37">
        <f t="shared" si="12"/>
        <v>2.0242340355435928E-2</v>
      </c>
      <c r="K50" s="37">
        <f>K7/G7-1</f>
        <v>-6.9632038661522344E-3</v>
      </c>
      <c r="L50" s="37">
        <f t="shared" ref="L50:O53" si="13">L7/H7-1</f>
        <v>3.6788962655112112E-3</v>
      </c>
      <c r="M50" s="37">
        <f>M7/I7-1</f>
        <v>2.2600460326302363E-2</v>
      </c>
      <c r="N50" s="37">
        <f>N7/J7-1</f>
        <v>-1.1901644186143923E-2</v>
      </c>
      <c r="O50" s="90">
        <f>O7/K7-1</f>
        <v>-5.2809609674511315E-2</v>
      </c>
      <c r="P50" s="90">
        <f t="shared" ref="P50:R53" si="14">P7/L7-1</f>
        <v>-0.40994085982226502</v>
      </c>
      <c r="Q50" s="90">
        <f t="shared" si="14"/>
        <v>5.5881251979666091E-2</v>
      </c>
      <c r="R50" s="90">
        <f t="shared" si="14"/>
        <v>4.7040153683148844E-2</v>
      </c>
      <c r="S50" s="90">
        <f>S7/O7-1</f>
        <v>0.10791527691418823</v>
      </c>
      <c r="T50" s="90">
        <f>T7/P7-1</f>
        <v>0.80832819329792427</v>
      </c>
      <c r="U50" s="90">
        <f>U7/Q7-1</f>
        <v>-4.0587389903853799E-2</v>
      </c>
      <c r="V50" s="90">
        <f t="shared" ref="V50:AA53" si="15">V7/R7-1</f>
        <v>-2.0535032493772754E-2</v>
      </c>
      <c r="W50" s="90">
        <f>W7/S7-1</f>
        <v>5.3506072179303032E-2</v>
      </c>
      <c r="X50" s="90">
        <f>X7/T7-1</f>
        <v>-5.4957064181586635E-3</v>
      </c>
      <c r="Y50" s="90">
        <f>Y7/U7-1</f>
        <v>8.6585545709572109E-4</v>
      </c>
      <c r="Z50" s="90">
        <f>Z7/V7-1</f>
        <v>4.8012157557875135E-4</v>
      </c>
      <c r="AA50" s="90">
        <f>AA7/W7-1</f>
        <v>-2.5598567357394408E-3</v>
      </c>
      <c r="AB50" s="90">
        <f>AB7/Z7-1</f>
        <v>-6.6109287105478032E-3</v>
      </c>
    </row>
    <row r="51" spans="2:28" x14ac:dyDescent="0.3">
      <c r="B51" s="29" t="s">
        <v>3</v>
      </c>
      <c r="G51" s="37">
        <f t="shared" si="12"/>
        <v>-8.9907474301302859E-3</v>
      </c>
      <c r="H51" s="37">
        <f t="shared" si="12"/>
        <v>7.137843824774448E-3</v>
      </c>
      <c r="I51" s="37">
        <f t="shared" si="12"/>
        <v>3.5345328029046108E-3</v>
      </c>
      <c r="J51" s="37">
        <f t="shared" si="12"/>
        <v>2.2392569247095429E-2</v>
      </c>
      <c r="K51" s="37">
        <f t="shared" si="12"/>
        <v>-8.8562545135151272E-3</v>
      </c>
      <c r="L51" s="37">
        <f t="shared" si="13"/>
        <v>0.13952464433312506</v>
      </c>
      <c r="M51" s="37">
        <f t="shared" si="13"/>
        <v>0.18162117367046537</v>
      </c>
      <c r="N51" s="37">
        <f t="shared" si="13"/>
        <v>0.12325879789941996</v>
      </c>
      <c r="O51" s="90">
        <f t="shared" si="13"/>
        <v>0.10447774351616013</v>
      </c>
      <c r="P51" s="90">
        <f t="shared" si="14"/>
        <v>-0.4561756822516565</v>
      </c>
      <c r="Q51" s="90">
        <f t="shared" si="14"/>
        <v>0.10114793669762978</v>
      </c>
      <c r="R51" s="90">
        <f t="shared" si="14"/>
        <v>9.4932944315533563E-2</v>
      </c>
      <c r="S51" s="90">
        <f t="shared" ref="S51:U53" si="16">S8/O8-1</f>
        <v>0.17566864235168378</v>
      </c>
      <c r="T51" s="90">
        <f t="shared" si="16"/>
        <v>1.1253396639777233</v>
      </c>
      <c r="U51" s="90">
        <f t="shared" si="16"/>
        <v>-1.598130558226829E-2</v>
      </c>
      <c r="V51" s="90">
        <f t="shared" si="15"/>
        <v>-4.1369230536566493E-3</v>
      </c>
      <c r="W51" s="90">
        <f t="shared" si="15"/>
        <v>9.9763230864537977E-3</v>
      </c>
      <c r="X51" s="90">
        <f t="shared" si="15"/>
        <v>1.8930560608046321E-2</v>
      </c>
      <c r="Y51" s="90">
        <f t="shared" si="15"/>
        <v>3.6225976855685627E-2</v>
      </c>
      <c r="Z51" s="90">
        <f t="shared" si="15"/>
        <v>5.3066051762430844E-2</v>
      </c>
      <c r="AA51" s="90">
        <f t="shared" si="15"/>
        <v>8.4826459603891902E-2</v>
      </c>
      <c r="AB51" s="90">
        <f>AB8/Z8-1</f>
        <v>3.1342478613980873E-2</v>
      </c>
    </row>
    <row r="52" spans="2:28" x14ac:dyDescent="0.3">
      <c r="B52" s="29" t="s">
        <v>4</v>
      </c>
      <c r="G52" s="37">
        <f t="shared" si="12"/>
        <v>-4.5490642463760778E-2</v>
      </c>
      <c r="H52" s="37">
        <f t="shared" si="12"/>
        <v>-9.4053329316896583E-3</v>
      </c>
      <c r="I52" s="37">
        <f t="shared" si="12"/>
        <v>2.5975420370192293E-3</v>
      </c>
      <c r="J52" s="37">
        <f t="shared" si="12"/>
        <v>8.8690528685009262E-3</v>
      </c>
      <c r="K52" s="37">
        <f t="shared" si="12"/>
        <v>-9.4170294137544408E-3</v>
      </c>
      <c r="L52" s="37">
        <f t="shared" si="13"/>
        <v>-0.16880115725872236</v>
      </c>
      <c r="M52" s="37">
        <f t="shared" si="13"/>
        <v>-3.6469895107278827E-2</v>
      </c>
      <c r="N52" s="37">
        <f t="shared" si="13"/>
        <v>-0.12150708319248282</v>
      </c>
      <c r="O52" s="90">
        <f t="shared" si="13"/>
        <v>-0.13574359894952215</v>
      </c>
      <c r="P52" s="90">
        <f t="shared" si="14"/>
        <v>-0.26533669795986847</v>
      </c>
      <c r="Q52" s="90">
        <f t="shared" si="14"/>
        <v>0.33004792408695982</v>
      </c>
      <c r="R52" s="90">
        <f t="shared" si="14"/>
        <v>0.35079331748462228</v>
      </c>
      <c r="S52" s="90">
        <f t="shared" si="16"/>
        <v>0.39318720262856033</v>
      </c>
      <c r="T52" s="90">
        <f t="shared" si="16"/>
        <v>1.0639574556441453</v>
      </c>
      <c r="U52" s="90">
        <f t="shared" si="16"/>
        <v>-3.9790442600617926E-2</v>
      </c>
      <c r="V52" s="90">
        <f t="shared" si="15"/>
        <v>-1.9887072994884458E-2</v>
      </c>
      <c r="W52" s="90">
        <f t="shared" si="15"/>
        <v>2.961890469489914E-3</v>
      </c>
      <c r="X52" s="90">
        <f t="shared" si="15"/>
        <v>-1.1197424962488767E-2</v>
      </c>
      <c r="Y52" s="90">
        <f t="shared" si="15"/>
        <v>-1.6194256489029391E-2</v>
      </c>
      <c r="Z52" s="90">
        <f t="shared" si="15"/>
        <v>5.6369495593091568E-3</v>
      </c>
      <c r="AA52" s="90">
        <f t="shared" si="15"/>
        <v>2.8063803744071913E-2</v>
      </c>
      <c r="AB52" s="90">
        <f>AB9/Z9-1</f>
        <v>-6.2915594546218978E-3</v>
      </c>
    </row>
    <row r="53" spans="2:28" x14ac:dyDescent="0.3">
      <c r="B53" s="29" t="s">
        <v>5</v>
      </c>
      <c r="G53" s="37">
        <f t="shared" si="12"/>
        <v>2.5088688012456561E-2</v>
      </c>
      <c r="H53" s="37">
        <f t="shared" si="12"/>
        <v>5.1462622379296219E-2</v>
      </c>
      <c r="I53" s="37">
        <f t="shared" si="12"/>
        <v>2.3433951735094993E-2</v>
      </c>
      <c r="J53" s="37">
        <f t="shared" si="12"/>
        <v>5.9981724183420848E-2</v>
      </c>
      <c r="K53" s="37">
        <f t="shared" si="12"/>
        <v>2.3496881004295922E-2</v>
      </c>
      <c r="L53" s="37">
        <f t="shared" si="13"/>
        <v>2.3985632842518756E-2</v>
      </c>
      <c r="M53" s="37">
        <f t="shared" si="13"/>
        <v>6.2799445559648115E-2</v>
      </c>
      <c r="N53" s="37">
        <f t="shared" si="13"/>
        <v>3.1171600490657037E-2</v>
      </c>
      <c r="O53" s="90">
        <f t="shared" si="13"/>
        <v>-4.7631705188032947E-2</v>
      </c>
      <c r="P53" s="90">
        <f t="shared" si="14"/>
        <v>-6.8473969344013175E-2</v>
      </c>
      <c r="Q53" s="90">
        <f t="shared" si="14"/>
        <v>0.12478253566729891</v>
      </c>
      <c r="R53" s="90">
        <f t="shared" si="14"/>
        <v>5.1809537313836751E-2</v>
      </c>
      <c r="S53" s="90">
        <f t="shared" si="16"/>
        <v>0.21686762632278067</v>
      </c>
      <c r="T53" s="90">
        <f t="shared" si="16"/>
        <v>0.15219922107043882</v>
      </c>
      <c r="U53" s="90">
        <f t="shared" si="16"/>
        <v>7.7805055759689878E-3</v>
      </c>
      <c r="V53" s="90">
        <f t="shared" si="15"/>
        <v>4.1669911358616973E-2</v>
      </c>
      <c r="W53" s="90">
        <f t="shared" si="15"/>
        <v>2.4510164109870614E-2</v>
      </c>
      <c r="X53" s="90">
        <f t="shared" si="15"/>
        <v>7.405515650040706E-2</v>
      </c>
      <c r="Y53" s="90">
        <f t="shared" si="15"/>
        <v>4.6534428245031956E-2</v>
      </c>
      <c r="Z53" s="90">
        <f t="shared" si="15"/>
        <v>4.133946761713303E-2</v>
      </c>
      <c r="AA53" s="90">
        <f t="shared" si="15"/>
        <v>6.1383299510160416E-2</v>
      </c>
      <c r="AB53" s="90">
        <f>AB10/Z10-1</f>
        <v>2.2332739326591744E-2</v>
      </c>
    </row>
    <row r="54" spans="2:28" x14ac:dyDescent="0.3">
      <c r="B54" s="53" t="s">
        <v>31</v>
      </c>
      <c r="G54" s="37">
        <f t="shared" ref="G54:O54" si="17">(G11+G12)/(C11+C12)-1</f>
        <v>4.7329905287693208E-2</v>
      </c>
      <c r="H54" s="37">
        <f t="shared" si="17"/>
        <v>4.4003884473376553E-2</v>
      </c>
      <c r="I54" s="37">
        <f t="shared" si="17"/>
        <v>3.8784627563418272E-2</v>
      </c>
      <c r="J54" s="37">
        <f t="shared" si="17"/>
        <v>6.0876463005327119E-2</v>
      </c>
      <c r="K54" s="37">
        <f t="shared" si="17"/>
        <v>2.1470007830469706E-2</v>
      </c>
      <c r="L54" s="37">
        <f t="shared" si="17"/>
        <v>7.9317211995746595E-2</v>
      </c>
      <c r="M54" s="37">
        <f t="shared" si="17"/>
        <v>0.11233354048318733</v>
      </c>
      <c r="N54" s="37">
        <f t="shared" si="17"/>
        <v>5.6277700385001683E-2</v>
      </c>
      <c r="O54" s="90">
        <f t="shared" si="17"/>
        <v>1.7217631507074227E-2</v>
      </c>
      <c r="P54" s="90">
        <f t="shared" ref="P54:U54" si="18">(P11+P12)/(L11+L12)-1</f>
        <v>-0.39215822451873839</v>
      </c>
      <c r="Q54" s="90">
        <f t="shared" si="18"/>
        <v>0.17395786761212162</v>
      </c>
      <c r="R54" s="90">
        <f t="shared" si="18"/>
        <v>0.18261660897315335</v>
      </c>
      <c r="S54" s="90">
        <f t="shared" si="18"/>
        <v>0.25291351056524647</v>
      </c>
      <c r="T54" s="90">
        <f t="shared" si="18"/>
        <v>1.1012086242820258</v>
      </c>
      <c r="U54" s="90">
        <f t="shared" si="18"/>
        <v>-1.8346434034764991E-3</v>
      </c>
      <c r="V54" s="90">
        <f t="shared" ref="V54:AA54" si="19">(V11+V12)/(R11+R12)-1</f>
        <v>-4.9418892124267755E-3</v>
      </c>
      <c r="W54" s="90">
        <f t="shared" si="19"/>
        <v>1.3475118201119463E-2</v>
      </c>
      <c r="X54" s="90">
        <f t="shared" si="19"/>
        <v>5.2108952751206417E-3</v>
      </c>
      <c r="Y54" s="90">
        <f t="shared" si="19"/>
        <v>3.061300887743168E-2</v>
      </c>
      <c r="Z54" s="90">
        <f t="shared" si="19"/>
        <v>4.9132987906590264E-2</v>
      </c>
      <c r="AA54" s="90">
        <f t="shared" si="19"/>
        <v>0.19641866892674242</v>
      </c>
      <c r="AB54" s="90">
        <f>(AB11+AB12)/(Z11+Z12)-1</f>
        <v>0.14647751560589439</v>
      </c>
    </row>
    <row r="55" spans="2:28" x14ac:dyDescent="0.3">
      <c r="B55" s="28" t="s">
        <v>6</v>
      </c>
      <c r="G55" s="37"/>
      <c r="H55" s="37"/>
      <c r="I55" s="37"/>
      <c r="J55" s="37"/>
      <c r="K55" s="37"/>
      <c r="L55" s="37"/>
      <c r="M55" s="37"/>
      <c r="N55" s="37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2:28" hidden="1" x14ac:dyDescent="0.3">
      <c r="B56" s="29"/>
      <c r="G56" s="37"/>
      <c r="H56" s="37"/>
      <c r="I56" s="37"/>
      <c r="J56" s="37"/>
      <c r="K56" s="37"/>
      <c r="L56" s="37"/>
      <c r="M56" s="37"/>
      <c r="N56" s="37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2:28" x14ac:dyDescent="0.3">
      <c r="B57" s="29" t="s">
        <v>3</v>
      </c>
      <c r="G57" s="37">
        <f t="shared" ref="G57:K59" si="20">G15/C15-1</f>
        <v>6.8181496749466275E-2</v>
      </c>
      <c r="H57" s="37">
        <f t="shared" si="20"/>
        <v>8.6187913640698444E-2</v>
      </c>
      <c r="I57" s="37">
        <f t="shared" si="20"/>
        <v>9.204669216330208E-2</v>
      </c>
      <c r="J57" s="37">
        <f t="shared" si="20"/>
        <v>0.13090438757062328</v>
      </c>
      <c r="K57" s="37">
        <f t="shared" si="20"/>
        <v>0.11598856190736595</v>
      </c>
      <c r="L57" s="37">
        <f t="shared" ref="L57:O59" si="21">L15/H15-1</f>
        <v>0.26597352349198999</v>
      </c>
      <c r="M57" s="37">
        <f t="shared" si="21"/>
        <v>0.36901627072364462</v>
      </c>
      <c r="N57" s="37">
        <f t="shared" si="21"/>
        <v>0.23939264008860839</v>
      </c>
      <c r="O57" s="90">
        <f t="shared" si="21"/>
        <v>0.20992459106188743</v>
      </c>
      <c r="P57" s="90">
        <f t="shared" ref="P57:R59" si="22">P15/L15-1</f>
        <v>-0.55189011623673512</v>
      </c>
      <c r="Q57" s="90">
        <f t="shared" si="22"/>
        <v>5.1406982803543722E-2</v>
      </c>
      <c r="R57" s="90">
        <f t="shared" si="22"/>
        <v>0.1781670188946245</v>
      </c>
      <c r="S57" s="90">
        <f t="shared" ref="S57:U59" si="23">S15/O15-1</f>
        <v>0.2834081391494816</v>
      </c>
      <c r="T57" s="90">
        <f t="shared" si="23"/>
        <v>2.1784062907554143</v>
      </c>
      <c r="U57" s="90">
        <f t="shared" si="23"/>
        <v>0.19300468699991558</v>
      </c>
      <c r="V57" s="90">
        <f t="shared" ref="V57:AA59" si="24">V15/R15-1</f>
        <v>0.16676411279410508</v>
      </c>
      <c r="W57" s="90">
        <f t="shared" si="24"/>
        <v>0.14087622451390014</v>
      </c>
      <c r="X57" s="90">
        <f t="shared" si="24"/>
        <v>0.14722851389258684</v>
      </c>
      <c r="Y57" s="90">
        <f t="shared" si="24"/>
        <v>0.19183129600557303</v>
      </c>
      <c r="Z57" s="90">
        <f t="shared" si="24"/>
        <v>0.16535065959055029</v>
      </c>
      <c r="AA57" s="90">
        <f t="shared" si="24"/>
        <v>0.20425475907111279</v>
      </c>
      <c r="AB57" s="90">
        <f>AB15/Z15-1</f>
        <v>4.7066674127895558E-2</v>
      </c>
    </row>
    <row r="58" spans="2:28" x14ac:dyDescent="0.3">
      <c r="B58" s="29" t="s">
        <v>4</v>
      </c>
      <c r="G58" s="37">
        <f t="shared" si="20"/>
        <v>4.928489232151323E-2</v>
      </c>
      <c r="H58" s="37">
        <f t="shared" si="20"/>
        <v>5.6975494802197879E-2</v>
      </c>
      <c r="I58" s="37">
        <f t="shared" si="20"/>
        <v>8.1876474172546843E-2</v>
      </c>
      <c r="J58" s="37">
        <f t="shared" si="20"/>
        <v>0.10320876505402565</v>
      </c>
      <c r="K58" s="37">
        <f t="shared" si="20"/>
        <v>8.8465415260988722E-2</v>
      </c>
      <c r="L58" s="37">
        <f t="shared" si="21"/>
        <v>-8.9912713873694372E-2</v>
      </c>
      <c r="M58" s="37">
        <f t="shared" si="21"/>
        <v>8.208012654145147E-2</v>
      </c>
      <c r="N58" s="37">
        <f t="shared" si="21"/>
        <v>-4.7492527804003926E-3</v>
      </c>
      <c r="O58" s="90">
        <f t="shared" si="21"/>
        <v>-9.615930928226013E-2</v>
      </c>
      <c r="P58" s="90">
        <f t="shared" si="22"/>
        <v>-0.42285347059847966</v>
      </c>
      <c r="Q58" s="90">
        <f t="shared" si="22"/>
        <v>0.34439202338913977</v>
      </c>
      <c r="R58" s="90">
        <f t="shared" si="22"/>
        <v>0.45069795793289269</v>
      </c>
      <c r="S58" s="90">
        <f t="shared" si="23"/>
        <v>0.60916667065759822</v>
      </c>
      <c r="T58" s="90">
        <f t="shared" si="23"/>
        <v>2.2741826310075273</v>
      </c>
      <c r="U58" s="90">
        <f t="shared" si="23"/>
        <v>0.12897593579534172</v>
      </c>
      <c r="V58" s="90">
        <f t="shared" si="24"/>
        <v>9.0868886345555344E-2</v>
      </c>
      <c r="W58" s="90">
        <f t="shared" si="24"/>
        <v>2.1012752701244697E-2</v>
      </c>
      <c r="X58" s="90">
        <f t="shared" si="24"/>
        <v>3.3538907462290046E-2</v>
      </c>
      <c r="Y58" s="90">
        <f t="shared" si="24"/>
        <v>4.0967032845025342E-2</v>
      </c>
      <c r="Z58" s="90">
        <f t="shared" si="24"/>
        <v>3.4275985096456685E-2</v>
      </c>
      <c r="AA58" s="90">
        <f t="shared" si="24"/>
        <v>0.15290986803035955</v>
      </c>
      <c r="AB58" s="90">
        <f>AB16/Z16-1</f>
        <v>7.2751441556828667E-4</v>
      </c>
    </row>
    <row r="59" spans="2:28" x14ac:dyDescent="0.3">
      <c r="B59" s="29" t="s">
        <v>5</v>
      </c>
      <c r="G59" s="37">
        <f t="shared" si="20"/>
        <v>0.11688636017377796</v>
      </c>
      <c r="H59" s="37">
        <f t="shared" si="20"/>
        <v>7.3089514329253147E-2</v>
      </c>
      <c r="I59" s="37">
        <f t="shared" si="20"/>
        <v>3.7108706136953051E-2</v>
      </c>
      <c r="J59" s="37">
        <f t="shared" si="20"/>
        <v>9.9502657911194614E-2</v>
      </c>
      <c r="K59" s="37">
        <f t="shared" si="20"/>
        <v>2.6016846548515549E-2</v>
      </c>
      <c r="L59" s="37">
        <f t="shared" si="21"/>
        <v>8.2399020083244956E-2</v>
      </c>
      <c r="M59" s="37">
        <f t="shared" si="21"/>
        <v>0.14297395410211555</v>
      </c>
      <c r="N59" s="37">
        <f t="shared" si="21"/>
        <v>6.3003164848867144E-2</v>
      </c>
      <c r="O59" s="90">
        <f t="shared" si="21"/>
        <v>6.3267959511016159E-2</v>
      </c>
      <c r="P59" s="90">
        <f t="shared" si="22"/>
        <v>-0.22424343577366035</v>
      </c>
      <c r="Q59" s="90">
        <f t="shared" si="22"/>
        <v>0.14975762053924302</v>
      </c>
      <c r="R59" s="90">
        <f t="shared" si="22"/>
        <v>-1.3361523484350823E-2</v>
      </c>
      <c r="S59" s="90">
        <f t="shared" si="23"/>
        <v>0.27504612370864301</v>
      </c>
      <c r="T59" s="90">
        <f t="shared" si="23"/>
        <v>0.51568509521953732</v>
      </c>
      <c r="U59" s="90">
        <f t="shared" si="23"/>
        <v>0.10829977056686579</v>
      </c>
      <c r="V59" s="90">
        <f t="shared" si="24"/>
        <v>0.25335544177149139</v>
      </c>
      <c r="W59" s="90">
        <f t="shared" si="24"/>
        <v>8.41827179968615E-2</v>
      </c>
      <c r="X59" s="90">
        <f t="shared" si="24"/>
        <v>0.15996120569292871</v>
      </c>
      <c r="Y59" s="90">
        <f t="shared" si="24"/>
        <v>5.2820142684966376E-2</v>
      </c>
      <c r="Z59" s="90">
        <f t="shared" si="24"/>
        <v>0.12159825639695598</v>
      </c>
      <c r="AA59" s="90">
        <f t="shared" si="24"/>
        <v>9.8092316904833332E-2</v>
      </c>
      <c r="AB59" s="90">
        <f>AB17/Z17-1</f>
        <v>8.8680019432367807E-3</v>
      </c>
    </row>
    <row r="60" spans="2:28" x14ac:dyDescent="0.3">
      <c r="B60" s="53" t="s">
        <v>31</v>
      </c>
      <c r="G60" s="37">
        <f>(G18+G19)/(C18+C19)-1</f>
        <v>0.15068733188418393</v>
      </c>
      <c r="H60" s="37">
        <f t="shared" ref="H60:O60" si="25">(H18+H19)/(D18+D19)-1</f>
        <v>0.17585221464746525</v>
      </c>
      <c r="I60" s="37">
        <f t="shared" si="25"/>
        <v>0.21690838454177741</v>
      </c>
      <c r="J60" s="37">
        <f t="shared" si="25"/>
        <v>0.27038067882829808</v>
      </c>
      <c r="K60" s="37">
        <f t="shared" si="25"/>
        <v>0.24697807923013504</v>
      </c>
      <c r="L60" s="37">
        <f t="shared" si="25"/>
        <v>0.26390186342984334</v>
      </c>
      <c r="M60" s="37">
        <f t="shared" si="25"/>
        <v>0.34456189640578394</v>
      </c>
      <c r="N60" s="37">
        <f t="shared" si="25"/>
        <v>0.19219779808882542</v>
      </c>
      <c r="O60" s="90">
        <f t="shared" si="25"/>
        <v>0.11358887945534524</v>
      </c>
      <c r="P60" s="90">
        <f t="shared" ref="P60:U60" si="26">(P18+P19)/(L18+L19)-1</f>
        <v>-0.45912679166527393</v>
      </c>
      <c r="Q60" s="90">
        <f t="shared" si="26"/>
        <v>0.16882828997995758</v>
      </c>
      <c r="R60" s="90">
        <f t="shared" si="26"/>
        <v>0.26147232180681246</v>
      </c>
      <c r="S60" s="90">
        <f t="shared" si="26"/>
        <v>0.38693373343203574</v>
      </c>
      <c r="T60" s="90">
        <f t="shared" si="26"/>
        <v>1.9543054178146564</v>
      </c>
      <c r="U60" s="90">
        <f t="shared" si="26"/>
        <v>0.18903186567455821</v>
      </c>
      <c r="V60" s="90">
        <f t="shared" ref="V60:AA60" si="27">(V18+V19)/(R18+R19)-1</f>
        <v>0.1828385256755547</v>
      </c>
      <c r="W60" s="90">
        <f t="shared" si="27"/>
        <v>0.16731955394611475</v>
      </c>
      <c r="X60" s="90">
        <f t="shared" si="27"/>
        <v>0.14383086836540082</v>
      </c>
      <c r="Y60" s="90">
        <f t="shared" si="27"/>
        <v>0.16242060816572068</v>
      </c>
      <c r="Z60" s="90">
        <f t="shared" si="27"/>
        <v>0.12443053652691938</v>
      </c>
      <c r="AA60" s="90">
        <f t="shared" si="27"/>
        <v>0.2147667896880443</v>
      </c>
      <c r="AB60" s="90">
        <f>(AB18+AB19)/(Z18+Z19)-1</f>
        <v>0.10562213864221381</v>
      </c>
    </row>
    <row r="61" spans="2:28" x14ac:dyDescent="0.3">
      <c r="B61" s="28" t="s">
        <v>7</v>
      </c>
      <c r="G61" s="37"/>
      <c r="H61" s="37"/>
      <c r="I61" s="37"/>
      <c r="J61" s="37"/>
      <c r="K61" s="37"/>
      <c r="L61" s="37"/>
      <c r="M61" s="37"/>
      <c r="N61" s="37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2:28" x14ac:dyDescent="0.3">
      <c r="B62" s="29" t="s">
        <v>1</v>
      </c>
      <c r="G62" s="37">
        <f t="shared" ref="G62:K65" si="28">G21/C21-1</f>
        <v>7.4500315622150204E-3</v>
      </c>
      <c r="H62" s="37">
        <f t="shared" si="28"/>
        <v>6.6049681967788043E-3</v>
      </c>
      <c r="I62" s="37">
        <f t="shared" si="28"/>
        <v>-7.3039579323962434E-3</v>
      </c>
      <c r="J62" s="37">
        <f t="shared" si="28"/>
        <v>2.0242340355435928E-2</v>
      </c>
      <c r="K62" s="37">
        <f t="shared" si="28"/>
        <v>-6.9632038661522344E-3</v>
      </c>
      <c r="L62" s="37">
        <f t="shared" ref="L62:O65" si="29">L21/H21-1</f>
        <v>3.6788962655112112E-3</v>
      </c>
      <c r="M62" s="37">
        <f t="shared" si="29"/>
        <v>2.2600460326302363E-2</v>
      </c>
      <c r="N62" s="37">
        <f t="shared" si="29"/>
        <v>-1.1901644186143923E-2</v>
      </c>
      <c r="O62" s="90">
        <f t="shared" si="29"/>
        <v>-5.2809609674511315E-2</v>
      </c>
      <c r="P62" s="90">
        <f t="shared" ref="P62:R65" si="30">P21/L21-1</f>
        <v>-0.40994085982226502</v>
      </c>
      <c r="Q62" s="90">
        <f t="shared" si="30"/>
        <v>5.5881251979666091E-2</v>
      </c>
      <c r="R62" s="90">
        <f t="shared" si="30"/>
        <v>4.7040153683148844E-2</v>
      </c>
      <c r="S62" s="90">
        <f t="shared" ref="S62:U65" si="31">S21/O21-1</f>
        <v>0.10791527691418823</v>
      </c>
      <c r="T62" s="90">
        <f t="shared" si="31"/>
        <v>0.80832819329792427</v>
      </c>
      <c r="U62" s="90">
        <f t="shared" si="31"/>
        <v>-4.0587389903853799E-2</v>
      </c>
      <c r="V62" s="90">
        <f t="shared" ref="V62:AA65" si="32">V21/R21-1</f>
        <v>-2.0535032493772754E-2</v>
      </c>
      <c r="W62" s="90">
        <f t="shared" si="32"/>
        <v>5.3506072179303032E-2</v>
      </c>
      <c r="X62" s="90">
        <f t="shared" si="32"/>
        <v>-5.4957064181586635E-3</v>
      </c>
      <c r="Y62" s="90">
        <f t="shared" si="32"/>
        <v>8.6585545709572109E-4</v>
      </c>
      <c r="Z62" s="90">
        <f t="shared" si="32"/>
        <v>4.8012157557875135E-4</v>
      </c>
      <c r="AA62" s="90">
        <f t="shared" si="32"/>
        <v>-2.5598567357394408E-3</v>
      </c>
      <c r="AB62" s="90">
        <f>AB21/Z21-1</f>
        <v>-6.6109287105478032E-3</v>
      </c>
    </row>
    <row r="63" spans="2:28" x14ac:dyDescent="0.3">
      <c r="B63" s="29" t="s">
        <v>3</v>
      </c>
      <c r="G63" s="37">
        <f t="shared" si="28"/>
        <v>-1.8401300891081052E-3</v>
      </c>
      <c r="H63" s="37">
        <f t="shared" si="28"/>
        <v>1.4398435753480543E-2</v>
      </c>
      <c r="I63" s="37">
        <f t="shared" si="28"/>
        <v>1.2117434554072215E-2</v>
      </c>
      <c r="J63" s="37">
        <f t="shared" si="28"/>
        <v>3.3077323071275311E-2</v>
      </c>
      <c r="K63" s="37">
        <f t="shared" si="28"/>
        <v>3.5230962416634704E-3</v>
      </c>
      <c r="L63" s="37">
        <f t="shared" si="29"/>
        <v>0.15196065683412496</v>
      </c>
      <c r="M63" s="37">
        <f t="shared" si="29"/>
        <v>0.20122765819007693</v>
      </c>
      <c r="N63" s="37">
        <f t="shared" si="29"/>
        <v>0.13577692435970756</v>
      </c>
      <c r="O63" s="90">
        <f t="shared" si="29"/>
        <v>0.11610543030865017</v>
      </c>
      <c r="P63" s="90">
        <f t="shared" si="30"/>
        <v>-0.4665206842155073</v>
      </c>
      <c r="Q63" s="90">
        <f t="shared" si="30"/>
        <v>9.5216786760873084E-2</v>
      </c>
      <c r="R63" s="90">
        <f t="shared" si="30"/>
        <v>0.10472327964908201</v>
      </c>
      <c r="S63" s="90">
        <f t="shared" si="31"/>
        <v>0.18854780861311293</v>
      </c>
      <c r="T63" s="90">
        <f t="shared" si="31"/>
        <v>1.2209436344591418</v>
      </c>
      <c r="U63" s="90">
        <f t="shared" si="31"/>
        <v>7.9415344831821333E-3</v>
      </c>
      <c r="V63" s="90">
        <f t="shared" si="32"/>
        <v>1.7301580238087366E-2</v>
      </c>
      <c r="W63" s="90">
        <f t="shared" si="32"/>
        <v>2.6872959539030461E-2</v>
      </c>
      <c r="X63" s="90">
        <f t="shared" si="32"/>
        <v>3.5599642595690817E-2</v>
      </c>
      <c r="Y63" s="90">
        <f t="shared" si="32"/>
        <v>5.730870484612427E-2</v>
      </c>
      <c r="Z63" s="90">
        <f t="shared" si="32"/>
        <v>6.9220916915368136E-2</v>
      </c>
      <c r="AA63" s="90">
        <f t="shared" si="32"/>
        <v>0.10195380282166333</v>
      </c>
      <c r="AB63" s="90">
        <f>AB22/Z22-1</f>
        <v>3.3808181401166815E-2</v>
      </c>
    </row>
    <row r="64" spans="2:28" x14ac:dyDescent="0.3">
      <c r="B64" s="29" t="s">
        <v>4</v>
      </c>
      <c r="G64" s="37">
        <f t="shared" si="28"/>
        <v>-3.4913671233580246E-2</v>
      </c>
      <c r="H64" s="37">
        <f t="shared" si="28"/>
        <v>-1.6810910053388639E-3</v>
      </c>
      <c r="I64" s="37">
        <f t="shared" si="28"/>
        <v>1.2592262447835845E-2</v>
      </c>
      <c r="J64" s="37">
        <f t="shared" si="28"/>
        <v>2.066679033319252E-2</v>
      </c>
      <c r="K64" s="37">
        <f t="shared" si="28"/>
        <v>2.4597076911467841E-3</v>
      </c>
      <c r="L64" s="37">
        <f t="shared" si="29"/>
        <v>-0.15908214315582414</v>
      </c>
      <c r="M64" s="37">
        <f t="shared" si="29"/>
        <v>-2.0501636102366771E-2</v>
      </c>
      <c r="N64" s="37">
        <f t="shared" si="29"/>
        <v>-0.10572501497082498</v>
      </c>
      <c r="O64" s="90">
        <f t="shared" si="29"/>
        <v>-0.13052849582951831</v>
      </c>
      <c r="P64" s="90">
        <f t="shared" si="30"/>
        <v>-0.28633891310779858</v>
      </c>
      <c r="Q64" s="90">
        <f t="shared" si="30"/>
        <v>0.33218236884737329</v>
      </c>
      <c r="R64" s="90">
        <f t="shared" si="30"/>
        <v>0.36582214121739232</v>
      </c>
      <c r="S64" s="90">
        <f t="shared" si="31"/>
        <v>0.42276658132685285</v>
      </c>
      <c r="T64" s="90">
        <f t="shared" si="31"/>
        <v>1.1944538621132081</v>
      </c>
      <c r="U64" s="90">
        <f t="shared" si="31"/>
        <v>-1.4447338185819114E-2</v>
      </c>
      <c r="V64" s="90">
        <f t="shared" si="32"/>
        <v>-2.1904954355229656E-3</v>
      </c>
      <c r="W64" s="90">
        <f t="shared" si="32"/>
        <v>5.7579209735132419E-3</v>
      </c>
      <c r="X64" s="90">
        <f t="shared" si="32"/>
        <v>-4.0001318081692716E-3</v>
      </c>
      <c r="Y64" s="90">
        <f>Y23/U23-1</f>
        <v>-6.361376286529441E-3</v>
      </c>
      <c r="Z64" s="90">
        <f>Z23/V23-1</f>
        <v>1.0639661395221101E-2</v>
      </c>
      <c r="AA64" s="90">
        <f t="shared" si="32"/>
        <v>4.7695440716529092E-2</v>
      </c>
      <c r="AB64" s="90">
        <f>AB23/Z23-1</f>
        <v>-5.036781108214039E-3</v>
      </c>
    </row>
    <row r="65" spans="2:28" x14ac:dyDescent="0.3">
      <c r="B65" s="29" t="s">
        <v>5</v>
      </c>
      <c r="G65" s="37">
        <f t="shared" si="28"/>
        <v>3.1332985326819163E-2</v>
      </c>
      <c r="H65" s="37">
        <f t="shared" si="28"/>
        <v>5.3055616380340842E-2</v>
      </c>
      <c r="I65" s="37">
        <f t="shared" si="28"/>
        <v>2.4467864366613856E-2</v>
      </c>
      <c r="J65" s="37">
        <f t="shared" si="28"/>
        <v>6.3023926227602001E-2</v>
      </c>
      <c r="K65" s="37">
        <f t="shared" si="28"/>
        <v>2.3682514604147498E-2</v>
      </c>
      <c r="L65" s="37">
        <f t="shared" si="29"/>
        <v>2.8370102439102984E-2</v>
      </c>
      <c r="M65" s="37">
        <f t="shared" si="29"/>
        <v>6.8936027711274717E-2</v>
      </c>
      <c r="N65" s="37">
        <f t="shared" si="29"/>
        <v>3.3705982537876267E-2</v>
      </c>
      <c r="O65" s="90">
        <f t="shared" si="29"/>
        <v>-3.9443637511424767E-2</v>
      </c>
      <c r="P65" s="90">
        <f t="shared" si="30"/>
        <v>-8.0780197227503181E-2</v>
      </c>
      <c r="Q65" s="90">
        <f t="shared" si="30"/>
        <v>0.12682654012149941</v>
      </c>
      <c r="R65" s="90">
        <f t="shared" si="30"/>
        <v>4.6473652830818279E-2</v>
      </c>
      <c r="S65" s="90">
        <f t="shared" si="31"/>
        <v>0.22162244067333847</v>
      </c>
      <c r="T65" s="90">
        <f t="shared" si="31"/>
        <v>0.17643384283314245</v>
      </c>
      <c r="U65" s="90">
        <f t="shared" si="31"/>
        <v>1.6174591274936923E-2</v>
      </c>
      <c r="V65" s="90">
        <f t="shared" si="32"/>
        <v>5.8010682642416933E-2</v>
      </c>
      <c r="W65" s="90">
        <f t="shared" si="32"/>
        <v>2.9600361022829924E-2</v>
      </c>
      <c r="X65" s="90">
        <f t="shared" si="32"/>
        <v>8.1434435400243865E-2</v>
      </c>
      <c r="Y65" s="90">
        <f t="shared" si="32"/>
        <v>4.7106917913428248E-2</v>
      </c>
      <c r="Z65" s="90">
        <f t="shared" si="32"/>
        <v>4.8678827398697999E-2</v>
      </c>
      <c r="AA65" s="90">
        <f t="shared" si="32"/>
        <v>6.4680660622405073E-2</v>
      </c>
      <c r="AB65" s="90">
        <f>AB24/Z24-1</f>
        <v>2.1015822673988271E-2</v>
      </c>
    </row>
    <row r="66" spans="2:28" ht="15" thickBot="1" x14ac:dyDescent="0.35">
      <c r="B66" s="61" t="s">
        <v>31</v>
      </c>
      <c r="C66" s="38"/>
      <c r="D66" s="38"/>
      <c r="E66" s="38"/>
      <c r="F66" s="38"/>
      <c r="G66" s="39">
        <f>(G25+G26)/(C25+C26)-1</f>
        <v>5.9605639436448365E-2</v>
      </c>
      <c r="H66" s="39">
        <f t="shared" ref="H66:O66" si="33">(H25+H26)/(D25+D26)-1</f>
        <v>5.961987899994603E-2</v>
      </c>
      <c r="I66" s="39">
        <f t="shared" si="33"/>
        <v>6.0580281950393333E-2</v>
      </c>
      <c r="J66" s="39">
        <f t="shared" si="33"/>
        <v>8.7497890609581797E-2</v>
      </c>
      <c r="K66" s="39">
        <f t="shared" si="33"/>
        <v>5.0555803475723415E-2</v>
      </c>
      <c r="L66" s="39">
        <f t="shared" si="33"/>
        <v>0.10357734872088109</v>
      </c>
      <c r="M66" s="39">
        <f t="shared" si="33"/>
        <v>0.1449380482824727</v>
      </c>
      <c r="N66" s="39">
        <f t="shared" si="33"/>
        <v>7.6453358474275257E-2</v>
      </c>
      <c r="O66" s="93">
        <f t="shared" si="33"/>
        <v>3.1971504255041028E-2</v>
      </c>
      <c r="P66" s="93">
        <f t="shared" ref="P66:U66" si="34">(P25+P26)/(L25+L26)-1</f>
        <v>-0.40223865877523035</v>
      </c>
      <c r="Q66" s="93">
        <f t="shared" si="34"/>
        <v>0.17311211602895615</v>
      </c>
      <c r="R66" s="93">
        <f t="shared" si="34"/>
        <v>0.19558034835909921</v>
      </c>
      <c r="S66" s="93">
        <f t="shared" si="34"/>
        <v>0.27505394133150429</v>
      </c>
      <c r="T66" s="93">
        <f t="shared" si="34"/>
        <v>1.2174000790179806</v>
      </c>
      <c r="U66" s="93">
        <f t="shared" si="34"/>
        <v>2.9520019589162949E-2</v>
      </c>
      <c r="V66" s="93">
        <f t="shared" ref="V66:AA66" si="35">(V25+V26)/(R25+R26)-1</f>
        <v>2.7630257480183884E-2</v>
      </c>
      <c r="W66" s="93">
        <f t="shared" si="35"/>
        <v>4.1120632715178074E-2</v>
      </c>
      <c r="X66" s="93">
        <f t="shared" si="35"/>
        <v>3.0365240790787507E-2</v>
      </c>
      <c r="Y66" s="93">
        <f t="shared" si="35"/>
        <v>5.5620582405604635E-2</v>
      </c>
      <c r="Z66" s="93">
        <f t="shared" si="35"/>
        <v>6.4166674888147757E-2</v>
      </c>
      <c r="AA66" s="93">
        <f t="shared" si="35"/>
        <v>0.20011544530817327</v>
      </c>
      <c r="AB66" s="93">
        <f>(AB25+AB26)/(Z25+Z26)-1</f>
        <v>0.13785851592339649</v>
      </c>
    </row>
    <row r="67" spans="2:28" ht="15" thickBot="1" x14ac:dyDescent="0.35">
      <c r="G67" s="4"/>
      <c r="H67" s="4"/>
      <c r="I67" s="4"/>
      <c r="J67" s="4"/>
    </row>
    <row r="68" spans="2:28" x14ac:dyDescent="0.3">
      <c r="B68" s="26" t="s">
        <v>27</v>
      </c>
      <c r="C68" s="27"/>
      <c r="D68" s="27"/>
      <c r="E68" s="27"/>
      <c r="F68" s="27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</row>
    <row r="69" spans="2:28" x14ac:dyDescent="0.3">
      <c r="B69" s="28" t="s">
        <v>2</v>
      </c>
      <c r="G69" s="37"/>
      <c r="H69" s="37"/>
      <c r="I69" s="37"/>
      <c r="J69" s="37"/>
    </row>
    <row r="70" spans="2:28" x14ac:dyDescent="0.3">
      <c r="B70" s="29" t="s">
        <v>1</v>
      </c>
      <c r="G70" s="37">
        <f t="shared" ref="G70:O74" si="36">G30/C30-1</f>
        <v>7.4500315622150204E-3</v>
      </c>
      <c r="H70" s="37">
        <f t="shared" si="36"/>
        <v>7.0326547810652951E-3</v>
      </c>
      <c r="I70" s="37">
        <f t="shared" si="36"/>
        <v>2.585170897476452E-3</v>
      </c>
      <c r="J70" s="37">
        <f t="shared" si="36"/>
        <v>7.2428958657633213E-3</v>
      </c>
      <c r="K70" s="37">
        <f t="shared" si="36"/>
        <v>-6.9632038661522344E-3</v>
      </c>
      <c r="L70" s="37">
        <f t="shared" si="36"/>
        <v>-1.709303079265645E-3</v>
      </c>
      <c r="M70" s="37">
        <f>M30/I30-1</f>
        <v>5.7576526291915897E-3</v>
      </c>
      <c r="N70" s="37">
        <f>N30/J30-1</f>
        <v>1.0392468011162226E-3</v>
      </c>
      <c r="O70" s="90">
        <f>O30/K30-1</f>
        <v>-5.2809609674511315E-2</v>
      </c>
      <c r="P70" s="90">
        <f t="shared" ref="P70:R74" si="37">P30/L30-1</f>
        <v>-0.23007344813310138</v>
      </c>
      <c r="Q70" s="90">
        <f t="shared" si="37"/>
        <v>-0.14076907618331191</v>
      </c>
      <c r="R70" s="90">
        <f t="shared" si="37"/>
        <v>-9.1236845244241804E-2</v>
      </c>
      <c r="S70" s="90">
        <f t="shared" ref="S70:AB70" si="38">S30/O30-1</f>
        <v>0.10791527691418823</v>
      </c>
      <c r="T70" s="90">
        <f t="shared" si="38"/>
        <v>0.37435114293680249</v>
      </c>
      <c r="U70" s="90">
        <f t="shared" si="38"/>
        <v>0.21510664788291489</v>
      </c>
      <c r="V70" s="90">
        <f t="shared" si="38"/>
        <v>0.14350290986664938</v>
      </c>
      <c r="W70" s="90">
        <f t="shared" si="38"/>
        <v>5.3506072179303032E-2</v>
      </c>
      <c r="X70" s="90">
        <f t="shared" si="38"/>
        <v>2.3974729768151848E-2</v>
      </c>
      <c r="Y70" s="90">
        <f t="shared" si="38"/>
        <v>1.6972272343592776E-2</v>
      </c>
      <c r="Z70" s="90">
        <f>Z30/V30-1</f>
        <v>1.2679750505087517E-2</v>
      </c>
      <c r="AA70" s="90">
        <f t="shared" si="38"/>
        <v>-2.5598567357394408E-3</v>
      </c>
      <c r="AB70" s="90">
        <f t="shared" si="38"/>
        <v>2.5602155867838761E-3</v>
      </c>
    </row>
    <row r="71" spans="2:28" x14ac:dyDescent="0.3">
      <c r="B71" s="29" t="s">
        <v>3</v>
      </c>
      <c r="G71" s="37">
        <f t="shared" si="36"/>
        <v>-8.9907474301302859E-3</v>
      </c>
      <c r="H71" s="37">
        <f t="shared" si="36"/>
        <v>-1.0018534698404968E-3</v>
      </c>
      <c r="I71" s="37">
        <f t="shared" si="36"/>
        <v>3.5142911760566165E-4</v>
      </c>
      <c r="J71" s="37">
        <f t="shared" si="36"/>
        <v>6.1200305990933845E-3</v>
      </c>
      <c r="K71" s="37">
        <f t="shared" si="36"/>
        <v>-8.8562545135151272E-3</v>
      </c>
      <c r="L71" s="37">
        <f t="shared" si="36"/>
        <v>6.5239350942893459E-2</v>
      </c>
      <c r="M71" s="37">
        <f t="shared" si="36"/>
        <v>0.10006853863256393</v>
      </c>
      <c r="N71" s="37">
        <f t="shared" si="36"/>
        <v>0.10623605022694793</v>
      </c>
      <c r="O71" s="90">
        <f t="shared" si="36"/>
        <v>0.10447774351616013</v>
      </c>
      <c r="P71" s="90">
        <f t="shared" si="37"/>
        <v>-0.19501441399296993</v>
      </c>
      <c r="Q71" s="90">
        <f t="shared" si="37"/>
        <v>-9.9812307091363461E-2</v>
      </c>
      <c r="R71" s="90">
        <f t="shared" si="37"/>
        <v>-4.7222295204481735E-2</v>
      </c>
      <c r="S71" s="90">
        <f t="shared" ref="S71:U74" si="39">S31/O31-1</f>
        <v>0.17566864235168378</v>
      </c>
      <c r="T71" s="90">
        <f t="shared" si="39"/>
        <v>0.51838487887424423</v>
      </c>
      <c r="U71" s="90">
        <f t="shared" si="39"/>
        <v>0.30826445073601394</v>
      </c>
      <c r="V71" s="90">
        <f t="shared" ref="V71:AB74" si="40">V31/R31-1</f>
        <v>0.21131501981076495</v>
      </c>
      <c r="W71" s="90">
        <f t="shared" si="40"/>
        <v>9.9763230864537977E-3</v>
      </c>
      <c r="X71" s="90">
        <f t="shared" si="40"/>
        <v>1.4499427168598533E-2</v>
      </c>
      <c r="Y71" s="90">
        <f t="shared" si="40"/>
        <v>2.092523718766337E-2</v>
      </c>
      <c r="Z71" s="90">
        <f t="shared" si="40"/>
        <v>2.9125574872264304E-2</v>
      </c>
      <c r="AA71" s="90">
        <f t="shared" si="40"/>
        <v>8.4826459603891902E-2</v>
      </c>
      <c r="AB71" s="90">
        <f t="shared" si="40"/>
        <v>5.5144211215124583E-2</v>
      </c>
    </row>
    <row r="72" spans="2:28" x14ac:dyDescent="0.3">
      <c r="B72" s="29" t="s">
        <v>4</v>
      </c>
      <c r="G72" s="37">
        <f t="shared" si="36"/>
        <v>-4.5490642463760778E-2</v>
      </c>
      <c r="H72" s="37">
        <f t="shared" si="36"/>
        <v>-2.737889055825482E-2</v>
      </c>
      <c r="I72" s="37">
        <f t="shared" si="36"/>
        <v>-1.9240749356718823E-2</v>
      </c>
      <c r="J72" s="37">
        <f t="shared" si="36"/>
        <v>-1.1629213611592082E-2</v>
      </c>
      <c r="K72" s="37">
        <f t="shared" si="36"/>
        <v>-9.4170294137544408E-3</v>
      </c>
      <c r="L72" s="37">
        <f t="shared" si="36"/>
        <v>-9.0892596222495237E-2</v>
      </c>
      <c r="M72" s="37">
        <f t="shared" si="36"/>
        <v>-7.5788679281463489E-2</v>
      </c>
      <c r="N72" s="37">
        <f t="shared" si="36"/>
        <v>-8.8424994799409573E-2</v>
      </c>
      <c r="O72" s="90">
        <f t="shared" si="36"/>
        <v>-0.13574359894952215</v>
      </c>
      <c r="P72" s="90">
        <f t="shared" si="37"/>
        <v>-0.19631309088976623</v>
      </c>
      <c r="Q72" s="90">
        <f t="shared" si="37"/>
        <v>-4.4017540065263372E-2</v>
      </c>
      <c r="R72" s="90">
        <f t="shared" si="37"/>
        <v>6.1145793480461119E-2</v>
      </c>
      <c r="S72" s="90">
        <f t="shared" si="39"/>
        <v>0.39318720262856033</v>
      </c>
      <c r="T72" s="90">
        <f t="shared" si="39"/>
        <v>0.67976814203570224</v>
      </c>
      <c r="U72" s="90">
        <f t="shared" si="39"/>
        <v>0.39010914350969217</v>
      </c>
      <c r="V72" s="90">
        <f t="shared" si="40"/>
        <v>0.25109181053543361</v>
      </c>
      <c r="W72" s="90">
        <f t="shared" si="40"/>
        <v>2.961890469489914E-3</v>
      </c>
      <c r="X72" s="90">
        <f t="shared" si="40"/>
        <v>-4.4711614251647935E-3</v>
      </c>
      <c r="Y72" s="90">
        <f t="shared" si="40"/>
        <v>-7.7308812752349132E-3</v>
      </c>
      <c r="Z72" s="90">
        <f t="shared" si="40"/>
        <v>-4.1799932247365001E-3</v>
      </c>
      <c r="AA72" s="90">
        <f t="shared" si="40"/>
        <v>2.8063803744071913E-2</v>
      </c>
      <c r="AB72" s="90">
        <f t="shared" si="40"/>
        <v>-5.0525981975355627E-3</v>
      </c>
    </row>
    <row r="73" spans="2:28" x14ac:dyDescent="0.3">
      <c r="B73" s="29" t="s">
        <v>5</v>
      </c>
      <c r="G73" s="37">
        <f t="shared" si="36"/>
        <v>2.5088688012456561E-2</v>
      </c>
      <c r="H73" s="37">
        <f t="shared" si="36"/>
        <v>3.865063464638685E-2</v>
      </c>
      <c r="I73" s="37">
        <f t="shared" si="36"/>
        <v>3.3970152355807581E-2</v>
      </c>
      <c r="J73" s="37">
        <f t="shared" si="36"/>
        <v>4.0900372168281685E-2</v>
      </c>
      <c r="K73" s="37">
        <f t="shared" si="36"/>
        <v>2.3496881004295922E-2</v>
      </c>
      <c r="L73" s="37">
        <f t="shared" si="36"/>
        <v>2.3751306050420196E-2</v>
      </c>
      <c r="M73" s="37">
        <f t="shared" si="36"/>
        <v>3.5639688831084815E-2</v>
      </c>
      <c r="N73" s="37">
        <f t="shared" si="36"/>
        <v>3.4427441105579382E-2</v>
      </c>
      <c r="O73" s="90">
        <f t="shared" si="36"/>
        <v>-4.7631705188032947E-2</v>
      </c>
      <c r="P73" s="90">
        <f t="shared" si="37"/>
        <v>-5.8483854198605467E-2</v>
      </c>
      <c r="Q73" s="90">
        <f t="shared" si="37"/>
        <v>-1.2243092630680463E-3</v>
      </c>
      <c r="R73" s="90">
        <f t="shared" si="37"/>
        <v>1.3119142109048409E-2</v>
      </c>
      <c r="S73" s="90">
        <f t="shared" si="39"/>
        <v>0.21686762632278067</v>
      </c>
      <c r="T73" s="90">
        <f t="shared" si="39"/>
        <v>0.1835533620068952</v>
      </c>
      <c r="U73" s="90">
        <f t="shared" si="39"/>
        <v>0.12170652713005126</v>
      </c>
      <c r="V73" s="90">
        <f t="shared" si="40"/>
        <v>9.9233279475911651E-2</v>
      </c>
      <c r="W73" s="90">
        <f t="shared" si="40"/>
        <v>2.4510164109870614E-2</v>
      </c>
      <c r="X73" s="90">
        <f t="shared" si="40"/>
        <v>4.9357370980842363E-2</v>
      </c>
      <c r="Y73" s="90">
        <f t="shared" si="40"/>
        <v>4.8464981498755444E-2</v>
      </c>
      <c r="Z73" s="90">
        <f t="shared" si="40"/>
        <v>4.6569002323728403E-2</v>
      </c>
      <c r="AA73" s="90">
        <f t="shared" si="40"/>
        <v>6.1383299510160416E-2</v>
      </c>
      <c r="AB73" s="90">
        <f t="shared" si="40"/>
        <v>5.4401677829464701E-2</v>
      </c>
    </row>
    <row r="74" spans="2:28" x14ac:dyDescent="0.3">
      <c r="B74" s="53" t="s">
        <v>31</v>
      </c>
      <c r="G74" s="37">
        <f t="shared" si="36"/>
        <v>4.7329905287693208E-2</v>
      </c>
      <c r="H74" s="37">
        <f t="shared" si="36"/>
        <v>4.5672571859341593E-2</v>
      </c>
      <c r="I74" s="37">
        <f t="shared" si="36"/>
        <v>4.360355658507431E-2</v>
      </c>
      <c r="J74" s="37">
        <f t="shared" si="36"/>
        <v>4.8232287446963396E-2</v>
      </c>
      <c r="K74" s="37">
        <f t="shared" si="36"/>
        <v>2.1470007830469706E-2</v>
      </c>
      <c r="L74" s="37">
        <f t="shared" si="36"/>
        <v>5.0248875298302575E-2</v>
      </c>
      <c r="M74" s="37">
        <f t="shared" si="36"/>
        <v>6.881188439678998E-2</v>
      </c>
      <c r="N74" s="37">
        <f t="shared" si="36"/>
        <v>6.5412503285322998E-2</v>
      </c>
      <c r="O74" s="90">
        <f t="shared" si="36"/>
        <v>1.7217631507074227E-2</v>
      </c>
      <c r="P74" s="90">
        <f t="shared" si="37"/>
        <v>-0.19208294695558714</v>
      </c>
      <c r="Q74" s="90">
        <f t="shared" si="37"/>
        <v>-7.8182007559556954E-2</v>
      </c>
      <c r="R74" s="90">
        <f t="shared" si="37"/>
        <v>-8.057569177050361E-3</v>
      </c>
      <c r="S74" s="90">
        <f t="shared" si="39"/>
        <v>0.25291351056524647</v>
      </c>
      <c r="T74" s="90">
        <f t="shared" si="39"/>
        <v>0.57921491143491766</v>
      </c>
      <c r="U74" s="90">
        <f t="shared" si="39"/>
        <v>0.3489550199320377</v>
      </c>
      <c r="V74" s="90">
        <f t="shared" si="40"/>
        <v>0.23550661642891368</v>
      </c>
      <c r="W74" s="90">
        <f t="shared" si="40"/>
        <v>1.3475118201119463E-2</v>
      </c>
      <c r="X74" s="90">
        <f t="shared" si="40"/>
        <v>9.2454925119640485E-3</v>
      </c>
      <c r="Y74" s="90">
        <f t="shared" si="40"/>
        <v>1.5511114533953041E-2</v>
      </c>
      <c r="Z74" s="90">
        <f t="shared" si="40"/>
        <v>2.4191657593980898E-2</v>
      </c>
      <c r="AA74" s="90">
        <f t="shared" si="40"/>
        <v>0.19641866892674242</v>
      </c>
      <c r="AB74" s="90">
        <f t="shared" si="40"/>
        <v>0.17341978079742204</v>
      </c>
    </row>
    <row r="75" spans="2:28" x14ac:dyDescent="0.3">
      <c r="B75" s="28" t="s">
        <v>6</v>
      </c>
      <c r="G75" s="37"/>
      <c r="H75" s="37"/>
      <c r="I75" s="37"/>
      <c r="J75" s="37"/>
      <c r="K75" s="37"/>
      <c r="L75" s="37"/>
      <c r="M75" s="37"/>
      <c r="N75" s="37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2:28" hidden="1" x14ac:dyDescent="0.3">
      <c r="B76" s="29"/>
      <c r="G76" s="37"/>
      <c r="H76" s="37"/>
      <c r="I76" s="37"/>
      <c r="J76" s="37"/>
      <c r="K76" s="37"/>
      <c r="L76" s="37"/>
      <c r="M76" s="37"/>
      <c r="N76" s="37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2:28" x14ac:dyDescent="0.3">
      <c r="B77" s="29" t="s">
        <v>3</v>
      </c>
      <c r="G77" s="37">
        <f t="shared" ref="G77:O80" si="41">G37/C37-1</f>
        <v>6.8181496749466275E-2</v>
      </c>
      <c r="H77" s="37">
        <f t="shared" si="41"/>
        <v>7.7056995262576367E-2</v>
      </c>
      <c r="I77" s="37">
        <f t="shared" si="41"/>
        <v>8.1703192004419778E-2</v>
      </c>
      <c r="J77" s="37">
        <f t="shared" si="41"/>
        <v>9.5112429855119585E-2</v>
      </c>
      <c r="K77" s="37">
        <f t="shared" si="41"/>
        <v>0.11598856190736595</v>
      </c>
      <c r="L77" s="37">
        <f t="shared" si="41"/>
        <v>0.19054402139652105</v>
      </c>
      <c r="M77" s="37">
        <f t="shared" si="41"/>
        <v>0.24639213883869693</v>
      </c>
      <c r="N77" s="37">
        <f t="shared" si="41"/>
        <v>0.24442215547232204</v>
      </c>
      <c r="O77" s="90">
        <f t="shared" si="41"/>
        <v>0.20992459106188743</v>
      </c>
      <c r="P77" s="90">
        <f t="shared" ref="P77:U80" si="42">P37/L37-1</f>
        <v>-0.19275558717316565</v>
      </c>
      <c r="Q77" s="90">
        <f t="shared" si="42"/>
        <v>-0.10883455105278284</v>
      </c>
      <c r="R77" s="90">
        <f t="shared" si="42"/>
        <v>-2.8385473357341873E-2</v>
      </c>
      <c r="S77" s="90">
        <f t="shared" si="42"/>
        <v>0.2834081391494816</v>
      </c>
      <c r="T77" s="90">
        <f t="shared" si="42"/>
        <v>0.83943934426072597</v>
      </c>
      <c r="U77" s="90">
        <f t="shared" si="42"/>
        <v>0.57730199799345372</v>
      </c>
      <c r="V77" s="90">
        <f t="shared" ref="V77:AB80" si="43">V37/R37-1</f>
        <v>0.43776065460224234</v>
      </c>
      <c r="W77" s="90">
        <f t="shared" si="43"/>
        <v>0.14087622451390014</v>
      </c>
      <c r="X77" s="90">
        <f t="shared" si="43"/>
        <v>0.14409688235969287</v>
      </c>
      <c r="Y77" s="90">
        <f t="shared" si="43"/>
        <v>0.15873762663468516</v>
      </c>
      <c r="Z77" s="90">
        <f t="shared" si="43"/>
        <v>0.16056171895086924</v>
      </c>
      <c r="AA77" s="90">
        <f t="shared" si="43"/>
        <v>0.20425475907111279</v>
      </c>
      <c r="AB77" s="90">
        <f t="shared" si="43"/>
        <v>0.17796961558410374</v>
      </c>
    </row>
    <row r="78" spans="2:28" x14ac:dyDescent="0.3">
      <c r="B78" s="29" t="s">
        <v>4</v>
      </c>
      <c r="G78" s="37">
        <f t="shared" si="41"/>
        <v>4.928489232151323E-2</v>
      </c>
      <c r="H78" s="37">
        <f t="shared" si="41"/>
        <v>5.3235570574627022E-2</v>
      </c>
      <c r="I78" s="37">
        <f t="shared" si="41"/>
        <v>6.1675755193012494E-2</v>
      </c>
      <c r="J78" s="37">
        <f t="shared" si="41"/>
        <v>7.3528723477445102E-2</v>
      </c>
      <c r="K78" s="37">
        <f t="shared" si="41"/>
        <v>8.8465415260988722E-2</v>
      </c>
      <c r="L78" s="37">
        <f t="shared" si="41"/>
        <v>-3.493174689938594E-3</v>
      </c>
      <c r="M78" s="37">
        <f t="shared" si="41"/>
        <v>2.2204231809568986E-2</v>
      </c>
      <c r="N78" s="37">
        <f t="shared" si="41"/>
        <v>1.4299399319684492E-2</v>
      </c>
      <c r="O78" s="90">
        <f t="shared" si="41"/>
        <v>-9.615930928226013E-2</v>
      </c>
      <c r="P78" s="90">
        <f t="shared" si="42"/>
        <v>-0.24997294623976607</v>
      </c>
      <c r="Q78" s="90">
        <f t="shared" si="42"/>
        <v>-6.1032054958079174E-2</v>
      </c>
      <c r="R78" s="90">
        <f t="shared" si="42"/>
        <v>8.622800904876593E-2</v>
      </c>
      <c r="S78" s="90">
        <f t="shared" si="42"/>
        <v>0.60916667065759822</v>
      </c>
      <c r="T78" s="90">
        <f t="shared" si="42"/>
        <v>1.212394027501841</v>
      </c>
      <c r="U78" s="90">
        <f t="shared" si="42"/>
        <v>0.71928381325685065</v>
      </c>
      <c r="V78" s="90">
        <f t="shared" si="43"/>
        <v>0.47776743310602532</v>
      </c>
      <c r="W78" s="90">
        <f t="shared" si="43"/>
        <v>2.1012752701244697E-2</v>
      </c>
      <c r="X78" s="90">
        <f t="shared" si="43"/>
        <v>2.7728909457176432E-2</v>
      </c>
      <c r="Y78" s="90">
        <f t="shared" si="43"/>
        <v>3.168541201085695E-2</v>
      </c>
      <c r="Z78" s="90">
        <f t="shared" si="43"/>
        <v>3.2420369824212258E-2</v>
      </c>
      <c r="AA78" s="90">
        <f t="shared" si="43"/>
        <v>0.15290986803035955</v>
      </c>
      <c r="AB78" s="90">
        <f t="shared" si="43"/>
        <v>0.1001782802139366</v>
      </c>
    </row>
    <row r="79" spans="2:28" x14ac:dyDescent="0.3">
      <c r="B79" s="29" t="s">
        <v>5</v>
      </c>
      <c r="G79" s="37">
        <f t="shared" si="41"/>
        <v>0.11688636017377796</v>
      </c>
      <c r="H79" s="37">
        <f t="shared" si="41"/>
        <v>9.3429787552115284E-2</v>
      </c>
      <c r="I79" s="37">
        <f t="shared" si="41"/>
        <v>7.5268507552253672E-2</v>
      </c>
      <c r="J79" s="37">
        <f t="shared" si="41"/>
        <v>8.2045721853341247E-2</v>
      </c>
      <c r="K79" s="37">
        <f t="shared" si="41"/>
        <v>2.6016846548515549E-2</v>
      </c>
      <c r="L79" s="37">
        <f t="shared" si="41"/>
        <v>5.5652095823544911E-2</v>
      </c>
      <c r="M79" s="37">
        <f t="shared" si="41"/>
        <v>8.2810596599263153E-2</v>
      </c>
      <c r="N79" s="37">
        <f t="shared" si="41"/>
        <v>7.7181972316775038E-2</v>
      </c>
      <c r="O79" s="90">
        <f t="shared" si="41"/>
        <v>6.3267959511016159E-2</v>
      </c>
      <c r="P79" s="90">
        <f t="shared" si="42"/>
        <v>-9.1680908971627395E-2</v>
      </c>
      <c r="Q79" s="90">
        <f t="shared" si="42"/>
        <v>-1.2417410538095086E-2</v>
      </c>
      <c r="R79" s="90">
        <f t="shared" si="42"/>
        <v>-1.2682165144986546E-2</v>
      </c>
      <c r="S79" s="90">
        <f t="shared" si="42"/>
        <v>0.27504612370864301</v>
      </c>
      <c r="T79" s="90">
        <f t="shared" si="42"/>
        <v>0.38580698557533677</v>
      </c>
      <c r="U79" s="90">
        <f t="shared" si="42"/>
        <v>0.27974156700407793</v>
      </c>
      <c r="V79" s="90">
        <f t="shared" si="43"/>
        <v>0.27234728077439807</v>
      </c>
      <c r="W79" s="90">
        <f t="shared" si="43"/>
        <v>8.41827179968615E-2</v>
      </c>
      <c r="X79" s="90">
        <f t="shared" si="43"/>
        <v>0.12233078452099488</v>
      </c>
      <c r="Y79" s="90">
        <f t="shared" si="43"/>
        <v>9.9322417483558079E-2</v>
      </c>
      <c r="Z79" s="90">
        <f t="shared" si="43"/>
        <v>0.10547168365926085</v>
      </c>
      <c r="AA79" s="90">
        <f t="shared" si="43"/>
        <v>9.8092316904833332E-2</v>
      </c>
      <c r="AB79" s="90">
        <f t="shared" si="43"/>
        <v>0.10141852923555272</v>
      </c>
    </row>
    <row r="80" spans="2:28" x14ac:dyDescent="0.3">
      <c r="B80" s="53" t="s">
        <v>31</v>
      </c>
      <c r="G80" s="37">
        <f t="shared" si="41"/>
        <v>0.15068733188418393</v>
      </c>
      <c r="H80" s="37">
        <f t="shared" si="41"/>
        <v>0.16320692173647178</v>
      </c>
      <c r="I80" s="37">
        <f t="shared" si="41"/>
        <v>0.17974088444313008</v>
      </c>
      <c r="J80" s="37">
        <f t="shared" si="41"/>
        <v>0.2052543911262763</v>
      </c>
      <c r="K80" s="37">
        <f t="shared" si="41"/>
        <v>0.24697807923013504</v>
      </c>
      <c r="L80" s="37">
        <f t="shared" si="41"/>
        <v>0.25548923291263703</v>
      </c>
      <c r="M80" s="37">
        <f>M40/I40-1</f>
        <v>0.28377751212304658</v>
      </c>
      <c r="N80" s="37">
        <f>N40/J40-1</f>
        <v>0.25660650834178367</v>
      </c>
      <c r="O80" s="90">
        <f>O40/K40-1</f>
        <v>0.11358887945534524</v>
      </c>
      <c r="P80" s="90">
        <f t="shared" si="42"/>
        <v>-0.17636597355898853</v>
      </c>
      <c r="Q80" s="90">
        <f t="shared" si="42"/>
        <v>-6.1546197207198672E-2</v>
      </c>
      <c r="R80" s="90">
        <f t="shared" si="42"/>
        <v>2.9378702799632839E-2</v>
      </c>
      <c r="S80" s="90">
        <f t="shared" si="42"/>
        <v>0.38693373343203574</v>
      </c>
      <c r="T80" s="90">
        <f t="shared" si="42"/>
        <v>0.908037846815831</v>
      </c>
      <c r="U80" s="90">
        <f t="shared" si="42"/>
        <v>0.61017012359253697</v>
      </c>
      <c r="V80" s="90">
        <f t="shared" si="43"/>
        <v>0.46276147504982279</v>
      </c>
      <c r="W80" s="90">
        <f t="shared" si="43"/>
        <v>0.16731955394611475</v>
      </c>
      <c r="X80" s="90">
        <f t="shared" si="43"/>
        <v>0.15522806939996459</v>
      </c>
      <c r="Y80" s="90">
        <f t="shared" si="43"/>
        <v>0.15742843518718508</v>
      </c>
      <c r="Z80" s="90">
        <f t="shared" si="43"/>
        <v>0.14822402022386694</v>
      </c>
      <c r="AA80" s="90">
        <f t="shared" si="43"/>
        <v>0.2147667896880443</v>
      </c>
      <c r="AB80" s="90">
        <f t="shared" si="43"/>
        <v>0.19539399381429456</v>
      </c>
    </row>
    <row r="81" spans="2:28" x14ac:dyDescent="0.3">
      <c r="B81" s="28" t="s">
        <v>7</v>
      </c>
      <c r="G81" s="37"/>
      <c r="H81" s="37"/>
      <c r="I81" s="37"/>
      <c r="J81" s="37"/>
      <c r="K81" s="37"/>
      <c r="L81" s="37"/>
      <c r="M81" s="37"/>
      <c r="N81" s="37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2:28" x14ac:dyDescent="0.3">
      <c r="B82" s="29" t="s">
        <v>1</v>
      </c>
      <c r="G82" s="37">
        <f t="shared" ref="G82:O86" si="44">G42/C42-1</f>
        <v>7.4500315622150204E-3</v>
      </c>
      <c r="H82" s="37">
        <f t="shared" si="44"/>
        <v>7.0326547810652951E-3</v>
      </c>
      <c r="I82" s="37">
        <f t="shared" si="44"/>
        <v>2.585170897476452E-3</v>
      </c>
      <c r="J82" s="37">
        <f t="shared" si="44"/>
        <v>7.2428958657633213E-3</v>
      </c>
      <c r="K82" s="37">
        <f t="shared" si="44"/>
        <v>-6.9632038661522344E-3</v>
      </c>
      <c r="L82" s="37">
        <f t="shared" si="44"/>
        <v>-1.709303079265645E-3</v>
      </c>
      <c r="M82" s="37">
        <f t="shared" si="44"/>
        <v>5.7576526291915897E-3</v>
      </c>
      <c r="N82" s="37">
        <f t="shared" si="44"/>
        <v>1.0392468011162226E-3</v>
      </c>
      <c r="O82" s="90">
        <f t="shared" si="44"/>
        <v>-5.2809609674511315E-2</v>
      </c>
      <c r="P82" s="90">
        <f t="shared" ref="P82:U86" si="45">P42/L42-1</f>
        <v>-0.23007344813310138</v>
      </c>
      <c r="Q82" s="90">
        <f t="shared" si="45"/>
        <v>-0.14076907618331191</v>
      </c>
      <c r="R82" s="90">
        <f t="shared" si="45"/>
        <v>-9.1236845244241804E-2</v>
      </c>
      <c r="S82" s="90">
        <f>S42/O42-1</f>
        <v>0.10791527691418823</v>
      </c>
      <c r="T82" s="90">
        <f>T42/P42-1</f>
        <v>0.37435114293680249</v>
      </c>
      <c r="U82" s="90">
        <f>U42/Q42-1</f>
        <v>0.21510664788291489</v>
      </c>
      <c r="V82" s="90">
        <f t="shared" ref="V82:AB86" si="46">V42/R42-1</f>
        <v>0.14350290986664938</v>
      </c>
      <c r="W82" s="90">
        <f t="shared" si="46"/>
        <v>5.3506072179303032E-2</v>
      </c>
      <c r="X82" s="90">
        <f>X42/T42-1</f>
        <v>2.3974729768151848E-2</v>
      </c>
      <c r="Y82" s="90">
        <f>Y42/U42-1</f>
        <v>1.6972272343592776E-2</v>
      </c>
      <c r="Z82" s="90">
        <f>Z42/V42-1</f>
        <v>1.2679750505087517E-2</v>
      </c>
      <c r="AA82" s="90">
        <f t="shared" si="46"/>
        <v>-2.5598567357394408E-3</v>
      </c>
      <c r="AB82" s="90">
        <f>AB42/X42-1</f>
        <v>2.5602155867838761E-3</v>
      </c>
    </row>
    <row r="83" spans="2:28" x14ac:dyDescent="0.3">
      <c r="B83" s="29" t="s">
        <v>3</v>
      </c>
      <c r="G83" s="37">
        <f t="shared" si="44"/>
        <v>-1.8401300891081052E-3</v>
      </c>
      <c r="H83" s="37">
        <f t="shared" si="44"/>
        <v>6.1996154200869569E-3</v>
      </c>
      <c r="I83" s="37">
        <f t="shared" si="44"/>
        <v>7.9714566282915733E-3</v>
      </c>
      <c r="J83" s="37">
        <f t="shared" si="44"/>
        <v>1.4567942279269719E-2</v>
      </c>
      <c r="K83" s="37">
        <f t="shared" si="44"/>
        <v>3.5230962416634704E-3</v>
      </c>
      <c r="L83" s="37">
        <f t="shared" si="44"/>
        <v>7.7613653900820756E-2</v>
      </c>
      <c r="M83" s="37">
        <f t="shared" si="44"/>
        <v>0.1147768842408281</v>
      </c>
      <c r="N83" s="37">
        <f t="shared" si="44"/>
        <v>0.12039523986541489</v>
      </c>
      <c r="O83" s="90">
        <f t="shared" si="44"/>
        <v>0.11610543030865017</v>
      </c>
      <c r="P83" s="90">
        <f t="shared" si="45"/>
        <v>-0.19476796968350552</v>
      </c>
      <c r="Q83" s="90">
        <f t="shared" si="45"/>
        <v>-0.10082629029405776</v>
      </c>
      <c r="R83" s="90">
        <f t="shared" si="45"/>
        <v>-4.5078525486617282E-2</v>
      </c>
      <c r="S83" s="90">
        <f t="shared" si="45"/>
        <v>0.18854780861311293</v>
      </c>
      <c r="T83" s="90">
        <f t="shared" si="45"/>
        <v>0.55350035647504536</v>
      </c>
      <c r="U83" s="90">
        <f t="shared" si="45"/>
        <v>0.33823148947808424</v>
      </c>
      <c r="V83" s="90">
        <f t="shared" si="46"/>
        <v>0.23753671677613175</v>
      </c>
      <c r="W83" s="90">
        <f t="shared" si="46"/>
        <v>2.6872959539030461E-2</v>
      </c>
      <c r="X83" s="90">
        <f t="shared" si="46"/>
        <v>3.1283233240583908E-2</v>
      </c>
      <c r="Y83" s="90">
        <f t="shared" si="46"/>
        <v>3.9017913172468166E-2</v>
      </c>
      <c r="Z83" s="90">
        <f t="shared" si="46"/>
        <v>4.6807931783030332E-2</v>
      </c>
      <c r="AA83" s="90">
        <f t="shared" si="46"/>
        <v>0.10195380282166333</v>
      </c>
      <c r="AB83" s="90">
        <f t="shared" si="46"/>
        <v>7.2791054419554246E-2</v>
      </c>
    </row>
    <row r="84" spans="2:28" x14ac:dyDescent="0.3">
      <c r="B84" s="29" t="s">
        <v>4</v>
      </c>
      <c r="G84" s="37">
        <f t="shared" si="44"/>
        <v>-3.4913671233580246E-2</v>
      </c>
      <c r="H84" s="37">
        <f t="shared" si="44"/>
        <v>-1.8189091621099052E-2</v>
      </c>
      <c r="I84" s="37">
        <f t="shared" si="44"/>
        <v>-9.7486351644178182E-3</v>
      </c>
      <c r="J84" s="37">
        <f t="shared" si="44"/>
        <v>-1.4597268398198748E-3</v>
      </c>
      <c r="K84" s="37">
        <f t="shared" si="44"/>
        <v>2.4597076911467841E-3</v>
      </c>
      <c r="L84" s="37">
        <f t="shared" si="44"/>
        <v>-8.0204526518552699E-2</v>
      </c>
      <c r="M84" s="37">
        <f t="shared" si="44"/>
        <v>-6.3464246226489718E-2</v>
      </c>
      <c r="N84" s="37">
        <f t="shared" si="44"/>
        <v>-7.5236489588550559E-2</v>
      </c>
      <c r="O84" s="90">
        <f t="shared" si="44"/>
        <v>-0.13052849582951831</v>
      </c>
      <c r="P84" s="90">
        <f t="shared" si="45"/>
        <v>-0.20342242993915738</v>
      </c>
      <c r="Q84" s="90">
        <f t="shared" si="45"/>
        <v>-4.6353176140231489E-2</v>
      </c>
      <c r="R84" s="90">
        <f t="shared" si="45"/>
        <v>6.4677815206270584E-2</v>
      </c>
      <c r="S84" s="90">
        <f t="shared" si="45"/>
        <v>0.42276658132685285</v>
      </c>
      <c r="T84" s="90">
        <f t="shared" si="45"/>
        <v>0.74621138992175684</v>
      </c>
      <c r="U84" s="90">
        <f t="shared" si="45"/>
        <v>0.43460045536785241</v>
      </c>
      <c r="V84" s="90">
        <f t="shared" si="46"/>
        <v>0.28365786012599781</v>
      </c>
      <c r="W84" s="90">
        <f t="shared" si="46"/>
        <v>5.7579209735132419E-3</v>
      </c>
      <c r="X84" s="90">
        <f t="shared" si="46"/>
        <v>6.1805678842330458E-4</v>
      </c>
      <c r="Y84" s="90">
        <f t="shared" si="46"/>
        <v>-1.3461710144678785E-3</v>
      </c>
      <c r="Z84" s="90">
        <f t="shared" si="46"/>
        <v>1.8734498523027554E-3</v>
      </c>
      <c r="AA84" s="90">
        <f t="shared" si="46"/>
        <v>4.7695440716529092E-2</v>
      </c>
      <c r="AB84" s="90">
        <f t="shared" si="46"/>
        <v>1.2029754253072289E-2</v>
      </c>
    </row>
    <row r="85" spans="2:28" x14ac:dyDescent="0.3">
      <c r="B85" s="29" t="s">
        <v>5</v>
      </c>
      <c r="G85" s="37">
        <f t="shared" si="44"/>
        <v>3.1332985326819163E-2</v>
      </c>
      <c r="H85" s="37">
        <f t="shared" si="44"/>
        <v>4.2536058034768676E-2</v>
      </c>
      <c r="I85" s="37">
        <f t="shared" si="44"/>
        <v>3.6959036927760147E-2</v>
      </c>
      <c r="J85" s="37">
        <f t="shared" si="44"/>
        <v>4.3928838175145479E-2</v>
      </c>
      <c r="K85" s="37">
        <f t="shared" si="44"/>
        <v>2.3682514604147498E-2</v>
      </c>
      <c r="L85" s="37">
        <f t="shared" si="44"/>
        <v>2.6124451130215665E-2</v>
      </c>
      <c r="M85" s="37">
        <f t="shared" si="44"/>
        <v>3.9179710722517358E-2</v>
      </c>
      <c r="N85" s="37">
        <f t="shared" si="44"/>
        <v>3.7689252246997595E-2</v>
      </c>
      <c r="O85" s="90">
        <f t="shared" si="44"/>
        <v>-3.9443637511424767E-2</v>
      </c>
      <c r="P85" s="90">
        <f t="shared" si="45"/>
        <v>-6.1024494523987394E-2</v>
      </c>
      <c r="Q85" s="90">
        <f t="shared" si="45"/>
        <v>-2.0995831772109286E-3</v>
      </c>
      <c r="R85" s="90">
        <f t="shared" si="45"/>
        <v>1.1075804486934349E-2</v>
      </c>
      <c r="S85" s="90">
        <f t="shared" si="45"/>
        <v>0.22162244067333847</v>
      </c>
      <c r="T85" s="90">
        <f t="shared" si="45"/>
        <v>0.19852688942563246</v>
      </c>
      <c r="U85" s="90">
        <f t="shared" si="45"/>
        <v>0.13393671598555779</v>
      </c>
      <c r="V85" s="90">
        <f t="shared" si="46"/>
        <v>0.11262091498937266</v>
      </c>
      <c r="W85" s="90">
        <f t="shared" si="46"/>
        <v>2.9600361022829924E-2</v>
      </c>
      <c r="X85" s="90">
        <f t="shared" si="46"/>
        <v>5.5604024780637307E-2</v>
      </c>
      <c r="Y85" s="90">
        <f t="shared" si="46"/>
        <v>5.2906870409531237E-2</v>
      </c>
      <c r="Z85" s="90">
        <f t="shared" si="46"/>
        <v>5.1778132333254234E-2</v>
      </c>
      <c r="AA85" s="90">
        <f t="shared" si="46"/>
        <v>6.4680660622405073E-2</v>
      </c>
      <c r="AB85" s="90">
        <f t="shared" si="46"/>
        <v>5.8680814478366372E-2</v>
      </c>
    </row>
    <row r="86" spans="2:28" ht="15" thickBot="1" x14ac:dyDescent="0.35">
      <c r="B86" s="61" t="s">
        <v>31</v>
      </c>
      <c r="C86" s="38"/>
      <c r="D86" s="38"/>
      <c r="E86" s="38"/>
      <c r="F86" s="38"/>
      <c r="G86" s="39">
        <f t="shared" si="44"/>
        <v>5.9605639436448365E-2</v>
      </c>
      <c r="H86" s="39">
        <f t="shared" si="44"/>
        <v>5.9612733578082944E-2</v>
      </c>
      <c r="I86" s="39">
        <f t="shared" si="44"/>
        <v>5.9904237213400657E-2</v>
      </c>
      <c r="J86" s="39">
        <f t="shared" si="44"/>
        <v>6.7344044805899728E-2</v>
      </c>
      <c r="K86" s="39">
        <f t="shared" si="44"/>
        <v>5.0555803475723415E-2</v>
      </c>
      <c r="L86" s="39">
        <f t="shared" si="44"/>
        <v>7.6971282306786515E-2</v>
      </c>
      <c r="M86" s="39">
        <f>M46/I46-1</f>
        <v>9.7461417050731525E-2</v>
      </c>
      <c r="N86" s="39">
        <f>N46/J46-1</f>
        <v>9.1690266406845078E-2</v>
      </c>
      <c r="O86" s="93">
        <f>O46/K46-1</f>
        <v>3.1971504255041028E-2</v>
      </c>
      <c r="P86" s="93">
        <f t="shared" si="45"/>
        <v>-0.18969738555300997</v>
      </c>
      <c r="Q86" s="93">
        <f t="shared" si="45"/>
        <v>-7.5588467368583379E-2</v>
      </c>
      <c r="R86" s="93">
        <f t="shared" si="45"/>
        <v>-2.1350485347682024E-3</v>
      </c>
      <c r="S86" s="93">
        <f t="shared" si="45"/>
        <v>0.27505394133150429</v>
      </c>
      <c r="T86" s="93">
        <f t="shared" si="45"/>
        <v>0.62994560774449959</v>
      </c>
      <c r="U86" s="93">
        <f t="shared" si="45"/>
        <v>0.39029734046471276</v>
      </c>
      <c r="V86" s="93">
        <f t="shared" si="46"/>
        <v>0.27259437405534803</v>
      </c>
      <c r="W86" s="93">
        <f t="shared" si="46"/>
        <v>4.1120632715178074E-2</v>
      </c>
      <c r="X86" s="93">
        <f t="shared" si="46"/>
        <v>3.5610240222529344E-2</v>
      </c>
      <c r="Y86" s="93">
        <f t="shared" si="46"/>
        <v>4.1524449940160357E-2</v>
      </c>
      <c r="Z86" s="93">
        <f t="shared" si="46"/>
        <v>4.7458418678589576E-2</v>
      </c>
      <c r="AA86" s="93">
        <f t="shared" si="46"/>
        <v>0.20011544530817327</v>
      </c>
      <c r="AB86" s="93">
        <f t="shared" si="46"/>
        <v>0.17784675836262842</v>
      </c>
    </row>
    <row r="87" spans="2:28" ht="15" thickBot="1" x14ac:dyDescent="0.35">
      <c r="G87" s="4"/>
    </row>
    <row r="88" spans="2:28" x14ac:dyDescent="0.3">
      <c r="B88" s="26" t="s">
        <v>23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2:28" x14ac:dyDescent="0.3">
      <c r="B89" s="28" t="s">
        <v>2</v>
      </c>
    </row>
    <row r="90" spans="2:28" x14ac:dyDescent="0.3">
      <c r="B90" s="29" t="s">
        <v>1</v>
      </c>
      <c r="C90" s="7"/>
      <c r="D90" s="7"/>
      <c r="E90" s="7"/>
      <c r="F90" s="7">
        <v>168919897.87999886</v>
      </c>
      <c r="G90" s="7">
        <f t="shared" ref="G90:O93" si="47">F90+G7-C7</f>
        <v>169243335.44999892</v>
      </c>
      <c r="H90" s="7">
        <f t="shared" si="47"/>
        <v>169523172.83999896</v>
      </c>
      <c r="I90" s="7">
        <f t="shared" si="47"/>
        <v>169241392.549999</v>
      </c>
      <c r="J90" s="7">
        <f t="shared" si="47"/>
        <v>170143367.10999903</v>
      </c>
      <c r="K90" s="7">
        <f t="shared" si="47"/>
        <v>169838812.63999903</v>
      </c>
      <c r="L90" s="7">
        <f t="shared" si="47"/>
        <v>169995708.54999918</v>
      </c>
      <c r="M90" s="7">
        <f t="shared" si="47"/>
        <v>170861246.11999923</v>
      </c>
      <c r="N90" s="7">
        <f t="shared" si="47"/>
        <v>170320188.05999923</v>
      </c>
      <c r="O90" s="7">
        <f t="shared" si="47"/>
        <v>168026500.98999909</v>
      </c>
      <c r="P90" s="7">
        <f t="shared" ref="P90:AB93" si="48">O90+P7-L7</f>
        <v>150479209.89999908</v>
      </c>
      <c r="Q90" s="7">
        <f t="shared" si="48"/>
        <v>152667680.669999</v>
      </c>
      <c r="R90" s="7">
        <f t="shared" si="48"/>
        <v>154780711.41999891</v>
      </c>
      <c r="S90" s="7">
        <f t="shared" si="48"/>
        <v>159220286.669999</v>
      </c>
      <c r="T90" s="7">
        <f t="shared" si="48"/>
        <v>179636356.45999885</v>
      </c>
      <c r="U90" s="7">
        <f t="shared" si="48"/>
        <v>177958013.05999887</v>
      </c>
      <c r="V90" s="7">
        <f t="shared" si="48"/>
        <v>176992193.8999989</v>
      </c>
      <c r="W90" s="7">
        <f t="shared" si="48"/>
        <v>179430948.56999892</v>
      </c>
      <c r="X90" s="7">
        <f t="shared" si="48"/>
        <v>179179941.93999892</v>
      </c>
      <c r="Y90" s="7">
        <f t="shared" si="48"/>
        <v>179214293.0299989</v>
      </c>
      <c r="Z90" s="7">
        <f t="shared" si="48"/>
        <v>179236410.75999895</v>
      </c>
      <c r="AA90" s="7">
        <f t="shared" si="48"/>
        <v>179113492.11999881</v>
      </c>
      <c r="AB90" s="7">
        <f t="shared" si="48"/>
        <v>179475637.29999882</v>
      </c>
    </row>
    <row r="91" spans="2:28" x14ac:dyDescent="0.3">
      <c r="B91" s="29" t="s">
        <v>3</v>
      </c>
      <c r="C91" s="7"/>
      <c r="D91" s="7"/>
      <c r="E91" s="7"/>
      <c r="F91" s="7">
        <v>1084624709.389998</v>
      </c>
      <c r="G91" s="7">
        <f t="shared" si="47"/>
        <v>1082075243.9799979</v>
      </c>
      <c r="H91" s="7">
        <f t="shared" si="47"/>
        <v>1084061790.6399977</v>
      </c>
      <c r="I91" s="7">
        <f t="shared" si="47"/>
        <v>1084906118.7199976</v>
      </c>
      <c r="J91" s="7">
        <f t="shared" si="47"/>
        <v>1091262645.7999976</v>
      </c>
      <c r="K91" s="7">
        <f t="shared" si="47"/>
        <v>1088773896.6499977</v>
      </c>
      <c r="L91" s="7">
        <f t="shared" si="47"/>
        <v>1127882433.4899979</v>
      </c>
      <c r="M91" s="7">
        <f t="shared" si="47"/>
        <v>1171421389.9699979</v>
      </c>
      <c r="N91" s="7">
        <f t="shared" si="47"/>
        <v>1207194079.0499973</v>
      </c>
      <c r="O91" s="7">
        <f t="shared" si="47"/>
        <v>1236293976.9199967</v>
      </c>
      <c r="P91" s="7">
        <f t="shared" si="48"/>
        <v>1090588292.159996</v>
      </c>
      <c r="Q91" s="7">
        <f t="shared" si="48"/>
        <v>1119239756.9999955</v>
      </c>
      <c r="R91" s="7">
        <f t="shared" si="48"/>
        <v>1150187603.8799958</v>
      </c>
      <c r="S91" s="7">
        <f t="shared" si="48"/>
        <v>1204228046.0899956</v>
      </c>
      <c r="T91" s="7">
        <f t="shared" si="48"/>
        <v>1399700973.0699949</v>
      </c>
      <c r="U91" s="7">
        <f t="shared" si="48"/>
        <v>1394716173.1899946</v>
      </c>
      <c r="V91" s="7">
        <f t="shared" si="48"/>
        <v>1393239520.1799936</v>
      </c>
      <c r="W91" s="7">
        <f t="shared" si="48"/>
        <v>1396847632.8399935</v>
      </c>
      <c r="X91" s="7">
        <f t="shared" si="48"/>
        <v>1403836307.3199933</v>
      </c>
      <c r="Y91" s="7">
        <f t="shared" si="48"/>
        <v>1414955133.1299937</v>
      </c>
      <c r="Z91" s="7">
        <f t="shared" si="48"/>
        <v>1433818422.1399937</v>
      </c>
      <c r="AA91" s="7">
        <f t="shared" si="48"/>
        <v>1464803466.1999936</v>
      </c>
      <c r="AB91" s="7">
        <f t="shared" si="48"/>
        <v>1474704467.0099933</v>
      </c>
    </row>
    <row r="92" spans="2:28" x14ac:dyDescent="0.3">
      <c r="B92" s="29" t="s">
        <v>4</v>
      </c>
      <c r="C92" s="7"/>
      <c r="D92" s="7"/>
      <c r="E92" s="7"/>
      <c r="F92" s="7">
        <v>803694048.63999867</v>
      </c>
      <c r="G92" s="7">
        <f t="shared" si="47"/>
        <v>794019861.36999869</v>
      </c>
      <c r="H92" s="7">
        <f t="shared" si="47"/>
        <v>792004314.01999867</v>
      </c>
      <c r="I92" s="7">
        <f t="shared" si="47"/>
        <v>792417606.92999864</v>
      </c>
      <c r="J92" s="7">
        <f t="shared" si="47"/>
        <v>794347718.86999869</v>
      </c>
      <c r="K92" s="7">
        <f t="shared" si="47"/>
        <v>792436165.01999879</v>
      </c>
      <c r="L92" s="7">
        <f t="shared" si="47"/>
        <v>756602581.87999928</v>
      </c>
      <c r="M92" s="7">
        <f t="shared" si="47"/>
        <v>750784812.24999857</v>
      </c>
      <c r="N92" s="7">
        <f t="shared" si="47"/>
        <v>724107525.95999622</v>
      </c>
      <c r="O92" s="7">
        <f t="shared" si="47"/>
        <v>696812543.02999353</v>
      </c>
      <c r="P92" s="7">
        <f t="shared" si="48"/>
        <v>649994089.15999305</v>
      </c>
      <c r="Q92" s="7">
        <f t="shared" si="48"/>
        <v>700724023.4699924</v>
      </c>
      <c r="R92" s="7">
        <f t="shared" si="48"/>
        <v>768383655.19999373</v>
      </c>
      <c r="S92" s="7">
        <f t="shared" si="48"/>
        <v>836712715.24999535</v>
      </c>
      <c r="T92" s="7">
        <f t="shared" si="48"/>
        <v>974634337.2699945</v>
      </c>
      <c r="U92" s="7">
        <f t="shared" si="48"/>
        <v>966499790.61999488</v>
      </c>
      <c r="V92" s="7">
        <f t="shared" si="48"/>
        <v>961318498.36999464</v>
      </c>
      <c r="W92" s="7">
        <f t="shared" si="48"/>
        <v>962035606.32999456</v>
      </c>
      <c r="X92" s="7">
        <f t="shared" si="48"/>
        <v>959039708.51999497</v>
      </c>
      <c r="Y92" s="7">
        <f t="shared" si="48"/>
        <v>955860773.70999455</v>
      </c>
      <c r="Z92" s="7">
        <f t="shared" si="48"/>
        <v>957300193.55999434</v>
      </c>
      <c r="AA92" s="7">
        <f t="shared" si="48"/>
        <v>964114889.99999428</v>
      </c>
      <c r="AB92" s="7">
        <f t="shared" si="48"/>
        <v>954736580.14999413</v>
      </c>
    </row>
    <row r="93" spans="2:28" x14ac:dyDescent="0.3">
      <c r="B93" s="29" t="s">
        <v>5</v>
      </c>
      <c r="C93" s="7"/>
      <c r="D93" s="7"/>
      <c r="E93" s="7"/>
      <c r="F93" s="7">
        <v>365580850.67000008</v>
      </c>
      <c r="G93" s="7">
        <f t="shared" si="47"/>
        <v>367843981.03000009</v>
      </c>
      <c r="H93" s="7">
        <f t="shared" si="47"/>
        <v>372757911.98000008</v>
      </c>
      <c r="I93" s="7">
        <f t="shared" si="47"/>
        <v>374690957.73000014</v>
      </c>
      <c r="J93" s="7">
        <f t="shared" si="47"/>
        <v>380533243.52000016</v>
      </c>
      <c r="K93" s="7">
        <f t="shared" si="47"/>
        <v>382705961.1000002</v>
      </c>
      <c r="L93" s="7">
        <f t="shared" si="47"/>
        <v>385114103.46000022</v>
      </c>
      <c r="M93" s="7">
        <f t="shared" si="47"/>
        <v>390415767.84000021</v>
      </c>
      <c r="N93" s="7">
        <f t="shared" si="47"/>
        <v>393634029.35000026</v>
      </c>
      <c r="O93" s="7">
        <f t="shared" si="47"/>
        <v>389126114.40000033</v>
      </c>
      <c r="P93" s="7">
        <f t="shared" si="48"/>
        <v>382086476.14000034</v>
      </c>
      <c r="Q93" s="7">
        <f t="shared" si="48"/>
        <v>393282441.54000032</v>
      </c>
      <c r="R93" s="7">
        <f t="shared" si="48"/>
        <v>398798170.12000024</v>
      </c>
      <c r="S93" s="7">
        <f t="shared" si="48"/>
        <v>418345130.80000019</v>
      </c>
      <c r="T93" s="7">
        <f t="shared" si="48"/>
        <v>432920926.22000015</v>
      </c>
      <c r="U93" s="7">
        <f t="shared" si="48"/>
        <v>433706133.15000015</v>
      </c>
      <c r="V93" s="7">
        <f t="shared" si="48"/>
        <v>438372220.39000022</v>
      </c>
      <c r="W93" s="7">
        <f t="shared" si="48"/>
        <v>441060497.72000027</v>
      </c>
      <c r="X93" s="7">
        <f t="shared" si="48"/>
        <v>449232015.23000026</v>
      </c>
      <c r="Y93" s="7">
        <f t="shared" si="48"/>
        <v>453964798.76000023</v>
      </c>
      <c r="Z93" s="7">
        <f t="shared" si="48"/>
        <v>458786777.34000027</v>
      </c>
      <c r="AA93" s="7">
        <f t="shared" si="48"/>
        <v>465684319.30000025</v>
      </c>
      <c r="AB93" s="7">
        <f t="shared" si="48"/>
        <v>471347230.65000033</v>
      </c>
    </row>
    <row r="94" spans="2:28" x14ac:dyDescent="0.3">
      <c r="B94" s="53" t="s">
        <v>31</v>
      </c>
      <c r="C94" s="7"/>
      <c r="D94" s="7"/>
      <c r="E94" s="7"/>
      <c r="F94" s="7">
        <v>185066939.44000024</v>
      </c>
      <c r="G94" s="7">
        <f t="shared" ref="G94:O94" si="49">F94+(G11+G12)-(C11+C12)</f>
        <v>187317550.76000023</v>
      </c>
      <c r="H94" s="7">
        <f t="shared" si="49"/>
        <v>189395767.25000012</v>
      </c>
      <c r="I94" s="7">
        <f t="shared" si="49"/>
        <v>190974060.27000007</v>
      </c>
      <c r="J94" s="7">
        <f t="shared" si="49"/>
        <v>193993141.26000008</v>
      </c>
      <c r="K94" s="7">
        <f t="shared" si="49"/>
        <v>195062394.49000007</v>
      </c>
      <c r="L94" s="7">
        <f t="shared" si="49"/>
        <v>198973227.98000008</v>
      </c>
      <c r="M94" s="7">
        <f t="shared" si="49"/>
        <v>203721799.37000006</v>
      </c>
      <c r="N94" s="7">
        <f t="shared" si="49"/>
        <v>206682718.25000003</v>
      </c>
      <c r="O94" s="7">
        <f t="shared" si="49"/>
        <v>207558603.87</v>
      </c>
      <c r="P94" s="7">
        <f t="shared" ref="P94:AB94" si="50">O94+(P11+P12)-(L11+L12)</f>
        <v>186689090.81999996</v>
      </c>
      <c r="Q94" s="7">
        <f t="shared" si="50"/>
        <v>194868701.48999986</v>
      </c>
      <c r="R94" s="7">
        <f t="shared" si="50"/>
        <v>205017357.94999981</v>
      </c>
      <c r="S94" s="7">
        <f t="shared" si="50"/>
        <v>218104954.43999973</v>
      </c>
      <c r="T94" s="7">
        <f t="shared" si="50"/>
        <v>253726366.95999965</v>
      </c>
      <c r="U94" s="7">
        <f t="shared" si="50"/>
        <v>253625094.17999968</v>
      </c>
      <c r="V94" s="7">
        <f t="shared" si="50"/>
        <v>253300302.22999969</v>
      </c>
      <c r="W94" s="7">
        <f t="shared" si="50"/>
        <v>254173960.39999974</v>
      </c>
      <c r="X94" s="7">
        <f t="shared" si="50"/>
        <v>254528139.59999967</v>
      </c>
      <c r="Y94" s="7">
        <f t="shared" si="50"/>
        <v>256214885.16999972</v>
      </c>
      <c r="Z94" s="7">
        <f t="shared" si="50"/>
        <v>259428056.40999973</v>
      </c>
      <c r="AA94" s="7">
        <f t="shared" si="50"/>
        <v>272334447.27999973</v>
      </c>
      <c r="AB94" s="7">
        <f t="shared" si="50"/>
        <v>282671809.17999971</v>
      </c>
    </row>
    <row r="95" spans="2:28" x14ac:dyDescent="0.3">
      <c r="B95" s="29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2:28" x14ac:dyDescent="0.3">
      <c r="B96" s="28" t="s">
        <v>6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2:28" hidden="1" x14ac:dyDescent="0.3">
      <c r="B97" s="29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2:28" x14ac:dyDescent="0.3">
      <c r="B98" s="29" t="s">
        <v>3</v>
      </c>
      <c r="C98" s="7"/>
      <c r="D98" s="7"/>
      <c r="E98" s="7"/>
      <c r="F98" s="7">
        <v>113760904.40000014</v>
      </c>
      <c r="G98" s="7">
        <f t="shared" ref="G98:O100" si="51">F98+G15-C15</f>
        <v>115735286.47000015</v>
      </c>
      <c r="H98" s="7">
        <f t="shared" si="51"/>
        <v>118161278.28000012</v>
      </c>
      <c r="I98" s="7">
        <f t="shared" si="51"/>
        <v>120522385.80000012</v>
      </c>
      <c r="J98" s="7">
        <f t="shared" si="51"/>
        <v>124580980.44000009</v>
      </c>
      <c r="K98" s="7">
        <f t="shared" si="51"/>
        <v>128168752.82000008</v>
      </c>
      <c r="L98" s="7">
        <f t="shared" si="51"/>
        <v>136300546.20000005</v>
      </c>
      <c r="M98" s="7">
        <f t="shared" si="51"/>
        <v>146637541.09000006</v>
      </c>
      <c r="N98" s="7">
        <f t="shared" si="51"/>
        <v>155031332.2100001</v>
      </c>
      <c r="O98" s="7">
        <f t="shared" si="51"/>
        <v>162277906.98000005</v>
      </c>
      <c r="P98" s="7">
        <f t="shared" ref="P98:AB100" si="52">O98+P15-L15</f>
        <v>140916730.51000005</v>
      </c>
      <c r="Q98" s="7">
        <f t="shared" si="52"/>
        <v>142888152.11000004</v>
      </c>
      <c r="R98" s="7">
        <f t="shared" si="52"/>
        <v>150630694.45999992</v>
      </c>
      <c r="S98" s="7">
        <f t="shared" si="52"/>
        <v>162467651.83999991</v>
      </c>
      <c r="T98" s="7">
        <f t="shared" si="52"/>
        <v>200250609.96999985</v>
      </c>
      <c r="U98" s="7">
        <f t="shared" si="52"/>
        <v>208032697.44999987</v>
      </c>
      <c r="V98" s="7">
        <f t="shared" si="52"/>
        <v>216570885.86999986</v>
      </c>
      <c r="W98" s="7">
        <f t="shared" si="52"/>
        <v>224122334.25999984</v>
      </c>
      <c r="X98" s="7">
        <f t="shared" si="52"/>
        <v>232238640.2999998</v>
      </c>
      <c r="Y98" s="7">
        <f t="shared" si="52"/>
        <v>241466263.73999965</v>
      </c>
      <c r="Z98" s="7">
        <f t="shared" si="52"/>
        <v>251343879.57999957</v>
      </c>
      <c r="AA98" s="7">
        <f t="shared" si="52"/>
        <v>263835053.87999952</v>
      </c>
      <c r="AB98" s="7">
        <f t="shared" si="52"/>
        <v>273483024.12999958</v>
      </c>
    </row>
    <row r="99" spans="2:28" x14ac:dyDescent="0.3">
      <c r="B99" s="29" t="s">
        <v>4</v>
      </c>
      <c r="C99" s="7"/>
      <c r="D99" s="7"/>
      <c r="E99" s="7"/>
      <c r="F99" s="7">
        <v>108992197.62</v>
      </c>
      <c r="G99" s="7">
        <f t="shared" si="51"/>
        <v>110308824.97</v>
      </c>
      <c r="H99" s="7">
        <f t="shared" si="51"/>
        <v>111916676.80000001</v>
      </c>
      <c r="I99" s="7">
        <f t="shared" si="51"/>
        <v>113795954.12000002</v>
      </c>
      <c r="J99" s="7">
        <f t="shared" si="51"/>
        <v>117006254.78000003</v>
      </c>
      <c r="K99" s="7">
        <f t="shared" si="51"/>
        <v>119486051.04000005</v>
      </c>
      <c r="L99" s="7">
        <f t="shared" si="51"/>
        <v>116804142.62000005</v>
      </c>
      <c r="M99" s="7">
        <f t="shared" si="51"/>
        <v>118842345.61000004</v>
      </c>
      <c r="N99" s="7">
        <f t="shared" si="51"/>
        <v>118679373.94000001</v>
      </c>
      <c r="O99" s="7">
        <f t="shared" si="51"/>
        <v>115745452.71000001</v>
      </c>
      <c r="P99" s="7">
        <f t="shared" si="52"/>
        <v>104266671.34</v>
      </c>
      <c r="Q99" s="7">
        <f t="shared" si="52"/>
        <v>113520509.97000003</v>
      </c>
      <c r="R99" s="7">
        <f t="shared" si="52"/>
        <v>128912860.07000017</v>
      </c>
      <c r="S99" s="7">
        <f t="shared" si="52"/>
        <v>145711926.12000024</v>
      </c>
      <c r="T99" s="7">
        <f t="shared" si="52"/>
        <v>181342048.29000035</v>
      </c>
      <c r="U99" s="7">
        <f t="shared" si="52"/>
        <v>186001163.53000033</v>
      </c>
      <c r="V99" s="7">
        <f t="shared" si="52"/>
        <v>190503226.32000035</v>
      </c>
      <c r="W99" s="7">
        <f t="shared" si="52"/>
        <v>191435692.27000034</v>
      </c>
      <c r="X99" s="7">
        <f t="shared" si="52"/>
        <v>193156149.12000039</v>
      </c>
      <c r="Y99" s="7">
        <f t="shared" si="52"/>
        <v>194826908.70000038</v>
      </c>
      <c r="Z99" s="7">
        <f t="shared" si="52"/>
        <v>196679411.37000042</v>
      </c>
      <c r="AA99" s="7">
        <f t="shared" si="52"/>
        <v>203607552.29000044</v>
      </c>
      <c r="AB99" s="7">
        <f t="shared" si="52"/>
        <v>206529586.85000038</v>
      </c>
    </row>
    <row r="100" spans="2:28" x14ac:dyDescent="0.3">
      <c r="B100" s="29" t="s">
        <v>5</v>
      </c>
      <c r="C100" s="7"/>
      <c r="D100" s="7"/>
      <c r="E100" s="7"/>
      <c r="F100" s="7">
        <v>29046162.019999996</v>
      </c>
      <c r="G100" s="7">
        <f t="shared" si="51"/>
        <v>29815720.949999996</v>
      </c>
      <c r="H100" s="7">
        <f t="shared" si="51"/>
        <v>30370654.389999993</v>
      </c>
      <c r="I100" s="7">
        <f t="shared" si="51"/>
        <v>30621023.219999991</v>
      </c>
      <c r="J100" s="7">
        <f t="shared" si="51"/>
        <v>31429275.349999994</v>
      </c>
      <c r="K100" s="7">
        <f t="shared" si="51"/>
        <v>31620587.11999999</v>
      </c>
      <c r="L100" s="7">
        <f t="shared" si="51"/>
        <v>32291929.11999999</v>
      </c>
      <c r="M100" s="7">
        <f t="shared" si="51"/>
        <v>33292356.699999996</v>
      </c>
      <c r="N100" s="7">
        <f t="shared" si="51"/>
        <v>33855048.809999995</v>
      </c>
      <c r="O100" s="7">
        <f t="shared" si="51"/>
        <v>34332386.089999996</v>
      </c>
      <c r="P100" s="7">
        <f t="shared" si="52"/>
        <v>32354829.589999996</v>
      </c>
      <c r="Q100" s="7">
        <f t="shared" si="52"/>
        <v>33552545.979999993</v>
      </c>
      <c r="R100" s="7">
        <f t="shared" si="52"/>
        <v>33425693.489999991</v>
      </c>
      <c r="S100" s="7">
        <f t="shared" si="52"/>
        <v>35632121.599999994</v>
      </c>
      <c r="T100" s="7">
        <f t="shared" si="52"/>
        <v>39160045.43</v>
      </c>
      <c r="U100" s="7">
        <f t="shared" si="52"/>
        <v>40155906.82</v>
      </c>
      <c r="V100" s="7">
        <f t="shared" si="52"/>
        <v>42529090.219999999</v>
      </c>
      <c r="W100" s="7">
        <f t="shared" si="52"/>
        <v>43390149.579999998</v>
      </c>
      <c r="X100" s="7">
        <f t="shared" si="52"/>
        <v>45048813.00999999</v>
      </c>
      <c r="Y100" s="7">
        <f t="shared" si="52"/>
        <v>45587117.709999993</v>
      </c>
      <c r="Z100" s="7">
        <f t="shared" si="52"/>
        <v>47014704.969999991</v>
      </c>
      <c r="AA100" s="7">
        <f t="shared" si="52"/>
        <v>48102501.379999995</v>
      </c>
      <c r="AB100" s="7">
        <f t="shared" si="52"/>
        <v>49359231.689999998</v>
      </c>
    </row>
    <row r="101" spans="2:28" x14ac:dyDescent="0.3">
      <c r="B101" s="53" t="s">
        <v>31</v>
      </c>
      <c r="C101" s="7"/>
      <c r="D101" s="7"/>
      <c r="E101" s="7"/>
      <c r="F101" s="7">
        <v>25646766.439999983</v>
      </c>
      <c r="G101" s="7">
        <f t="shared" ref="G101:O101" si="53">F101+(G18+G19)-(C18+C19)</f>
        <v>26612501.479999982</v>
      </c>
      <c r="H101" s="7">
        <f t="shared" si="53"/>
        <v>27728311.599999983</v>
      </c>
      <c r="I101" s="7">
        <f t="shared" si="53"/>
        <v>28958969.109999985</v>
      </c>
      <c r="J101" s="7">
        <f t="shared" si="53"/>
        <v>30910877.86999999</v>
      </c>
      <c r="K101" s="7">
        <f t="shared" si="53"/>
        <v>32732242.869999994</v>
      </c>
      <c r="L101" s="7">
        <f t="shared" si="53"/>
        <v>34701206.310000002</v>
      </c>
      <c r="M101" s="7">
        <f t="shared" si="53"/>
        <v>37080160.06000001</v>
      </c>
      <c r="N101" s="7">
        <f t="shared" si="53"/>
        <v>38842810.310000017</v>
      </c>
      <c r="O101" s="7">
        <f t="shared" si="53"/>
        <v>39887369.880000018</v>
      </c>
      <c r="P101" s="7">
        <f t="shared" ref="P101:AB101" si="54">O101+(P18+P19)-(L18+L19)</f>
        <v>35557835.570000015</v>
      </c>
      <c r="Q101" s="7">
        <f t="shared" si="54"/>
        <v>37125109.000000015</v>
      </c>
      <c r="R101" s="7">
        <f t="shared" si="54"/>
        <v>39983961.690000013</v>
      </c>
      <c r="S101" s="7">
        <f t="shared" si="54"/>
        <v>43946366.81000001</v>
      </c>
      <c r="T101" s="7">
        <f t="shared" si="54"/>
        <v>53914101.160000011</v>
      </c>
      <c r="U101" s="7">
        <f t="shared" si="54"/>
        <v>55965193.840000004</v>
      </c>
      <c r="V101" s="7">
        <f t="shared" si="54"/>
        <v>58486998.780000009</v>
      </c>
      <c r="W101" s="7">
        <f t="shared" si="54"/>
        <v>60863426.95000001</v>
      </c>
      <c r="X101" s="7">
        <f t="shared" si="54"/>
        <v>63030689.430000007</v>
      </c>
      <c r="Y101" s="7">
        <f t="shared" si="54"/>
        <v>65126176.040000007</v>
      </c>
      <c r="Z101" s="7">
        <f t="shared" si="54"/>
        <v>67156176.870000005</v>
      </c>
      <c r="AA101" s="7">
        <f t="shared" si="54"/>
        <v>70716872.730000004</v>
      </c>
      <c r="AB101" s="7">
        <f t="shared" si="54"/>
        <v>73763376.700000018</v>
      </c>
    </row>
    <row r="102" spans="2:28" x14ac:dyDescent="0.3">
      <c r="B102" s="29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2:28" x14ac:dyDescent="0.3">
      <c r="B103" s="28" t="s">
        <v>7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2:28" x14ac:dyDescent="0.3">
      <c r="B104" s="29" t="s">
        <v>1</v>
      </c>
      <c r="C104" s="7"/>
      <c r="D104" s="7"/>
      <c r="E104" s="7"/>
      <c r="F104" s="7">
        <v>379964541.91059887</v>
      </c>
      <c r="G104" s="7">
        <f t="shared" ref="G104:O107" si="55">F104+G21-C21</f>
        <v>380287979.48059893</v>
      </c>
      <c r="H104" s="7">
        <f t="shared" si="55"/>
        <v>380567816.87059897</v>
      </c>
      <c r="I104" s="7">
        <f t="shared" si="55"/>
        <v>380286036.58059901</v>
      </c>
      <c r="J104" s="7">
        <f t="shared" si="55"/>
        <v>381188011.14059901</v>
      </c>
      <c r="K104" s="7">
        <f t="shared" si="55"/>
        <v>380883456.67059904</v>
      </c>
      <c r="L104" s="7">
        <f t="shared" si="55"/>
        <v>381040352.58059919</v>
      </c>
      <c r="M104" s="7">
        <f>L104+M21-I21</f>
        <v>381905890.15059924</v>
      </c>
      <c r="N104" s="7">
        <f>M104+N21-J21</f>
        <v>381364832.09059924</v>
      </c>
      <c r="O104" s="7">
        <f>N104+O21-K21</f>
        <v>379071145.02059913</v>
      </c>
      <c r="P104" s="7">
        <f t="shared" ref="P104:AB107" si="56">O104+P21-L21</f>
        <v>361523853.93059909</v>
      </c>
      <c r="Q104" s="7">
        <f t="shared" si="56"/>
        <v>363712324.70059901</v>
      </c>
      <c r="R104" s="7">
        <f t="shared" si="56"/>
        <v>365825355.45059896</v>
      </c>
      <c r="S104" s="7">
        <f t="shared" si="56"/>
        <v>370264930.70059907</v>
      </c>
      <c r="T104" s="7">
        <f t="shared" si="56"/>
        <v>390681000.49059892</v>
      </c>
      <c r="U104" s="7">
        <f t="shared" si="56"/>
        <v>389002657.09059894</v>
      </c>
      <c r="V104" s="7">
        <f t="shared" si="56"/>
        <v>388036837.93059897</v>
      </c>
      <c r="W104" s="7">
        <f t="shared" si="56"/>
        <v>390475592.60059899</v>
      </c>
      <c r="X104" s="7">
        <f t="shared" si="56"/>
        <v>390224585.970599</v>
      </c>
      <c r="Y104" s="7">
        <f t="shared" si="56"/>
        <v>390258937.06059897</v>
      </c>
      <c r="Z104" s="7">
        <f t="shared" si="56"/>
        <v>390281054.79059899</v>
      </c>
      <c r="AA104" s="7">
        <f t="shared" si="56"/>
        <v>390158136.15059882</v>
      </c>
      <c r="AB104" s="7">
        <f t="shared" si="56"/>
        <v>390520281.33059883</v>
      </c>
    </row>
    <row r="105" spans="2:28" x14ac:dyDescent="0.3">
      <c r="B105" s="29" t="s">
        <v>3</v>
      </c>
      <c r="C105" s="7"/>
      <c r="D105" s="7"/>
      <c r="E105" s="7"/>
      <c r="F105" s="7">
        <v>1198385613.7899981</v>
      </c>
      <c r="G105" s="7">
        <f t="shared" si="55"/>
        <v>1197810530.4499979</v>
      </c>
      <c r="H105" s="7">
        <f t="shared" si="55"/>
        <v>1202223068.9199979</v>
      </c>
      <c r="I105" s="7">
        <f t="shared" si="55"/>
        <v>1205428504.5199978</v>
      </c>
      <c r="J105" s="7">
        <f t="shared" si="55"/>
        <v>1215843626.2399979</v>
      </c>
      <c r="K105" s="7">
        <f t="shared" si="55"/>
        <v>1216942649.4699981</v>
      </c>
      <c r="L105" s="7">
        <f t="shared" si="55"/>
        <v>1264182979.6899984</v>
      </c>
      <c r="M105" s="7">
        <f t="shared" si="55"/>
        <v>1318058931.0599985</v>
      </c>
      <c r="N105" s="7">
        <f t="shared" si="55"/>
        <v>1362225411.2599981</v>
      </c>
      <c r="O105" s="7">
        <f t="shared" si="55"/>
        <v>1398571883.8999972</v>
      </c>
      <c r="P105" s="7">
        <f t="shared" si="56"/>
        <v>1231505022.6699967</v>
      </c>
      <c r="Q105" s="7">
        <f t="shared" si="56"/>
        <v>1262127909.1099961</v>
      </c>
      <c r="R105" s="7">
        <f t="shared" si="56"/>
        <v>1300818298.3399963</v>
      </c>
      <c r="S105" s="7">
        <f t="shared" si="56"/>
        <v>1366695697.929996</v>
      </c>
      <c r="T105" s="7">
        <f t="shared" si="56"/>
        <v>1599951583.0399952</v>
      </c>
      <c r="U105" s="7">
        <f t="shared" si="56"/>
        <v>1602748870.6399946</v>
      </c>
      <c r="V105" s="7">
        <f t="shared" si="56"/>
        <v>1609810406.0499935</v>
      </c>
      <c r="W105" s="7">
        <f t="shared" si="56"/>
        <v>1620969967.0999932</v>
      </c>
      <c r="X105" s="7">
        <f t="shared" si="56"/>
        <v>1636074947.619993</v>
      </c>
      <c r="Y105" s="7">
        <f t="shared" si="56"/>
        <v>1656421396.8699934</v>
      </c>
      <c r="Z105" s="7">
        <f t="shared" si="56"/>
        <v>1685162301.7199936</v>
      </c>
      <c r="AA105" s="7">
        <f t="shared" si="56"/>
        <v>1728638520.0799935</v>
      </c>
      <c r="AB105" s="7">
        <f t="shared" si="56"/>
        <v>1748187491.1399934</v>
      </c>
    </row>
    <row r="106" spans="2:28" x14ac:dyDescent="0.3">
      <c r="B106" s="29" t="s">
        <v>4</v>
      </c>
      <c r="C106" s="7"/>
      <c r="D106" s="7"/>
      <c r="E106" s="7"/>
      <c r="F106" s="7">
        <v>912686246.2599988</v>
      </c>
      <c r="G106" s="7">
        <f t="shared" si="55"/>
        <v>904328686.33999884</v>
      </c>
      <c r="H106" s="7">
        <f t="shared" si="55"/>
        <v>903920990.81999874</v>
      </c>
      <c r="I106" s="7">
        <f t="shared" si="55"/>
        <v>906213561.04999876</v>
      </c>
      <c r="J106" s="7">
        <f t="shared" si="55"/>
        <v>911353973.64999866</v>
      </c>
      <c r="K106" s="7">
        <f t="shared" si="55"/>
        <v>911922216.05999875</v>
      </c>
      <c r="L106" s="7">
        <f t="shared" si="55"/>
        <v>873406724.49999905</v>
      </c>
      <c r="M106" s="7">
        <f t="shared" si="55"/>
        <v>869627157.85999846</v>
      </c>
      <c r="N106" s="7">
        <f t="shared" si="55"/>
        <v>842786899.89999604</v>
      </c>
      <c r="O106" s="7">
        <f t="shared" si="55"/>
        <v>812557995.73999333</v>
      </c>
      <c r="P106" s="7">
        <f t="shared" si="56"/>
        <v>754260760.49999285</v>
      </c>
      <c r="Q106" s="7">
        <f t="shared" si="56"/>
        <v>814244533.43999219</v>
      </c>
      <c r="R106" s="7">
        <f t="shared" si="56"/>
        <v>897296515.26999366</v>
      </c>
      <c r="S106" s="7">
        <f t="shared" si="56"/>
        <v>982424641.36999536</v>
      </c>
      <c r="T106" s="7">
        <f t="shared" si="56"/>
        <v>1155976385.5599947</v>
      </c>
      <c r="U106" s="7">
        <f t="shared" si="56"/>
        <v>1152500954.1499951</v>
      </c>
      <c r="V106" s="7">
        <f t="shared" si="56"/>
        <v>1151821724.6899948</v>
      </c>
      <c r="W106" s="7">
        <f t="shared" si="56"/>
        <v>1153471298.5999949</v>
      </c>
      <c r="X106" s="7">
        <f t="shared" si="56"/>
        <v>1152195857.6399953</v>
      </c>
      <c r="Y106" s="7">
        <f t="shared" si="56"/>
        <v>1150687682.4099948</v>
      </c>
      <c r="Z106" s="7">
        <f t="shared" si="56"/>
        <v>1153979604.9299946</v>
      </c>
      <c r="AA106" s="7">
        <f t="shared" si="56"/>
        <v>1167722442.2899942</v>
      </c>
      <c r="AB106" s="7">
        <f t="shared" si="56"/>
        <v>1161266166.9999943</v>
      </c>
    </row>
    <row r="107" spans="2:28" x14ac:dyDescent="0.3">
      <c r="B107" s="29" t="s">
        <v>5</v>
      </c>
      <c r="C107" s="7"/>
      <c r="D107" s="7"/>
      <c r="E107" s="7"/>
      <c r="F107" s="7">
        <v>394627012.69000006</v>
      </c>
      <c r="G107" s="7">
        <f t="shared" si="55"/>
        <v>397659701.98000008</v>
      </c>
      <c r="H107" s="7">
        <f t="shared" si="55"/>
        <v>403128566.37000006</v>
      </c>
      <c r="I107" s="7">
        <f t="shared" si="55"/>
        <v>405311980.95000005</v>
      </c>
      <c r="J107" s="7">
        <f t="shared" si="55"/>
        <v>411962518.87000006</v>
      </c>
      <c r="K107" s="7">
        <f t="shared" si="55"/>
        <v>414326548.22000003</v>
      </c>
      <c r="L107" s="7">
        <f t="shared" si="55"/>
        <v>417406032.58000004</v>
      </c>
      <c r="M107" s="7">
        <f t="shared" si="55"/>
        <v>423708124.53999996</v>
      </c>
      <c r="N107" s="7">
        <f t="shared" si="55"/>
        <v>427489078.15999997</v>
      </c>
      <c r="O107" s="7">
        <f t="shared" si="55"/>
        <v>423458500.49000001</v>
      </c>
      <c r="P107" s="7">
        <f t="shared" si="56"/>
        <v>414441305.73000002</v>
      </c>
      <c r="Q107" s="7">
        <f t="shared" si="56"/>
        <v>426834987.51999998</v>
      </c>
      <c r="R107" s="7">
        <f t="shared" si="56"/>
        <v>432223863.6099999</v>
      </c>
      <c r="S107" s="7">
        <f t="shared" si="56"/>
        <v>453977252.39999992</v>
      </c>
      <c r="T107" s="7">
        <f t="shared" si="56"/>
        <v>472080971.64999986</v>
      </c>
      <c r="U107" s="7">
        <f t="shared" si="56"/>
        <v>473862039.96999985</v>
      </c>
      <c r="V107" s="7">
        <f t="shared" si="56"/>
        <v>480901310.6099999</v>
      </c>
      <c r="W107" s="7">
        <f t="shared" si="56"/>
        <v>484450647.29999983</v>
      </c>
      <c r="X107" s="7">
        <f t="shared" si="56"/>
        <v>494280828.23999977</v>
      </c>
      <c r="Y107" s="7">
        <f t="shared" si="56"/>
        <v>499551916.46999979</v>
      </c>
      <c r="Z107" s="7">
        <f t="shared" si="56"/>
        <v>505801482.30999976</v>
      </c>
      <c r="AA107" s="7">
        <f t="shared" si="56"/>
        <v>513786820.67999983</v>
      </c>
      <c r="AB107" s="7">
        <f t="shared" si="56"/>
        <v>520706462.33999985</v>
      </c>
    </row>
    <row r="108" spans="2:28" ht="15" thickBot="1" x14ac:dyDescent="0.35">
      <c r="B108" s="61" t="s">
        <v>31</v>
      </c>
      <c r="C108" s="30"/>
      <c r="D108" s="30"/>
      <c r="E108" s="30"/>
      <c r="F108" s="30">
        <v>210713705.8800002</v>
      </c>
      <c r="G108" s="30">
        <f t="shared" ref="G108:O108" si="57">F108+(G25+G26)-(C25+C26)</f>
        <v>213930052.24000019</v>
      </c>
      <c r="H108" s="30">
        <f t="shared" si="57"/>
        <v>217124078.85000011</v>
      </c>
      <c r="I108" s="30">
        <f t="shared" si="57"/>
        <v>219933029.38000008</v>
      </c>
      <c r="J108" s="30">
        <f t="shared" si="57"/>
        <v>224904019.13000008</v>
      </c>
      <c r="K108" s="30">
        <f t="shared" si="57"/>
        <v>227794637.36000004</v>
      </c>
      <c r="L108" s="30">
        <f t="shared" si="57"/>
        <v>233674434.29000002</v>
      </c>
      <c r="M108" s="30">
        <f t="shared" si="57"/>
        <v>240801959.43000001</v>
      </c>
      <c r="N108" s="30">
        <f t="shared" si="57"/>
        <v>245525528.55999994</v>
      </c>
      <c r="O108" s="30">
        <f t="shared" si="57"/>
        <v>247445973.74999988</v>
      </c>
      <c r="P108" s="30">
        <f t="shared" ref="P108:AB108" si="58">O108+(P25+P26)-(L25+L26)</f>
        <v>222246926.38999981</v>
      </c>
      <c r="Q108" s="30">
        <f t="shared" si="58"/>
        <v>231993810.48999968</v>
      </c>
      <c r="R108" s="30">
        <f t="shared" si="58"/>
        <v>245001319.63999963</v>
      </c>
      <c r="S108" s="30">
        <f t="shared" si="58"/>
        <v>262051321.24999958</v>
      </c>
      <c r="T108" s="30">
        <f t="shared" si="58"/>
        <v>307640468.11999959</v>
      </c>
      <c r="U108" s="30">
        <f t="shared" si="58"/>
        <v>309590288.01999962</v>
      </c>
      <c r="V108" s="30">
        <f t="shared" si="58"/>
        <v>311787301.00999963</v>
      </c>
      <c r="W108" s="30">
        <f t="shared" si="58"/>
        <v>315037387.34999961</v>
      </c>
      <c r="X108" s="30">
        <f t="shared" si="58"/>
        <v>317558829.02999955</v>
      </c>
      <c r="Y108" s="30">
        <f t="shared" si="58"/>
        <v>321341061.20999956</v>
      </c>
      <c r="Z108" s="30">
        <f t="shared" si="58"/>
        <v>326584233.27999961</v>
      </c>
      <c r="AA108" s="30">
        <f t="shared" si="58"/>
        <v>343051320.00999963</v>
      </c>
      <c r="AB108" s="30">
        <f t="shared" si="58"/>
        <v>356435185.87999964</v>
      </c>
    </row>
    <row r="109" spans="2:28" ht="15" thickBot="1" x14ac:dyDescent="0.35">
      <c r="F109" s="7"/>
    </row>
    <row r="110" spans="2:28" x14ac:dyDescent="0.3">
      <c r="B110" s="26" t="s">
        <v>24</v>
      </c>
      <c r="C110" s="27"/>
      <c r="D110" s="27"/>
      <c r="E110" s="27"/>
      <c r="F110" s="27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</row>
    <row r="111" spans="2:28" x14ac:dyDescent="0.3">
      <c r="B111" s="28" t="s">
        <v>2</v>
      </c>
      <c r="G111" s="37"/>
      <c r="H111" s="37"/>
      <c r="I111" s="37"/>
      <c r="J111" s="37"/>
    </row>
    <row r="112" spans="2:28" x14ac:dyDescent="0.3">
      <c r="B112" s="29" t="s">
        <v>1</v>
      </c>
      <c r="G112" s="37"/>
      <c r="H112" s="37"/>
      <c r="I112" s="37"/>
      <c r="J112" s="37">
        <f>J90/F90-1</f>
        <v>7.2428958657630993E-3</v>
      </c>
      <c r="K112" s="37">
        <f t="shared" ref="K112:S116" si="59">K90/G90-1</f>
        <v>3.5184675864299297E-3</v>
      </c>
      <c r="L112" s="37">
        <f t="shared" si="59"/>
        <v>2.7874402188436953E-3</v>
      </c>
      <c r="M112" s="37">
        <f t="shared" si="59"/>
        <v>9.5712611766751721E-3</v>
      </c>
      <c r="N112" s="37">
        <f t="shared" si="59"/>
        <v>1.0392468011162226E-3</v>
      </c>
      <c r="O112" s="37">
        <f t="shared" si="59"/>
        <v>-1.0670774376181247E-2</v>
      </c>
      <c r="P112" s="37">
        <f t="shared" si="59"/>
        <v>-0.11480583137344258</v>
      </c>
      <c r="Q112" s="37">
        <f t="shared" si="59"/>
        <v>-0.10648152148687084</v>
      </c>
      <c r="R112" s="37">
        <f t="shared" si="59"/>
        <v>-9.1236845244241804E-2</v>
      </c>
      <c r="S112" s="37">
        <f t="shared" si="59"/>
        <v>-5.2409675069792883E-2</v>
      </c>
      <c r="T112" s="37">
        <f t="shared" ref="T112:U116" si="60">T90/P90-1</f>
        <v>0.19376195940539653</v>
      </c>
      <c r="U112" s="37">
        <f t="shared" ref="U112:AB112" si="61">U90/Q90-1</f>
        <v>0.16565609878273158</v>
      </c>
      <c r="V112" s="37">
        <f t="shared" si="61"/>
        <v>0.1435029098666496</v>
      </c>
      <c r="W112" s="37">
        <f t="shared" si="61"/>
        <v>0.12693521863761403</v>
      </c>
      <c r="X112" s="37">
        <f t="shared" si="61"/>
        <v>-2.5407691905705576E-3</v>
      </c>
      <c r="Y112" s="37">
        <f t="shared" si="61"/>
        <v>7.0594178278247099E-3</v>
      </c>
      <c r="Z112" s="37">
        <f t="shared" si="61"/>
        <v>1.2679750505087517E-2</v>
      </c>
      <c r="AA112" s="37">
        <f>AA90/W90-1</f>
        <v>-1.7692402148576925E-3</v>
      </c>
      <c r="AB112" s="37">
        <f t="shared" si="61"/>
        <v>1.6502704309331317E-3</v>
      </c>
    </row>
    <row r="113" spans="2:28" x14ac:dyDescent="0.3">
      <c r="B113" s="29" t="s">
        <v>3</v>
      </c>
      <c r="G113" s="37"/>
      <c r="H113" s="37"/>
      <c r="I113" s="37"/>
      <c r="J113" s="37">
        <f>J91/F91-1</f>
        <v>6.1200305990933845E-3</v>
      </c>
      <c r="K113" s="37">
        <f t="shared" si="59"/>
        <v>6.1905608757497621E-3</v>
      </c>
      <c r="L113" s="37">
        <f t="shared" si="59"/>
        <v>4.0422643089495613E-2</v>
      </c>
      <c r="M113" s="37">
        <f t="shared" si="59"/>
        <v>7.9744477201468156E-2</v>
      </c>
      <c r="N113" s="37">
        <f t="shared" si="59"/>
        <v>0.10623605022694704</v>
      </c>
      <c r="O113" s="37">
        <f t="shared" si="59"/>
        <v>0.13549193337927856</v>
      </c>
      <c r="P113" s="37">
        <f t="shared" si="59"/>
        <v>-3.3065628316067408E-2</v>
      </c>
      <c r="Q113" s="37">
        <f t="shared" si="59"/>
        <v>-4.4545569525018536E-2</v>
      </c>
      <c r="R113" s="37">
        <f t="shared" si="59"/>
        <v>-4.7222295204481846E-2</v>
      </c>
      <c r="S113" s="37">
        <f t="shared" si="59"/>
        <v>-2.5937140703287787E-2</v>
      </c>
      <c r="T113" s="37">
        <f t="shared" si="60"/>
        <v>0.28343663977702982</v>
      </c>
      <c r="U113" s="37">
        <f t="shared" si="60"/>
        <v>0.24612815481857497</v>
      </c>
      <c r="V113" s="37">
        <f t="shared" ref="V113:AB116" si="62">V91/R91-1</f>
        <v>0.21131501981076517</v>
      </c>
      <c r="W113" s="37">
        <f t="shared" si="62"/>
        <v>0.1599527492947983</v>
      </c>
      <c r="X113" s="37">
        <f t="shared" si="62"/>
        <v>2.9544412196329528E-3</v>
      </c>
      <c r="Y113" s="37">
        <f t="shared" si="62"/>
        <v>1.4511167454026586E-2</v>
      </c>
      <c r="Z113" s="37">
        <f t="shared" si="62"/>
        <v>2.9125574872264304E-2</v>
      </c>
      <c r="AA113" s="37">
        <f t="shared" si="62"/>
        <v>4.8649424434242805E-2</v>
      </c>
      <c r="AB113" s="37">
        <f t="shared" si="62"/>
        <v>5.0481782897673799E-2</v>
      </c>
    </row>
    <row r="114" spans="2:28" x14ac:dyDescent="0.3">
      <c r="B114" s="29" t="s">
        <v>4</v>
      </c>
      <c r="G114" s="37"/>
      <c r="H114" s="37"/>
      <c r="I114" s="37"/>
      <c r="J114" s="37">
        <f>J92/F92-1</f>
        <v>-1.1629213611592304E-2</v>
      </c>
      <c r="K114" s="37">
        <f t="shared" si="59"/>
        <v>-1.9945298940852174E-3</v>
      </c>
      <c r="L114" s="37">
        <f t="shared" si="59"/>
        <v>-4.4698913267668727E-2</v>
      </c>
      <c r="M114" s="37">
        <f t="shared" si="59"/>
        <v>-5.2538957130565E-2</v>
      </c>
      <c r="N114" s="37">
        <f t="shared" si="59"/>
        <v>-8.8424994799409573E-2</v>
      </c>
      <c r="O114" s="37">
        <f t="shared" si="59"/>
        <v>-0.12067044162174501</v>
      </c>
      <c r="P114" s="37">
        <f t="shared" si="59"/>
        <v>-0.14090421480601667</v>
      </c>
      <c r="Q114" s="37">
        <f t="shared" si="59"/>
        <v>-6.6677945482116141E-2</v>
      </c>
      <c r="R114" s="37">
        <f t="shared" si="59"/>
        <v>6.1145793480461119E-2</v>
      </c>
      <c r="S114" s="37">
        <f t="shared" si="59"/>
        <v>0.20077160438539909</v>
      </c>
      <c r="T114" s="37">
        <f t="shared" si="60"/>
        <v>0.49945107736217076</v>
      </c>
      <c r="U114" s="37">
        <f t="shared" si="60"/>
        <v>0.37928736313888334</v>
      </c>
      <c r="V114" s="37">
        <f t="shared" si="62"/>
        <v>0.25109181053543383</v>
      </c>
      <c r="W114" s="37">
        <f t="shared" si="62"/>
        <v>0.1497800724141678</v>
      </c>
      <c r="X114" s="37">
        <f t="shared" si="62"/>
        <v>-1.6000491829254559E-2</v>
      </c>
      <c r="Y114" s="37">
        <f t="shared" si="62"/>
        <v>-1.1007779839430243E-2</v>
      </c>
      <c r="Z114" s="37">
        <f t="shared" si="62"/>
        <v>-4.1799932247363891E-3</v>
      </c>
      <c r="AA114" s="37">
        <f t="shared" si="62"/>
        <v>2.1613375391913436E-3</v>
      </c>
      <c r="AB114" s="37">
        <f t="shared" si="62"/>
        <v>-4.4869136614181793E-3</v>
      </c>
    </row>
    <row r="115" spans="2:28" x14ac:dyDescent="0.3">
      <c r="B115" s="29" t="s">
        <v>5</v>
      </c>
      <c r="G115" s="37"/>
      <c r="H115" s="37"/>
      <c r="I115" s="37"/>
      <c r="J115" s="37">
        <f>J93/F93-1</f>
        <v>4.0900372168281907E-2</v>
      </c>
      <c r="K115" s="37">
        <f t="shared" si="59"/>
        <v>4.0402944825643328E-2</v>
      </c>
      <c r="L115" s="37">
        <f t="shared" si="59"/>
        <v>3.3148032765735413E-2</v>
      </c>
      <c r="M115" s="37">
        <f t="shared" si="59"/>
        <v>4.1967412838746165E-2</v>
      </c>
      <c r="N115" s="37">
        <f t="shared" si="59"/>
        <v>3.4427441105579826E-2</v>
      </c>
      <c r="O115" s="37">
        <f t="shared" si="59"/>
        <v>1.6775681469781256E-2</v>
      </c>
      <c r="P115" s="37">
        <f t="shared" si="59"/>
        <v>-7.8616370909260214E-3</v>
      </c>
      <c r="Q115" s="37">
        <f t="shared" si="59"/>
        <v>7.3426176300721568E-3</v>
      </c>
      <c r="R115" s="37">
        <f t="shared" si="59"/>
        <v>1.3119142109048409E-2</v>
      </c>
      <c r="S115" s="37">
        <f t="shared" si="59"/>
        <v>7.5088808791599959E-2</v>
      </c>
      <c r="T115" s="37">
        <f t="shared" si="60"/>
        <v>0.13304435842260376</v>
      </c>
      <c r="U115" s="37">
        <f t="shared" si="60"/>
        <v>0.10278539629613337</v>
      </c>
      <c r="V115" s="37">
        <f t="shared" si="62"/>
        <v>9.9233279475911207E-2</v>
      </c>
      <c r="W115" s="37">
        <f t="shared" si="62"/>
        <v>5.4298150612059448E-2</v>
      </c>
      <c r="X115" s="37">
        <f t="shared" si="62"/>
        <v>3.7676832008141758E-2</v>
      </c>
      <c r="Y115" s="37">
        <f t="shared" si="62"/>
        <v>4.6710581339631352E-2</v>
      </c>
      <c r="Z115" s="37">
        <f t="shared" si="62"/>
        <v>4.6569002323728848E-2</v>
      </c>
      <c r="AA115" s="37">
        <f t="shared" si="62"/>
        <v>5.58286713666023E-2</v>
      </c>
      <c r="AB115" s="37">
        <f t="shared" si="62"/>
        <v>4.9228938878448814E-2</v>
      </c>
    </row>
    <row r="116" spans="2:28" x14ac:dyDescent="0.3">
      <c r="B116" s="53" t="s">
        <v>31</v>
      </c>
      <c r="G116" s="37"/>
      <c r="H116" s="37"/>
      <c r="I116" s="37"/>
      <c r="J116" s="37">
        <f>J94/F94-1</f>
        <v>4.8232287446963396E-2</v>
      </c>
      <c r="K116" s="37">
        <f t="shared" si="59"/>
        <v>4.13460655372484E-2</v>
      </c>
      <c r="L116" s="37">
        <f t="shared" si="59"/>
        <v>5.0568504613716314E-2</v>
      </c>
      <c r="M116" s="37">
        <f t="shared" si="59"/>
        <v>6.6751155010147389E-2</v>
      </c>
      <c r="N116" s="37">
        <f t="shared" si="59"/>
        <v>6.5412503285323442E-2</v>
      </c>
      <c r="O116" s="37">
        <f t="shared" si="59"/>
        <v>6.4062626795245992E-2</v>
      </c>
      <c r="P116" s="37">
        <f t="shared" si="59"/>
        <v>-6.1737638197410516E-2</v>
      </c>
      <c r="Q116" s="37">
        <f t="shared" si="59"/>
        <v>-4.3456801910144005E-2</v>
      </c>
      <c r="R116" s="37">
        <f t="shared" si="59"/>
        <v>-8.0575691770505831E-3</v>
      </c>
      <c r="S116" s="37">
        <f t="shared" si="59"/>
        <v>5.0811435292777318E-2</v>
      </c>
      <c r="T116" s="37">
        <f t="shared" si="60"/>
        <v>0.35908512835725914</v>
      </c>
      <c r="U116" s="37">
        <f t="shared" si="60"/>
        <v>0.30151785402549636</v>
      </c>
      <c r="V116" s="37">
        <f t="shared" si="62"/>
        <v>0.23550661642891368</v>
      </c>
      <c r="W116" s="37">
        <f t="shared" si="62"/>
        <v>0.16537453746802688</v>
      </c>
      <c r="X116" s="37">
        <f t="shared" si="62"/>
        <v>3.1599894390417216E-3</v>
      </c>
      <c r="Y116" s="37">
        <f t="shared" si="62"/>
        <v>1.0211099175233995E-2</v>
      </c>
      <c r="Z116" s="37">
        <f t="shared" si="62"/>
        <v>2.4191657593980898E-2</v>
      </c>
      <c r="AA116" s="37">
        <f t="shared" si="62"/>
        <v>7.1449045572647973E-2</v>
      </c>
      <c r="AB116" s="37">
        <f t="shared" si="62"/>
        <v>0.11057193764205731</v>
      </c>
    </row>
    <row r="117" spans="2:28" x14ac:dyDescent="0.3">
      <c r="B117" s="28" t="s">
        <v>6</v>
      </c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2:28" hidden="1" x14ac:dyDescent="0.3">
      <c r="B118" s="29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</row>
    <row r="119" spans="2:28" x14ac:dyDescent="0.3">
      <c r="B119" s="29" t="s">
        <v>3</v>
      </c>
      <c r="G119" s="37"/>
      <c r="H119" s="37"/>
      <c r="I119" s="37"/>
      <c r="J119" s="37">
        <f>J98/F98-1</f>
        <v>9.5112429855119363E-2</v>
      </c>
      <c r="K119" s="37">
        <f t="shared" ref="K119:S122" si="63">K98/G98-1</f>
        <v>0.10743021190190616</v>
      </c>
      <c r="L119" s="37">
        <f t="shared" si="63"/>
        <v>0.15351279356521785</v>
      </c>
      <c r="M119" s="37">
        <f t="shared" si="63"/>
        <v>0.2166830262830719</v>
      </c>
      <c r="N119" s="37">
        <f t="shared" si="63"/>
        <v>0.24442215547232204</v>
      </c>
      <c r="O119" s="37">
        <f t="shared" si="63"/>
        <v>0.26612691010501432</v>
      </c>
      <c r="P119" s="37">
        <f t="shared" si="63"/>
        <v>3.3867687538291058E-2</v>
      </c>
      <c r="Q119" s="37">
        <f t="shared" si="63"/>
        <v>-2.5569093372199925E-2</v>
      </c>
      <c r="R119" s="37">
        <f t="shared" si="63"/>
        <v>-2.8385473357341873E-2</v>
      </c>
      <c r="S119" s="37">
        <f t="shared" si="63"/>
        <v>1.1692587335578875E-3</v>
      </c>
      <c r="T119" s="37">
        <f t="shared" ref="T119:U122" si="64">T98/P98-1</f>
        <v>0.42105631634555429</v>
      </c>
      <c r="U119" s="37">
        <f t="shared" si="64"/>
        <v>0.45591285476103982</v>
      </c>
      <c r="V119" s="37">
        <f t="shared" ref="V119:AB122" si="65">V98/R98-1</f>
        <v>0.43776065460224234</v>
      </c>
      <c r="W119" s="37">
        <f t="shared" si="65"/>
        <v>0.37948897347712141</v>
      </c>
      <c r="X119" s="37">
        <f>X98/T98-1</f>
        <v>0.15973998948014279</v>
      </c>
      <c r="Y119" s="37">
        <f>Y98/U98-1</f>
        <v>0.16071303549787141</v>
      </c>
      <c r="Z119" s="37">
        <f>Z98/V98-1</f>
        <v>0.16056171895086924</v>
      </c>
      <c r="AA119" s="37">
        <f t="shared" si="65"/>
        <v>0.17719215602104943</v>
      </c>
      <c r="AB119" s="37">
        <f>AB98/X98-1</f>
        <v>0.17759483855365921</v>
      </c>
    </row>
    <row r="120" spans="2:28" x14ac:dyDescent="0.3">
      <c r="B120" s="29" t="s">
        <v>4</v>
      </c>
      <c r="G120" s="37"/>
      <c r="H120" s="37"/>
      <c r="I120" s="37"/>
      <c r="J120" s="37">
        <f>J99/F99-1</f>
        <v>7.3528723477445102E-2</v>
      </c>
      <c r="K120" s="37">
        <f t="shared" si="63"/>
        <v>8.3195755847240038E-2</v>
      </c>
      <c r="L120" s="37">
        <f t="shared" si="63"/>
        <v>4.3670576716052345E-2</v>
      </c>
      <c r="M120" s="37">
        <f t="shared" si="63"/>
        <v>4.4345965803656906E-2</v>
      </c>
      <c r="N120" s="37">
        <f t="shared" si="63"/>
        <v>1.4299399319684714E-2</v>
      </c>
      <c r="O120" s="37">
        <f t="shared" si="63"/>
        <v>-3.1305732321405544E-2</v>
      </c>
      <c r="P120" s="37">
        <f t="shared" si="63"/>
        <v>-0.10733755668913481</v>
      </c>
      <c r="Q120" s="37">
        <f t="shared" si="63"/>
        <v>-4.4780634484146375E-2</v>
      </c>
      <c r="R120" s="37">
        <f t="shared" si="63"/>
        <v>8.6228009048765708E-2</v>
      </c>
      <c r="S120" s="37">
        <f t="shared" si="63"/>
        <v>0.2588997900857597</v>
      </c>
      <c r="T120" s="37">
        <f t="shared" si="64"/>
        <v>0.73921394017334263</v>
      </c>
      <c r="U120" s="37">
        <f t="shared" si="64"/>
        <v>0.63848069022201104</v>
      </c>
      <c r="V120" s="37">
        <f t="shared" si="65"/>
        <v>0.4777674331060251</v>
      </c>
      <c r="W120" s="37">
        <f t="shared" si="65"/>
        <v>0.31379563339478844</v>
      </c>
      <c r="X120" s="37">
        <f t="shared" si="65"/>
        <v>6.5148160293784008E-2</v>
      </c>
      <c r="Y120" s="37">
        <f t="shared" si="65"/>
        <v>4.7449946024539447E-2</v>
      </c>
      <c r="Z120" s="37">
        <f t="shared" si="65"/>
        <v>3.242036982421248E-2</v>
      </c>
      <c r="AA120" s="37">
        <f t="shared" si="65"/>
        <v>6.3581978238587578E-2</v>
      </c>
      <c r="AB120" s="37">
        <f t="shared" si="65"/>
        <v>6.9236406870441414E-2</v>
      </c>
    </row>
    <row r="121" spans="2:28" x14ac:dyDescent="0.3">
      <c r="B121" s="29" t="s">
        <v>5</v>
      </c>
      <c r="G121" s="37"/>
      <c r="H121" s="37"/>
      <c r="I121" s="37"/>
      <c r="J121" s="37">
        <f>J100/F100-1</f>
        <v>8.2045721853341025E-2</v>
      </c>
      <c r="K121" s="37">
        <f t="shared" si="63"/>
        <v>6.0534044205293513E-2</v>
      </c>
      <c r="L121" s="37">
        <f t="shared" si="63"/>
        <v>6.3260893404806229E-2</v>
      </c>
      <c r="M121" s="37">
        <f t="shared" si="63"/>
        <v>8.7238543950916458E-2</v>
      </c>
      <c r="N121" s="37">
        <f t="shared" si="63"/>
        <v>7.7181972316775038E-2</v>
      </c>
      <c r="O121" s="37">
        <f t="shared" si="63"/>
        <v>8.5760550862282958E-2</v>
      </c>
      <c r="P121" s="37">
        <f t="shared" si="63"/>
        <v>1.9478696911001681E-3</v>
      </c>
      <c r="Q121" s="37">
        <f t="shared" si="63"/>
        <v>7.8152857229238926E-3</v>
      </c>
      <c r="R121" s="37">
        <f t="shared" si="63"/>
        <v>-1.2682165144986657E-2</v>
      </c>
      <c r="S121" s="37">
        <f t="shared" si="63"/>
        <v>3.7857418549145816E-2</v>
      </c>
      <c r="T121" s="37">
        <f t="shared" si="64"/>
        <v>0.21033075822792502</v>
      </c>
      <c r="U121" s="37">
        <f t="shared" si="64"/>
        <v>0.19680655065449093</v>
      </c>
      <c r="V121" s="37">
        <f t="shared" si="65"/>
        <v>0.27234728077439829</v>
      </c>
      <c r="W121" s="37">
        <f t="shared" si="65"/>
        <v>0.21772568209915422</v>
      </c>
      <c r="X121" s="37">
        <f t="shared" si="65"/>
        <v>0.15037693433033361</v>
      </c>
      <c r="Y121" s="37">
        <f t="shared" si="65"/>
        <v>0.13525310023119519</v>
      </c>
      <c r="Z121" s="37">
        <f t="shared" si="65"/>
        <v>0.10547168365926063</v>
      </c>
      <c r="AA121" s="37">
        <f t="shared" si="65"/>
        <v>0.10860418425872598</v>
      </c>
      <c r="AB121" s="37">
        <f t="shared" si="65"/>
        <v>9.5683290901431128E-2</v>
      </c>
    </row>
    <row r="122" spans="2:28" x14ac:dyDescent="0.3">
      <c r="B122" s="53" t="s">
        <v>31</v>
      </c>
      <c r="G122" s="37"/>
      <c r="H122" s="37"/>
      <c r="I122" s="37"/>
      <c r="J122" s="37">
        <f>J101/F101-1</f>
        <v>0.20525439112627608</v>
      </c>
      <c r="K122" s="37">
        <f t="shared" si="63"/>
        <v>0.22995739031143558</v>
      </c>
      <c r="L122" s="37">
        <f t="shared" si="63"/>
        <v>0.25147202651891809</v>
      </c>
      <c r="M122" s="37">
        <f t="shared" si="63"/>
        <v>0.28043784705014407</v>
      </c>
      <c r="N122" s="37">
        <f t="shared" si="63"/>
        <v>0.25660650834178433</v>
      </c>
      <c r="O122" s="37">
        <f t="shared" si="63"/>
        <v>0.21859568372437743</v>
      </c>
      <c r="P122" s="37">
        <f t="shared" si="63"/>
        <v>2.468586401139472E-2</v>
      </c>
      <c r="Q122" s="37">
        <f t="shared" si="63"/>
        <v>1.2122099777152062E-3</v>
      </c>
      <c r="R122" s="37">
        <f t="shared" si="63"/>
        <v>2.9378702799632617E-2</v>
      </c>
      <c r="S122" s="37">
        <f t="shared" si="63"/>
        <v>0.10176145838172257</v>
      </c>
      <c r="T122" s="37">
        <f t="shared" si="64"/>
        <v>0.51623686582000783</v>
      </c>
      <c r="U122" s="37">
        <f t="shared" si="64"/>
        <v>0.50747554276540918</v>
      </c>
      <c r="V122" s="37">
        <f t="shared" si="65"/>
        <v>0.46276147504982235</v>
      </c>
      <c r="W122" s="37">
        <f t="shared" si="65"/>
        <v>0.38494786641043821</v>
      </c>
      <c r="X122" s="37">
        <f t="shared" si="65"/>
        <v>0.16909469088513296</v>
      </c>
      <c r="Y122" s="37">
        <f t="shared" si="65"/>
        <v>0.16369070794591578</v>
      </c>
      <c r="Z122" s="37">
        <f t="shared" si="65"/>
        <v>0.14822402022386694</v>
      </c>
      <c r="AA122" s="37">
        <f t="shared" si="65"/>
        <v>0.16189436372182442</v>
      </c>
      <c r="AB122" s="37">
        <f t="shared" si="65"/>
        <v>0.17027716763148226</v>
      </c>
    </row>
    <row r="123" spans="2:28" x14ac:dyDescent="0.3">
      <c r="B123" s="28" t="s">
        <v>7</v>
      </c>
      <c r="G123" s="37"/>
      <c r="H123" s="37"/>
      <c r="I123" s="37"/>
    </row>
    <row r="124" spans="2:28" x14ac:dyDescent="0.3">
      <c r="B124" s="29" t="s">
        <v>1</v>
      </c>
      <c r="G124" s="37"/>
      <c r="H124" s="37"/>
      <c r="I124" s="37"/>
      <c r="J124" s="37">
        <f>J104/F104-1</f>
        <v>3.2199563249983854E-3</v>
      </c>
      <c r="K124" s="37">
        <f t="shared" ref="K124:S128" si="66">K104/G104-1</f>
        <v>1.5658585654310109E-3</v>
      </c>
      <c r="L124" s="37">
        <f t="shared" si="66"/>
        <v>1.2416596702418126E-3</v>
      </c>
      <c r="M124" s="37">
        <f t="shared" si="66"/>
        <v>4.2595662585074301E-3</v>
      </c>
      <c r="N124" s="37">
        <f t="shared" si="66"/>
        <v>4.6386807777909489E-4</v>
      </c>
      <c r="O124" s="37">
        <f t="shared" si="66"/>
        <v>-4.7581789606768732E-3</v>
      </c>
      <c r="P124" s="37">
        <f t="shared" si="66"/>
        <v>-5.1218981186177404E-2</v>
      </c>
      <c r="Q124" s="37">
        <f t="shared" si="66"/>
        <v>-4.7638871039212938E-2</v>
      </c>
      <c r="R124" s="37">
        <f t="shared" si="66"/>
        <v>-4.0747010034497988E-2</v>
      </c>
      <c r="S124" s="37">
        <f t="shared" si="66"/>
        <v>-2.3231033107311561E-2</v>
      </c>
      <c r="T124" s="37">
        <f t="shared" ref="T124:U128" si="67">T104/P104-1</f>
        <v>8.0650685267360078E-2</v>
      </c>
      <c r="U124" s="37">
        <f t="shared" si="67"/>
        <v>6.9533888934939059E-2</v>
      </c>
      <c r="V124" s="37">
        <f t="shared" ref="V124:AB128" si="68">V104/R104-1</f>
        <v>6.0716082548847528E-2</v>
      </c>
      <c r="W124" s="37">
        <f t="shared" ref="W124:AB124" si="69">W104/S104-1</f>
        <v>5.4584326584097953E-2</v>
      </c>
      <c r="X124" s="37">
        <f t="shared" si="69"/>
        <v>-1.1682536888837358E-3</v>
      </c>
      <c r="Y124" s="37">
        <f t="shared" si="69"/>
        <v>3.2294894317583811E-3</v>
      </c>
      <c r="Z124" s="37">
        <f t="shared" si="69"/>
        <v>5.7835149672087471E-3</v>
      </c>
      <c r="AA124" s="37">
        <f t="shared" si="69"/>
        <v>-8.1299947043012022E-4</v>
      </c>
      <c r="AB124" s="37">
        <f t="shared" si="69"/>
        <v>7.5775686779033791E-4</v>
      </c>
    </row>
    <row r="125" spans="2:28" x14ac:dyDescent="0.3">
      <c r="B125" s="29" t="s">
        <v>3</v>
      </c>
      <c r="G125" s="37"/>
      <c r="H125" s="37"/>
      <c r="I125" s="37"/>
      <c r="J125" s="37">
        <f>J105/F105-1</f>
        <v>1.4567942279269719E-2</v>
      </c>
      <c r="K125" s="37">
        <f t="shared" si="66"/>
        <v>1.597257540623942E-2</v>
      </c>
      <c r="L125" s="37">
        <f t="shared" si="66"/>
        <v>5.1537782273352484E-2</v>
      </c>
      <c r="M125" s="37">
        <f t="shared" si="66"/>
        <v>9.3436007293398182E-2</v>
      </c>
      <c r="N125" s="37">
        <f t="shared" si="66"/>
        <v>0.12039523986541467</v>
      </c>
      <c r="O125" s="37">
        <f t="shared" si="66"/>
        <v>0.14925044701909496</v>
      </c>
      <c r="P125" s="37">
        <f t="shared" si="66"/>
        <v>-2.5849072124048744E-2</v>
      </c>
      <c r="Q125" s="37">
        <f t="shared" si="66"/>
        <v>-4.2434386378325306E-2</v>
      </c>
      <c r="R125" s="37">
        <f t="shared" si="66"/>
        <v>-4.5078525486617393E-2</v>
      </c>
      <c r="S125" s="37">
        <f t="shared" si="66"/>
        <v>-2.2791953947417176E-2</v>
      </c>
      <c r="T125" s="37">
        <f t="shared" si="67"/>
        <v>0.29918396887345056</v>
      </c>
      <c r="U125" s="37">
        <f t="shared" si="67"/>
        <v>0.26987832142163093</v>
      </c>
      <c r="V125" s="37">
        <f t="shared" si="68"/>
        <v>0.23753671677613153</v>
      </c>
      <c r="W125" s="37">
        <f t="shared" si="68"/>
        <v>0.18605039114056066</v>
      </c>
      <c r="X125" s="37">
        <f t="shared" si="68"/>
        <v>2.2577786079852169E-2</v>
      </c>
      <c r="Y125" s="37">
        <f t="shared" si="68"/>
        <v>3.3487795382795671E-2</v>
      </c>
      <c r="Z125" s="37">
        <f t="shared" si="68"/>
        <v>4.680793178303011E-2</v>
      </c>
      <c r="AA125" s="37">
        <f t="shared" si="68"/>
        <v>6.6422299712699306E-2</v>
      </c>
      <c r="AB125" s="37">
        <f t="shared" si="68"/>
        <v>6.8525310336846834E-2</v>
      </c>
    </row>
    <row r="126" spans="2:28" x14ac:dyDescent="0.3">
      <c r="B126" s="29" t="s">
        <v>4</v>
      </c>
      <c r="G126" s="37"/>
      <c r="H126" s="37"/>
      <c r="I126" s="37"/>
      <c r="J126" s="37">
        <f>J106/F106-1</f>
        <v>-1.4597268398198748E-3</v>
      </c>
      <c r="K126" s="37">
        <f t="shared" si="66"/>
        <v>8.3968692298510561E-3</v>
      </c>
      <c r="L126" s="37">
        <f t="shared" si="66"/>
        <v>-3.3757669785186017E-2</v>
      </c>
      <c r="M126" s="37">
        <f t="shared" si="66"/>
        <v>-4.0372826850669563E-2</v>
      </c>
      <c r="N126" s="37">
        <f t="shared" si="66"/>
        <v>-7.5236489588550892E-2</v>
      </c>
      <c r="O126" s="37">
        <f t="shared" si="66"/>
        <v>-0.10896128920875847</v>
      </c>
      <c r="P126" s="37">
        <f t="shared" si="66"/>
        <v>-0.13641521258977474</v>
      </c>
      <c r="Q126" s="37">
        <f t="shared" si="66"/>
        <v>-6.3685481668136146E-2</v>
      </c>
      <c r="R126" s="37">
        <f t="shared" si="66"/>
        <v>6.4677815206270584E-2</v>
      </c>
      <c r="S126" s="37">
        <f t="shared" si="66"/>
        <v>0.20905171879492146</v>
      </c>
      <c r="T126" s="37">
        <f t="shared" si="67"/>
        <v>0.53259515289342119</v>
      </c>
      <c r="U126" s="37">
        <f t="shared" si="67"/>
        <v>0.41542363113074754</v>
      </c>
      <c r="V126" s="37">
        <f t="shared" si="68"/>
        <v>0.28365786012599781</v>
      </c>
      <c r="W126" s="37">
        <f t="shared" si="68"/>
        <v>0.17410664393705999</v>
      </c>
      <c r="X126" s="37">
        <f t="shared" si="68"/>
        <v>-3.2704196791770723E-3</v>
      </c>
      <c r="Y126" s="37">
        <f t="shared" si="68"/>
        <v>-1.5733364327994437E-3</v>
      </c>
      <c r="Z126" s="37">
        <f t="shared" si="68"/>
        <v>1.8734498523029774E-3</v>
      </c>
      <c r="AA126" s="37">
        <f t="shared" si="68"/>
        <v>1.2355005024655918E-2</v>
      </c>
      <c r="AB126" s="37">
        <f t="shared" si="68"/>
        <v>7.8721940370254373E-3</v>
      </c>
    </row>
    <row r="127" spans="2:28" x14ac:dyDescent="0.3">
      <c r="B127" s="29" t="s">
        <v>5</v>
      </c>
      <c r="G127" s="37"/>
      <c r="H127" s="37"/>
      <c r="I127" s="37"/>
      <c r="J127" s="37">
        <f>J107/F107-1</f>
        <v>4.3928838175145257E-2</v>
      </c>
      <c r="K127" s="37">
        <f t="shared" si="66"/>
        <v>4.1912333980570704E-2</v>
      </c>
      <c r="L127" s="37">
        <f t="shared" si="66"/>
        <v>3.5416657118999106E-2</v>
      </c>
      <c r="M127" s="37">
        <f t="shared" si="66"/>
        <v>4.5387613627610124E-2</v>
      </c>
      <c r="N127" s="37">
        <f t="shared" si="66"/>
        <v>3.7689252246997595E-2</v>
      </c>
      <c r="O127" s="37">
        <f t="shared" si="66"/>
        <v>2.2040470998617057E-2</v>
      </c>
      <c r="P127" s="37">
        <f t="shared" si="66"/>
        <v>-7.102740781380068E-3</v>
      </c>
      <c r="Q127" s="37">
        <f t="shared" si="66"/>
        <v>7.3797569574449717E-3</v>
      </c>
      <c r="R127" s="37">
        <f t="shared" si="66"/>
        <v>1.1075804486934349E-2</v>
      </c>
      <c r="S127" s="37">
        <f t="shared" si="66"/>
        <v>7.2070230907362864E-2</v>
      </c>
      <c r="T127" s="37">
        <f t="shared" si="67"/>
        <v>0.13907799517828678</v>
      </c>
      <c r="U127" s="37">
        <f t="shared" si="67"/>
        <v>0.11017618945259566</v>
      </c>
      <c r="V127" s="37">
        <f t="shared" si="68"/>
        <v>0.11262091498937266</v>
      </c>
      <c r="W127" s="37">
        <f t="shared" si="68"/>
        <v>6.7125378504977906E-2</v>
      </c>
      <c r="X127" s="37">
        <f t="shared" si="68"/>
        <v>4.7025527236159936E-2</v>
      </c>
      <c r="Y127" s="37">
        <f t="shared" si="68"/>
        <v>5.421383088973819E-2</v>
      </c>
      <c r="Z127" s="37">
        <f t="shared" si="68"/>
        <v>5.1778132333254012E-2</v>
      </c>
      <c r="AA127" s="37">
        <f t="shared" si="68"/>
        <v>6.055554584042766E-2</v>
      </c>
      <c r="AB127" s="37">
        <f t="shared" si="68"/>
        <v>5.3462794003349412E-2</v>
      </c>
    </row>
    <row r="128" spans="2:28" ht="15" thickBot="1" x14ac:dyDescent="0.35">
      <c r="B128" s="61" t="s">
        <v>31</v>
      </c>
      <c r="C128" s="38"/>
      <c r="D128" s="38"/>
      <c r="E128" s="38"/>
      <c r="F128" s="38"/>
      <c r="G128" s="39"/>
      <c r="H128" s="39"/>
      <c r="I128" s="39"/>
      <c r="J128" s="39">
        <f>J108/F108-1</f>
        <v>6.7344044805899506E-2</v>
      </c>
      <c r="K128" s="39">
        <f t="shared" si="66"/>
        <v>6.4808964307855543E-2</v>
      </c>
      <c r="L128" s="39">
        <f t="shared" si="66"/>
        <v>7.6225334047052895E-2</v>
      </c>
      <c r="M128" s="39">
        <f t="shared" si="66"/>
        <v>9.4887657887631871E-2</v>
      </c>
      <c r="N128" s="39">
        <f t="shared" si="66"/>
        <v>9.1690266406844856E-2</v>
      </c>
      <c r="O128" s="39">
        <f t="shared" si="66"/>
        <v>8.6267774420621723E-2</v>
      </c>
      <c r="P128" s="39">
        <f t="shared" si="66"/>
        <v>-4.8903543662025872E-2</v>
      </c>
      <c r="Q128" s="39">
        <f t="shared" si="66"/>
        <v>-3.657839396676843E-2</v>
      </c>
      <c r="R128" s="39">
        <f t="shared" si="66"/>
        <v>-2.1350485347686465E-3</v>
      </c>
      <c r="S128" s="39">
        <f t="shared" si="66"/>
        <v>5.9024389359253915E-2</v>
      </c>
      <c r="T128" s="39">
        <f t="shared" si="67"/>
        <v>0.38422822361174447</v>
      </c>
      <c r="U128" s="39">
        <f t="shared" si="67"/>
        <v>0.33447649903291188</v>
      </c>
      <c r="V128" s="39">
        <f t="shared" si="68"/>
        <v>0.27259437405534825</v>
      </c>
      <c r="W128" s="39">
        <f t="shared" si="68"/>
        <v>0.20219728657445235</v>
      </c>
      <c r="X128" s="39">
        <f t="shared" si="68"/>
        <v>3.2240104725530294E-2</v>
      </c>
      <c r="Y128" s="39">
        <f t="shared" si="68"/>
        <v>3.7955884421157382E-2</v>
      </c>
      <c r="Z128" s="39">
        <f t="shared" si="68"/>
        <v>4.7458418678589576E-2</v>
      </c>
      <c r="AA128" s="39">
        <f t="shared" si="68"/>
        <v>8.892256533627596E-2</v>
      </c>
      <c r="AB128" s="39">
        <f t="shared" si="68"/>
        <v>0.12242253496383637</v>
      </c>
    </row>
  </sheetData>
  <phoneticPr fontId="5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8"/>
  <sheetViews>
    <sheetView zoomScale="70" zoomScaleNormal="70" workbookViewId="0">
      <selection activeCell="G63" sqref="G63"/>
    </sheetView>
  </sheetViews>
  <sheetFormatPr baseColWidth="10" defaultRowHeight="14.4" x14ac:dyDescent="0.3"/>
  <cols>
    <col min="2" max="2" width="25.6640625" style="125" bestFit="1" customWidth="1"/>
    <col min="3" max="3" width="17.44140625" style="125" bestFit="1" customWidth="1"/>
    <col min="4" max="4" width="17" style="125" customWidth="1"/>
    <col min="5" max="5" width="15.6640625" style="125" bestFit="1" customWidth="1"/>
    <col min="6" max="6" width="16.6640625" style="125" customWidth="1"/>
    <col min="7" max="7" width="15.6640625" style="125" bestFit="1" customWidth="1"/>
    <col min="8" max="8" width="15.109375" style="125" bestFit="1" customWidth="1"/>
    <col min="9" max="9" width="16.6640625" style="125" customWidth="1"/>
    <col min="10" max="10" width="15.109375" style="125" bestFit="1" customWidth="1"/>
    <col min="11" max="11" width="15.6640625" style="125" bestFit="1" customWidth="1"/>
    <col min="12" max="12" width="17.88671875" style="125" customWidth="1"/>
    <col min="13" max="13" width="15.109375" style="125" bestFit="1" customWidth="1"/>
    <col min="17" max="17" width="18.6640625" bestFit="1" customWidth="1"/>
    <col min="18" max="19" width="18.109375" bestFit="1" customWidth="1"/>
    <col min="20" max="20" width="18.6640625" bestFit="1" customWidth="1"/>
  </cols>
  <sheetData>
    <row r="1" spans="1:13" x14ac:dyDescent="0.3">
      <c r="A1" s="130" t="s">
        <v>48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 x14ac:dyDescent="0.3">
      <c r="A2" s="128" t="s">
        <v>88</v>
      </c>
    </row>
    <row r="3" spans="1:13" x14ac:dyDescent="0.3">
      <c r="A3" s="124"/>
      <c r="B3" s="126" t="s">
        <v>36</v>
      </c>
      <c r="C3" s="126" t="s">
        <v>37</v>
      </c>
      <c r="D3" s="126" t="s">
        <v>38</v>
      </c>
      <c r="E3" s="126" t="s">
        <v>39</v>
      </c>
      <c r="F3" s="126" t="s">
        <v>40</v>
      </c>
      <c r="G3" s="126" t="s">
        <v>41</v>
      </c>
      <c r="H3" s="126" t="s">
        <v>42</v>
      </c>
      <c r="I3" s="126" t="s">
        <v>43</v>
      </c>
      <c r="J3" s="126" t="s">
        <v>44</v>
      </c>
      <c r="K3" s="126" t="s">
        <v>45</v>
      </c>
      <c r="L3" s="126" t="s">
        <v>46</v>
      </c>
      <c r="M3" s="126" t="s">
        <v>47</v>
      </c>
    </row>
    <row r="4" spans="1:13" x14ac:dyDescent="0.3">
      <c r="A4" s="124">
        <v>2017</v>
      </c>
      <c r="B4" s="126">
        <f>Mensuel!C7</f>
        <v>13751960.749999888</v>
      </c>
      <c r="C4" s="126">
        <f>Mensuel!D7</f>
        <v>13703360.159999903</v>
      </c>
      <c r="D4" s="126">
        <f>Mensuel!E7</f>
        <v>15958934.08999991</v>
      </c>
      <c r="E4" s="126">
        <f>Mensuel!F7</f>
        <v>12971605.239999915</v>
      </c>
      <c r="F4" s="126">
        <f>Mensuel!G7</f>
        <v>14569594.069999896</v>
      </c>
      <c r="G4" s="126">
        <f>Mensuel!H7</f>
        <v>14826512.639999889</v>
      </c>
      <c r="H4" s="126">
        <f>Mensuel!I7</f>
        <v>14180773.659999903</v>
      </c>
      <c r="I4" s="126">
        <f>Mensuel!J7</f>
        <v>9690529.5499999616</v>
      </c>
      <c r="J4" s="126">
        <f>Mensuel!K7</f>
        <v>14707819.589999888</v>
      </c>
      <c r="K4" s="126">
        <f>Mensuel!L7</f>
        <v>15831648.949999917</v>
      </c>
      <c r="L4" s="126">
        <f>Mensuel!M7</f>
        <v>14887661.889999889</v>
      </c>
      <c r="M4" s="126">
        <f>Mensuel!N7</f>
        <v>13839497.289999919</v>
      </c>
    </row>
    <row r="5" spans="1:13" x14ac:dyDescent="0.3">
      <c r="A5" s="124">
        <v>2018</v>
      </c>
      <c r="B5" s="126">
        <f>Mensuel!O7</f>
        <v>14430250.919999914</v>
      </c>
      <c r="C5" s="126">
        <f>Mensuel!P7</f>
        <v>14090289.289999947</v>
      </c>
      <c r="D5" s="126">
        <f>Mensuel!Q7</f>
        <v>15217152.359999893</v>
      </c>
      <c r="E5" s="126">
        <f>Mensuel!R7</f>
        <v>14161360.74999989</v>
      </c>
      <c r="F5" s="126">
        <f>Mensuel!S7</f>
        <v>13499586.459999915</v>
      </c>
      <c r="G5" s="126">
        <f>Mensuel!T7</f>
        <v>14986602.129999928</v>
      </c>
      <c r="H5" s="126">
        <f>Mensuel!U7</f>
        <v>14975396.309999919</v>
      </c>
      <c r="I5" s="126">
        <f>Mensuel!V7</f>
        <v>9330771.2199999727</v>
      </c>
      <c r="J5" s="126">
        <f>Mensuel!W7</f>
        <v>13991174.97999992</v>
      </c>
      <c r="K5" s="126">
        <f>Mensuel!X7</f>
        <v>16651612.169999946</v>
      </c>
      <c r="L5" s="126">
        <f>Mensuel!Y7</f>
        <v>15081778.559999894</v>
      </c>
      <c r="M5" s="126">
        <f>Mensuel!Z7</f>
        <v>13727391.959999906</v>
      </c>
    </row>
    <row r="6" spans="1:13" x14ac:dyDescent="0.3">
      <c r="A6" s="124">
        <v>2019</v>
      </c>
      <c r="B6" s="126">
        <f>Mensuel!AA7</f>
        <v>14522636.639999911</v>
      </c>
      <c r="C6" s="126">
        <f>Mensuel!AB7</f>
        <v>14053128.089999909</v>
      </c>
      <c r="D6" s="126">
        <f>Mensuel!AC7</f>
        <v>14857373.369999934</v>
      </c>
      <c r="E6" s="126">
        <f>Mensuel!AD7</f>
        <v>14501262.679999961</v>
      </c>
      <c r="F6" s="126">
        <f>Mensuel!AE7</f>
        <v>14748564.539999951</v>
      </c>
      <c r="G6" s="126">
        <f>Mensuel!AF7</f>
        <v>13554618.029999953</v>
      </c>
      <c r="H6" s="126">
        <f>Mensuel!AG7</f>
        <v>15391625.949999953</v>
      </c>
      <c r="I6" s="126">
        <f>Mensuel!AH7</f>
        <v>9060002.1099999957</v>
      </c>
      <c r="J6" s="126">
        <f>Mensuel!AI7</f>
        <v>14711252.019999929</v>
      </c>
      <c r="K6" s="126">
        <f>Mensuel!AJ7</f>
        <v>16618852.749999937</v>
      </c>
      <c r="L6" s="126">
        <f>Mensuel!AK7</f>
        <v>13961069.129999926</v>
      </c>
      <c r="M6" s="126">
        <f>Mensuel!AL7</f>
        <v>14339802.749999899</v>
      </c>
    </row>
    <row r="7" spans="1:13" x14ac:dyDescent="0.3">
      <c r="A7" s="124">
        <v>2020</v>
      </c>
      <c r="B7" s="126">
        <f>Mensuel!AM7</f>
        <v>15554171.7099998</v>
      </c>
      <c r="C7" s="126">
        <f>Mensuel!AN7</f>
        <v>15326918.139999861</v>
      </c>
      <c r="D7" s="126">
        <f>Mensuel!AO7</f>
        <v>10258361.179999962</v>
      </c>
      <c r="E7" s="126">
        <f>Mensuel!AP7</f>
        <v>1240649.1299999969</v>
      </c>
      <c r="F7" s="126">
        <f>Mensuel!AQ7</f>
        <v>7944056.9899999695</v>
      </c>
      <c r="G7" s="126">
        <f>Mensuel!AR7</f>
        <v>16072448.039999889</v>
      </c>
      <c r="H7" s="126">
        <f>Mensuel!AS7</f>
        <v>16274297.64999992</v>
      </c>
      <c r="I7" s="126">
        <f>Mensuel!AT7</f>
        <v>9167467.4399999809</v>
      </c>
      <c r="J7" s="126">
        <f>Mensuel!AU7</f>
        <v>15909585.759999897</v>
      </c>
      <c r="K7" s="126">
        <f>Mensuel!AV7</f>
        <v>15965622.989999924</v>
      </c>
      <c r="L7" s="126">
        <f>Mensuel!AW7</f>
        <v>15053776.889999891</v>
      </c>
      <c r="M7" s="126">
        <f>Mensuel!AX7</f>
        <v>16013355.499999847</v>
      </c>
    </row>
    <row r="8" spans="1:13" x14ac:dyDescent="0.3">
      <c r="A8" s="124">
        <v>2021</v>
      </c>
      <c r="B8" s="126">
        <f>Mensuel!AY7</f>
        <v>14054937.969999898</v>
      </c>
      <c r="C8" s="126">
        <f>Mensuel!AZ7</f>
        <v>14697324.399999918</v>
      </c>
      <c r="D8" s="126">
        <f>Mensuel!BA7</f>
        <v>16826763.909999896</v>
      </c>
      <c r="E8" s="126">
        <f>Mensuel!BB7</f>
        <v>15417989.349999893</v>
      </c>
      <c r="F8" s="126">
        <f>Mensuel!BC7</f>
        <v>13663342.219999917</v>
      </c>
      <c r="G8" s="126">
        <f>Mensuel!BD7</f>
        <v>16591892.379999878</v>
      </c>
      <c r="H8" s="126">
        <f>Mensuel!BE7</f>
        <v>14855827.3999999</v>
      </c>
      <c r="I8" s="126">
        <f>Mensuel!BF7</f>
        <v>8740326.2999999765</v>
      </c>
      <c r="J8" s="126">
        <f>Mensuel!BG7</f>
        <v>16076853.749999927</v>
      </c>
      <c r="K8" s="126">
        <f>Mensuel!BH7</f>
        <v>15852516.069999876</v>
      </c>
      <c r="L8" s="126">
        <f>Mensuel!BI7</f>
        <v>14721995.089999907</v>
      </c>
      <c r="M8" s="126">
        <f>Mensuel!BJ7</f>
        <v>15492425.05999993</v>
      </c>
    </row>
    <row r="9" spans="1:13" x14ac:dyDescent="0.3">
      <c r="A9" s="124">
        <v>2022</v>
      </c>
      <c r="B9" s="126">
        <f>Mensuel!BK7</f>
        <v>15654024.299999909</v>
      </c>
      <c r="C9" s="126">
        <f>Mensuel!BL7</f>
        <v>15069025.739999942</v>
      </c>
      <c r="D9" s="126">
        <f>Mensuel!BM7</f>
        <v>17294730.909999885</v>
      </c>
      <c r="E9" s="126">
        <f>Mensuel!BN7</f>
        <v>14222569.159999916</v>
      </c>
      <c r="F9" s="126">
        <f>Mensuel!BO7</f>
        <v>15294064.239999894</v>
      </c>
      <c r="G9" s="126">
        <f>Mensuel!BP7</f>
        <v>15905583.919999871</v>
      </c>
      <c r="H9" s="126">
        <f>Mensuel!BQ7</f>
        <v>14154045.079999914</v>
      </c>
      <c r="I9" s="126">
        <f>Mensuel!BR7</f>
        <v>9108700.8599999864</v>
      </c>
      <c r="J9" s="126">
        <f>Mensuel!BS7</f>
        <v>16444612.599999882</v>
      </c>
      <c r="K9" s="126">
        <f>Mensuel!BT7</f>
        <v>15884205.489999909</v>
      </c>
      <c r="L9" s="126">
        <f>Mensuel!BU7</f>
        <v>14934564.059999928</v>
      </c>
      <c r="M9" s="126">
        <f>Mensuel!BV7</f>
        <v>15270284.399999904</v>
      </c>
    </row>
    <row r="10" spans="1:13" x14ac:dyDescent="0.3">
      <c r="A10" s="124">
        <v>2023</v>
      </c>
      <c r="B10" s="126">
        <f>Mensuel!BW7</f>
        <v>15452280.779999854</v>
      </c>
      <c r="C10" s="126">
        <f>Mensuel!BX7</f>
        <v>14878880.3799999</v>
      </c>
      <c r="D10" s="126">
        <f>Mensuel!BY7</f>
        <v>17563701.149999857</v>
      </c>
      <c r="E10" s="126">
        <f>Mensuel!BZ7</f>
        <v>14063765.999999888</v>
      </c>
      <c r="F10" s="126">
        <f>Mensuel!CA7</f>
        <v>14571795.879999898</v>
      </c>
      <c r="G10" s="126">
        <f>Mensuel!CB7</f>
        <v>17148800.619999915</v>
      </c>
      <c r="H10" s="126">
        <f>Mensuel!CC7</f>
        <v>14911294.90999992</v>
      </c>
      <c r="I10" s="126">
        <f>Mensuel!CD7</f>
        <v>0</v>
      </c>
      <c r="J10" s="126">
        <f>Mensuel!CE7</f>
        <v>0</v>
      </c>
      <c r="K10" s="126">
        <f>Mensuel!CF7</f>
        <v>0</v>
      </c>
      <c r="L10" s="126">
        <f>Mensuel!CG7</f>
        <v>0</v>
      </c>
      <c r="M10" s="126">
        <f>Mensuel!CH7</f>
        <v>0</v>
      </c>
    </row>
    <row r="12" spans="1:13" x14ac:dyDescent="0.3">
      <c r="B12" s="125" t="s">
        <v>49</v>
      </c>
    </row>
    <row r="14" spans="1:13" x14ac:dyDescent="0.3">
      <c r="A14" s="124"/>
      <c r="B14" s="126" t="s">
        <v>36</v>
      </c>
      <c r="C14" s="126" t="s">
        <v>37</v>
      </c>
      <c r="D14" s="126" t="s">
        <v>38</v>
      </c>
      <c r="E14" s="126" t="s">
        <v>39</v>
      </c>
      <c r="F14" s="126" t="s">
        <v>40</v>
      </c>
      <c r="G14" s="126" t="s">
        <v>41</v>
      </c>
      <c r="H14" s="126" t="s">
        <v>42</v>
      </c>
      <c r="I14" s="126" t="s">
        <v>43</v>
      </c>
      <c r="J14" s="126" t="s">
        <v>44</v>
      </c>
      <c r="K14" s="126" t="s">
        <v>45</v>
      </c>
      <c r="L14" s="126" t="s">
        <v>46</v>
      </c>
      <c r="M14" s="126" t="s">
        <v>47</v>
      </c>
    </row>
    <row r="15" spans="1:13" x14ac:dyDescent="0.3">
      <c r="A15" s="124">
        <v>2017</v>
      </c>
      <c r="B15" s="126">
        <f>Mensuel!C14</f>
        <v>0</v>
      </c>
      <c r="C15" s="126">
        <f>Mensuel!D14</f>
        <v>0</v>
      </c>
      <c r="D15" s="126">
        <f>Mensuel!E14</f>
        <v>0</v>
      </c>
      <c r="E15" s="126">
        <f>Mensuel!F14</f>
        <v>0</v>
      </c>
      <c r="F15" s="126">
        <f>Mensuel!G14</f>
        <v>0</v>
      </c>
      <c r="G15" s="126">
        <f>Mensuel!H14</f>
        <v>0</v>
      </c>
      <c r="H15" s="126">
        <f>Mensuel!I14</f>
        <v>0</v>
      </c>
      <c r="I15" s="126">
        <f>Mensuel!J14</f>
        <v>0</v>
      </c>
      <c r="J15" s="126">
        <f>Mensuel!K14</f>
        <v>0</v>
      </c>
      <c r="K15" s="126">
        <f>Mensuel!L14</f>
        <v>0</v>
      </c>
      <c r="L15" s="126">
        <f>Mensuel!M14</f>
        <v>0</v>
      </c>
      <c r="M15" s="126">
        <f>Mensuel!N14</f>
        <v>0</v>
      </c>
    </row>
    <row r="16" spans="1:13" x14ac:dyDescent="0.3">
      <c r="A16" s="124">
        <v>2018</v>
      </c>
      <c r="B16" s="126">
        <f>Mensuel!O14</f>
        <v>0</v>
      </c>
      <c r="C16" s="126">
        <f>Mensuel!P14</f>
        <v>0</v>
      </c>
      <c r="D16" s="126">
        <f>Mensuel!Q14</f>
        <v>0</v>
      </c>
      <c r="E16" s="126">
        <f>Mensuel!R14</f>
        <v>0</v>
      </c>
      <c r="F16" s="126">
        <f>Mensuel!S14</f>
        <v>0</v>
      </c>
      <c r="G16" s="126">
        <f>Mensuel!T14</f>
        <v>0</v>
      </c>
      <c r="H16" s="126">
        <f>Mensuel!U14</f>
        <v>0</v>
      </c>
      <c r="I16" s="126">
        <f>Mensuel!V14</f>
        <v>0</v>
      </c>
      <c r="J16" s="126">
        <f>Mensuel!W14</f>
        <v>0</v>
      </c>
      <c r="K16" s="126">
        <f>Mensuel!X14</f>
        <v>0</v>
      </c>
      <c r="L16" s="126">
        <f>Mensuel!Y14</f>
        <v>0</v>
      </c>
      <c r="M16" s="126">
        <f>Mensuel!Z14</f>
        <v>0</v>
      </c>
    </row>
    <row r="17" spans="1:13" x14ac:dyDescent="0.3">
      <c r="A17" s="124">
        <v>2019</v>
      </c>
      <c r="B17" s="126">
        <f>Mensuel!AA14</f>
        <v>0</v>
      </c>
      <c r="C17" s="126">
        <f>Mensuel!AB14</f>
        <v>0</v>
      </c>
      <c r="D17" s="126">
        <f>Mensuel!AC14</f>
        <v>0</v>
      </c>
      <c r="E17" s="126">
        <f>Mensuel!AD14</f>
        <v>0</v>
      </c>
      <c r="F17" s="126">
        <f>Mensuel!AE14</f>
        <v>0</v>
      </c>
      <c r="G17" s="126">
        <f>Mensuel!AF14</f>
        <v>0</v>
      </c>
      <c r="H17" s="126">
        <f>Mensuel!AG14</f>
        <v>0</v>
      </c>
      <c r="I17" s="126">
        <f>Mensuel!AH14</f>
        <v>0</v>
      </c>
      <c r="J17" s="126">
        <f>Mensuel!AI14</f>
        <v>0</v>
      </c>
      <c r="K17" s="126">
        <f>Mensuel!AJ14</f>
        <v>0</v>
      </c>
      <c r="L17" s="126">
        <f>Mensuel!AK14</f>
        <v>0</v>
      </c>
      <c r="M17" s="126">
        <f>Mensuel!AL14</f>
        <v>0</v>
      </c>
    </row>
    <row r="18" spans="1:13" x14ac:dyDescent="0.3">
      <c r="A18" s="124">
        <v>2020</v>
      </c>
      <c r="B18" s="126">
        <f>Mensuel!AM14</f>
        <v>0</v>
      </c>
      <c r="C18" s="126">
        <f>Mensuel!AN14</f>
        <v>0</v>
      </c>
      <c r="D18" s="126">
        <f>Mensuel!AO14</f>
        <v>0</v>
      </c>
      <c r="E18" s="126">
        <f>Mensuel!AP14</f>
        <v>0</v>
      </c>
      <c r="F18" s="126">
        <f>Mensuel!AQ14</f>
        <v>0</v>
      </c>
      <c r="G18" s="126">
        <f>Mensuel!AR14</f>
        <v>0</v>
      </c>
      <c r="H18" s="126">
        <f>Mensuel!AS14</f>
        <v>0</v>
      </c>
      <c r="I18" s="126">
        <f>Mensuel!AT14</f>
        <v>0</v>
      </c>
      <c r="J18" s="126">
        <f>Mensuel!AU14</f>
        <v>0</v>
      </c>
      <c r="K18" s="126">
        <f>Mensuel!AV14</f>
        <v>0</v>
      </c>
      <c r="L18" s="126">
        <f>Mensuel!AW14</f>
        <v>0</v>
      </c>
      <c r="M18" s="126">
        <f>Mensuel!AX14</f>
        <v>0</v>
      </c>
    </row>
    <row r="19" spans="1:13" x14ac:dyDescent="0.3">
      <c r="A19" s="124">
        <v>2021</v>
      </c>
      <c r="B19" s="126">
        <f>Mensuel!AY14</f>
        <v>0</v>
      </c>
      <c r="C19" s="126">
        <f>Mensuel!AZ14</f>
        <v>0</v>
      </c>
      <c r="D19" s="126">
        <f>Mensuel!BA14</f>
        <v>0</v>
      </c>
      <c r="E19" s="126">
        <f>Mensuel!BB14</f>
        <v>0</v>
      </c>
      <c r="F19" s="126">
        <f>Mensuel!BC14</f>
        <v>0</v>
      </c>
      <c r="G19" s="126">
        <f>Mensuel!BD14</f>
        <v>0</v>
      </c>
      <c r="H19" s="126">
        <f>Mensuel!BE14</f>
        <v>0</v>
      </c>
      <c r="I19" s="126">
        <f>Mensuel!BF14</f>
        <v>0</v>
      </c>
      <c r="J19" s="126">
        <f>Mensuel!BG14</f>
        <v>0</v>
      </c>
      <c r="K19" s="126">
        <f>Mensuel!BL14</f>
        <v>0</v>
      </c>
      <c r="L19" s="126">
        <f>Mensuel!BM14</f>
        <v>0</v>
      </c>
      <c r="M19" s="126">
        <f>Mensuel!BN14</f>
        <v>0</v>
      </c>
    </row>
    <row r="24" spans="1:13" x14ac:dyDescent="0.3">
      <c r="A24" s="130" t="s">
        <v>50</v>
      </c>
      <c r="B24" s="129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</row>
    <row r="25" spans="1:13" x14ac:dyDescent="0.3">
      <c r="A25" s="128" t="s">
        <v>88</v>
      </c>
    </row>
    <row r="26" spans="1:13" x14ac:dyDescent="0.3">
      <c r="A26" s="124"/>
      <c r="B26" s="126" t="s">
        <v>36</v>
      </c>
      <c r="C26" s="126" t="s">
        <v>37</v>
      </c>
      <c r="D26" s="126" t="s">
        <v>38</v>
      </c>
      <c r="E26" s="126" t="s">
        <v>39</v>
      </c>
      <c r="F26" s="126" t="s">
        <v>40</v>
      </c>
      <c r="G26" s="126" t="s">
        <v>41</v>
      </c>
      <c r="H26" s="126" t="s">
        <v>42</v>
      </c>
      <c r="I26" s="126" t="s">
        <v>43</v>
      </c>
      <c r="J26" s="126" t="s">
        <v>44</v>
      </c>
      <c r="K26" s="126" t="s">
        <v>45</v>
      </c>
      <c r="L26" s="126" t="s">
        <v>46</v>
      </c>
      <c r="M26" s="126" t="s">
        <v>47</v>
      </c>
    </row>
    <row r="27" spans="1:13" x14ac:dyDescent="0.3">
      <c r="A27" s="124">
        <v>2017</v>
      </c>
      <c r="B27" s="126">
        <f>B15+B4</f>
        <v>13751960.749999888</v>
      </c>
      <c r="C27" s="126">
        <f t="shared" ref="C27:M27" si="0">C15+C4</f>
        <v>13703360.159999903</v>
      </c>
      <c r="D27" s="126">
        <f t="shared" si="0"/>
        <v>15958934.08999991</v>
      </c>
      <c r="E27" s="126">
        <f t="shared" si="0"/>
        <v>12971605.239999915</v>
      </c>
      <c r="F27" s="126">
        <f t="shared" si="0"/>
        <v>14569594.069999896</v>
      </c>
      <c r="G27" s="126">
        <f t="shared" si="0"/>
        <v>14826512.639999889</v>
      </c>
      <c r="H27" s="126">
        <f t="shared" si="0"/>
        <v>14180773.659999903</v>
      </c>
      <c r="I27" s="126">
        <f t="shared" si="0"/>
        <v>9690529.5499999616</v>
      </c>
      <c r="J27" s="126">
        <f t="shared" si="0"/>
        <v>14707819.589999888</v>
      </c>
      <c r="K27" s="126">
        <f t="shared" si="0"/>
        <v>15831648.949999917</v>
      </c>
      <c r="L27" s="126">
        <f t="shared" si="0"/>
        <v>14887661.889999889</v>
      </c>
      <c r="M27" s="126">
        <f t="shared" si="0"/>
        <v>13839497.289999919</v>
      </c>
    </row>
    <row r="28" spans="1:13" x14ac:dyDescent="0.3">
      <c r="A28" s="124">
        <v>2018</v>
      </c>
      <c r="B28" s="126">
        <f t="shared" ref="B28:M33" si="1">B16+B5</f>
        <v>14430250.919999914</v>
      </c>
      <c r="C28" s="126">
        <f t="shared" si="1"/>
        <v>14090289.289999947</v>
      </c>
      <c r="D28" s="126">
        <f t="shared" si="1"/>
        <v>15217152.359999893</v>
      </c>
      <c r="E28" s="126">
        <f t="shared" si="1"/>
        <v>14161360.74999989</v>
      </c>
      <c r="F28" s="126">
        <f t="shared" si="1"/>
        <v>13499586.459999915</v>
      </c>
      <c r="G28" s="126">
        <f t="shared" si="1"/>
        <v>14986602.129999928</v>
      </c>
      <c r="H28" s="126">
        <f t="shared" si="1"/>
        <v>14975396.309999919</v>
      </c>
      <c r="I28" s="126">
        <f t="shared" si="1"/>
        <v>9330771.2199999727</v>
      </c>
      <c r="J28" s="126">
        <f t="shared" si="1"/>
        <v>13991174.97999992</v>
      </c>
      <c r="K28" s="126">
        <f t="shared" si="1"/>
        <v>16651612.169999946</v>
      </c>
      <c r="L28" s="126">
        <f t="shared" si="1"/>
        <v>15081778.559999894</v>
      </c>
      <c r="M28" s="126">
        <f t="shared" si="1"/>
        <v>13727391.959999906</v>
      </c>
    </row>
    <row r="29" spans="1:13" x14ac:dyDescent="0.3">
      <c r="A29" s="124">
        <v>2019</v>
      </c>
      <c r="B29" s="126">
        <f t="shared" si="1"/>
        <v>14522636.639999911</v>
      </c>
      <c r="C29" s="126">
        <f t="shared" si="1"/>
        <v>14053128.089999909</v>
      </c>
      <c r="D29" s="126">
        <f t="shared" si="1"/>
        <v>14857373.369999934</v>
      </c>
      <c r="E29" s="126">
        <f t="shared" si="1"/>
        <v>14501262.679999961</v>
      </c>
      <c r="F29" s="126">
        <f t="shared" si="1"/>
        <v>14748564.539999951</v>
      </c>
      <c r="G29" s="126">
        <f t="shared" si="1"/>
        <v>13554618.029999953</v>
      </c>
      <c r="H29" s="126">
        <f t="shared" si="1"/>
        <v>15391625.949999953</v>
      </c>
      <c r="I29" s="126">
        <f t="shared" si="1"/>
        <v>9060002.1099999957</v>
      </c>
      <c r="J29" s="126">
        <f t="shared" si="1"/>
        <v>14711252.019999929</v>
      </c>
      <c r="K29" s="126">
        <f t="shared" si="1"/>
        <v>16618852.749999937</v>
      </c>
      <c r="L29" s="126">
        <f t="shared" si="1"/>
        <v>13961069.129999926</v>
      </c>
      <c r="M29" s="126">
        <f t="shared" si="1"/>
        <v>14339802.749999899</v>
      </c>
    </row>
    <row r="30" spans="1:13" x14ac:dyDescent="0.3">
      <c r="A30" s="124">
        <v>2020</v>
      </c>
      <c r="B30" s="126">
        <f t="shared" si="1"/>
        <v>15554171.7099998</v>
      </c>
      <c r="C30" s="126">
        <f t="shared" si="1"/>
        <v>15326918.139999861</v>
      </c>
      <c r="D30" s="126">
        <f t="shared" si="1"/>
        <v>10258361.179999962</v>
      </c>
      <c r="E30" s="126">
        <f t="shared" si="1"/>
        <v>1240649.1299999969</v>
      </c>
      <c r="F30" s="126">
        <f t="shared" si="1"/>
        <v>7944056.9899999695</v>
      </c>
      <c r="G30" s="126">
        <f t="shared" si="1"/>
        <v>16072448.039999889</v>
      </c>
      <c r="H30" s="126">
        <f t="shared" si="1"/>
        <v>16274297.64999992</v>
      </c>
      <c r="I30" s="126">
        <f t="shared" si="1"/>
        <v>9167467.4399999809</v>
      </c>
      <c r="J30" s="126">
        <f t="shared" si="1"/>
        <v>15909585.759999897</v>
      </c>
      <c r="K30" s="126">
        <f t="shared" si="1"/>
        <v>15965622.989999924</v>
      </c>
      <c r="L30" s="126">
        <f t="shared" si="1"/>
        <v>15053776.889999891</v>
      </c>
      <c r="M30" s="126">
        <f t="shared" si="1"/>
        <v>16013355.499999847</v>
      </c>
    </row>
    <row r="31" spans="1:13" x14ac:dyDescent="0.3">
      <c r="A31" s="124">
        <v>2021</v>
      </c>
      <c r="B31" s="126">
        <f t="shared" si="1"/>
        <v>14054937.969999898</v>
      </c>
      <c r="C31" s="126">
        <f t="shared" si="1"/>
        <v>14697324.399999918</v>
      </c>
      <c r="D31" s="126">
        <f t="shared" si="1"/>
        <v>16826763.909999896</v>
      </c>
      <c r="E31" s="126">
        <f t="shared" si="1"/>
        <v>15417989.349999893</v>
      </c>
      <c r="F31" s="126">
        <f t="shared" si="1"/>
        <v>13663342.219999917</v>
      </c>
      <c r="G31" s="126">
        <f t="shared" si="1"/>
        <v>16591892.379999878</v>
      </c>
      <c r="H31" s="126">
        <f t="shared" si="1"/>
        <v>14855827.3999999</v>
      </c>
      <c r="I31" s="126">
        <f t="shared" si="1"/>
        <v>8740326.2999999765</v>
      </c>
      <c r="J31" s="126">
        <f t="shared" si="1"/>
        <v>16076853.749999927</v>
      </c>
      <c r="K31" s="126">
        <f t="shared" si="1"/>
        <v>15852516.069999876</v>
      </c>
      <c r="L31" s="126">
        <f t="shared" si="1"/>
        <v>14721995.089999907</v>
      </c>
      <c r="M31" s="126">
        <f t="shared" si="1"/>
        <v>15492425.05999993</v>
      </c>
    </row>
    <row r="32" spans="1:13" x14ac:dyDescent="0.3">
      <c r="A32" s="124">
        <v>2022</v>
      </c>
      <c r="B32" s="126">
        <f t="shared" si="1"/>
        <v>15654024.299999909</v>
      </c>
      <c r="C32" s="126">
        <f t="shared" si="1"/>
        <v>15069025.739999942</v>
      </c>
      <c r="D32" s="126">
        <f t="shared" si="1"/>
        <v>17294730.909999885</v>
      </c>
      <c r="E32" s="126">
        <f t="shared" si="1"/>
        <v>14222569.159999916</v>
      </c>
      <c r="F32" s="126">
        <f t="shared" si="1"/>
        <v>15294064.239999894</v>
      </c>
      <c r="G32" s="126">
        <f t="shared" si="1"/>
        <v>15905583.919999871</v>
      </c>
      <c r="H32" s="126">
        <f t="shared" si="1"/>
        <v>14154045.079999914</v>
      </c>
      <c r="I32" s="126">
        <f t="shared" si="1"/>
        <v>9108700.8599999864</v>
      </c>
      <c r="J32" s="126">
        <f t="shared" si="1"/>
        <v>16444612.599999882</v>
      </c>
      <c r="K32" s="126">
        <f t="shared" si="1"/>
        <v>15884205.489999909</v>
      </c>
      <c r="L32" s="126">
        <f t="shared" si="1"/>
        <v>14934564.059999928</v>
      </c>
      <c r="M32" s="126">
        <f t="shared" si="1"/>
        <v>15270284.399999904</v>
      </c>
    </row>
    <row r="33" spans="1:20" x14ac:dyDescent="0.3">
      <c r="A33" s="124">
        <v>2023</v>
      </c>
      <c r="B33" s="126">
        <f t="shared" si="1"/>
        <v>15452280.779999854</v>
      </c>
      <c r="C33" s="126">
        <f t="shared" si="1"/>
        <v>14878880.3799999</v>
      </c>
      <c r="D33" s="126">
        <f t="shared" si="1"/>
        <v>17563701.149999857</v>
      </c>
      <c r="E33" s="126">
        <f t="shared" si="1"/>
        <v>14063765.999999888</v>
      </c>
      <c r="F33" s="126">
        <f t="shared" si="1"/>
        <v>14571795.879999898</v>
      </c>
      <c r="G33" s="126">
        <f t="shared" si="1"/>
        <v>17148800.619999915</v>
      </c>
      <c r="H33" s="126">
        <f t="shared" si="1"/>
        <v>14911294.90999992</v>
      </c>
      <c r="I33" s="126">
        <f t="shared" si="1"/>
        <v>0</v>
      </c>
      <c r="J33" s="126">
        <f t="shared" si="1"/>
        <v>0</v>
      </c>
      <c r="K33" s="126">
        <f t="shared" si="1"/>
        <v>0</v>
      </c>
      <c r="L33" s="126">
        <f t="shared" si="1"/>
        <v>0</v>
      </c>
      <c r="M33" s="126">
        <f t="shared" si="1"/>
        <v>0</v>
      </c>
    </row>
    <row r="37" spans="1:20" x14ac:dyDescent="0.3">
      <c r="A37" s="125" t="s">
        <v>75</v>
      </c>
      <c r="B37"/>
    </row>
    <row r="38" spans="1:20" x14ac:dyDescent="0.3">
      <c r="P38" s="128" t="s">
        <v>85</v>
      </c>
      <c r="Q38" s="125"/>
      <c r="R38" s="125"/>
      <c r="S38" s="125"/>
      <c r="T38" s="125"/>
    </row>
    <row r="39" spans="1:20" x14ac:dyDescent="0.3">
      <c r="A39" s="124"/>
      <c r="B39" s="126" t="s">
        <v>36</v>
      </c>
      <c r="C39" s="126" t="s">
        <v>37</v>
      </c>
      <c r="D39" s="126" t="s">
        <v>38</v>
      </c>
      <c r="E39" s="126" t="s">
        <v>39</v>
      </c>
      <c r="F39" s="126" t="s">
        <v>40</v>
      </c>
      <c r="G39" s="126" t="s">
        <v>41</v>
      </c>
      <c r="H39" s="126" t="s">
        <v>42</v>
      </c>
      <c r="I39" s="126" t="s">
        <v>43</v>
      </c>
      <c r="J39" s="126" t="s">
        <v>44</v>
      </c>
      <c r="K39" s="126" t="s">
        <v>45</v>
      </c>
      <c r="L39" s="126" t="s">
        <v>46</v>
      </c>
      <c r="M39" s="126" t="s">
        <v>47</v>
      </c>
      <c r="P39" s="124"/>
      <c r="Q39" s="126" t="s">
        <v>81</v>
      </c>
      <c r="R39" s="126" t="s">
        <v>82</v>
      </c>
      <c r="S39" s="126" t="s">
        <v>83</v>
      </c>
      <c r="T39" s="126" t="s">
        <v>84</v>
      </c>
    </row>
    <row r="40" spans="1:20" x14ac:dyDescent="0.3">
      <c r="A40" s="124">
        <v>2017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>
        <f>SUM(B27:M27)</f>
        <v>168919897.87999889</v>
      </c>
      <c r="P40" s="124">
        <v>2017</v>
      </c>
      <c r="Q40" s="139">
        <f t="shared" ref="Q40:Q46" si="2">B40+C40+D40</f>
        <v>0</v>
      </c>
      <c r="R40" s="139">
        <f t="shared" ref="R40:R46" si="3">G40+F40+E40</f>
        <v>0</v>
      </c>
      <c r="S40" s="139">
        <f t="shared" ref="S40:S46" si="4">J40+I40+H40</f>
        <v>0</v>
      </c>
      <c r="T40" s="139">
        <f t="shared" ref="T40:T46" si="5">K40+L40+M40</f>
        <v>168919897.87999889</v>
      </c>
    </row>
    <row r="41" spans="1:20" x14ac:dyDescent="0.3">
      <c r="A41" s="124">
        <v>2018</v>
      </c>
      <c r="B41" s="126">
        <f t="shared" ref="B41:B46" si="6">M40+B28-B27</f>
        <v>169598188.04999894</v>
      </c>
      <c r="C41" s="126">
        <f>B41+C28-C27</f>
        <v>169985117.17999899</v>
      </c>
      <c r="D41" s="126">
        <f t="shared" ref="D41:M41" si="7">C41+D28-D27</f>
        <v>169243335.44999897</v>
      </c>
      <c r="E41" s="126">
        <f t="shared" si="7"/>
        <v>170433090.95999894</v>
      </c>
      <c r="F41" s="126">
        <f t="shared" si="7"/>
        <v>169363083.34999895</v>
      </c>
      <c r="G41" s="126">
        <f t="shared" si="7"/>
        <v>169523172.83999899</v>
      </c>
      <c r="H41" s="126">
        <f t="shared" si="7"/>
        <v>170317795.489999</v>
      </c>
      <c r="I41" s="126">
        <f t="shared" si="7"/>
        <v>169958037.15999901</v>
      </c>
      <c r="J41" s="126">
        <f t="shared" si="7"/>
        <v>169241392.54999906</v>
      </c>
      <c r="K41" s="126">
        <f t="shared" si="7"/>
        <v>170061355.76999909</v>
      </c>
      <c r="L41" s="126">
        <f t="shared" si="7"/>
        <v>170255472.43999907</v>
      </c>
      <c r="M41" s="126">
        <f t="shared" si="7"/>
        <v>170143367.10999906</v>
      </c>
      <c r="P41" s="124">
        <v>2018</v>
      </c>
      <c r="Q41" s="139">
        <f t="shared" si="2"/>
        <v>508826640.67999691</v>
      </c>
      <c r="R41" s="139">
        <f t="shared" si="3"/>
        <v>509319347.14999688</v>
      </c>
      <c r="S41" s="139">
        <f t="shared" si="4"/>
        <v>509517225.19999707</v>
      </c>
      <c r="T41" s="139">
        <f t="shared" si="5"/>
        <v>510460195.31999719</v>
      </c>
    </row>
    <row r="42" spans="1:20" x14ac:dyDescent="0.3">
      <c r="A42" s="124">
        <v>2019</v>
      </c>
      <c r="B42" s="126">
        <f t="shared" si="6"/>
        <v>170235752.82999906</v>
      </c>
      <c r="C42" s="126">
        <f t="shared" ref="C42:M42" si="8">B42+C29-C28</f>
        <v>170198591.62999904</v>
      </c>
      <c r="D42" s="126">
        <f t="shared" si="8"/>
        <v>169838812.63999909</v>
      </c>
      <c r="E42" s="126">
        <f t="shared" si="8"/>
        <v>170178714.56999916</v>
      </c>
      <c r="F42" s="126">
        <f t="shared" si="8"/>
        <v>171427692.6499992</v>
      </c>
      <c r="G42" s="126">
        <f t="shared" si="8"/>
        <v>169995708.54999921</v>
      </c>
      <c r="H42" s="126">
        <f t="shared" si="8"/>
        <v>170411938.18999925</v>
      </c>
      <c r="I42" s="126">
        <f t="shared" si="8"/>
        <v>170141169.07999927</v>
      </c>
      <c r="J42" s="126">
        <f t="shared" si="8"/>
        <v>170861246.11999926</v>
      </c>
      <c r="K42" s="126">
        <f t="shared" si="8"/>
        <v>170828486.69999924</v>
      </c>
      <c r="L42" s="126">
        <f t="shared" si="8"/>
        <v>169707777.2699993</v>
      </c>
      <c r="M42" s="126">
        <f t="shared" si="8"/>
        <v>170320188.05999929</v>
      </c>
      <c r="P42" s="124">
        <v>2019</v>
      </c>
      <c r="Q42" s="139">
        <f t="shared" si="2"/>
        <v>510273157.09999722</v>
      </c>
      <c r="R42" s="139">
        <f t="shared" si="3"/>
        <v>511602115.76999754</v>
      </c>
      <c r="S42" s="139">
        <f t="shared" si="4"/>
        <v>511414353.38999772</v>
      </c>
      <c r="T42" s="139">
        <f t="shared" si="5"/>
        <v>510856452.02999783</v>
      </c>
    </row>
    <row r="43" spans="1:20" x14ac:dyDescent="0.3">
      <c r="A43" s="124">
        <v>2020</v>
      </c>
      <c r="B43" s="126">
        <f t="shared" si="6"/>
        <v>171351723.12999916</v>
      </c>
      <c r="C43" s="126">
        <f t="shared" ref="C43:M43" si="9">B43+C30-C29</f>
        <v>172625513.17999911</v>
      </c>
      <c r="D43" s="126">
        <f t="shared" si="9"/>
        <v>168026500.98999912</v>
      </c>
      <c r="E43" s="126">
        <f t="shared" si="9"/>
        <v>154765887.43999916</v>
      </c>
      <c r="F43" s="126">
        <f t="shared" si="9"/>
        <v>147961379.88999918</v>
      </c>
      <c r="G43" s="126">
        <f t="shared" si="9"/>
        <v>150479209.89999914</v>
      </c>
      <c r="H43" s="126">
        <f t="shared" si="9"/>
        <v>151361881.5999991</v>
      </c>
      <c r="I43" s="126">
        <f t="shared" si="9"/>
        <v>151469346.92999908</v>
      </c>
      <c r="J43" s="126">
        <f t="shared" si="9"/>
        <v>152667680.66999906</v>
      </c>
      <c r="K43" s="126">
        <f t="shared" si="9"/>
        <v>152014450.90999904</v>
      </c>
      <c r="L43" s="126">
        <f t="shared" si="9"/>
        <v>153107158.669999</v>
      </c>
      <c r="M43" s="126">
        <f t="shared" si="9"/>
        <v>154780711.41999894</v>
      </c>
      <c r="P43" s="124">
        <v>2020</v>
      </c>
      <c r="Q43" s="139">
        <f t="shared" si="2"/>
        <v>512003737.29999739</v>
      </c>
      <c r="R43" s="139">
        <f t="shared" si="3"/>
        <v>453206477.22999746</v>
      </c>
      <c r="S43" s="139">
        <f t="shared" si="4"/>
        <v>455498909.19999719</v>
      </c>
      <c r="T43" s="139">
        <f t="shared" si="5"/>
        <v>459902320.99999696</v>
      </c>
    </row>
    <row r="44" spans="1:20" x14ac:dyDescent="0.3">
      <c r="A44" s="124">
        <v>2021</v>
      </c>
      <c r="B44" s="126">
        <f t="shared" si="6"/>
        <v>153281477.67999905</v>
      </c>
      <c r="C44" s="126">
        <f t="shared" ref="C44:M44" si="10">B44+C31-C30</f>
        <v>152651883.9399991</v>
      </c>
      <c r="D44" s="126">
        <f t="shared" si="10"/>
        <v>159220286.66999906</v>
      </c>
      <c r="E44" s="126">
        <f t="shared" si="10"/>
        <v>173397626.88999897</v>
      </c>
      <c r="F44" s="126">
        <f t="shared" si="10"/>
        <v>179116912.1199989</v>
      </c>
      <c r="G44" s="126">
        <f t="shared" si="10"/>
        <v>179636356.45999888</v>
      </c>
      <c r="H44" s="126">
        <f t="shared" si="10"/>
        <v>178217886.20999885</v>
      </c>
      <c r="I44" s="126">
        <f t="shared" si="10"/>
        <v>177790745.06999886</v>
      </c>
      <c r="J44" s="126">
        <f t="shared" si="10"/>
        <v>177958013.0599989</v>
      </c>
      <c r="K44" s="126">
        <f t="shared" si="10"/>
        <v>177844906.13999885</v>
      </c>
      <c r="L44" s="126">
        <f t="shared" si="10"/>
        <v>177513124.33999887</v>
      </c>
      <c r="M44" s="126">
        <f t="shared" si="10"/>
        <v>176992193.89999896</v>
      </c>
      <c r="P44" s="124">
        <v>2021</v>
      </c>
      <c r="Q44" s="139">
        <f t="shared" si="2"/>
        <v>465153648.28999722</v>
      </c>
      <c r="R44" s="139">
        <f t="shared" si="3"/>
        <v>532150895.46999675</v>
      </c>
      <c r="S44" s="139">
        <f t="shared" si="4"/>
        <v>533966644.33999658</v>
      </c>
      <c r="T44" s="139">
        <f t="shared" si="5"/>
        <v>532350224.37999672</v>
      </c>
    </row>
    <row r="45" spans="1:20" x14ac:dyDescent="0.3">
      <c r="A45" s="124">
        <v>2022</v>
      </c>
      <c r="B45" s="126">
        <f t="shared" si="6"/>
        <v>178591280.22999898</v>
      </c>
      <c r="C45" s="126">
        <f t="shared" ref="C45:M45" si="11">B45+C32-C31</f>
        <v>178962981.56999901</v>
      </c>
      <c r="D45" s="126">
        <f t="shared" si="11"/>
        <v>179430948.56999898</v>
      </c>
      <c r="E45" s="126">
        <f t="shared" si="11"/>
        <v>178235528.37999898</v>
      </c>
      <c r="F45" s="126">
        <f t="shared" si="11"/>
        <v>179866250.39999896</v>
      </c>
      <c r="G45" s="126">
        <f t="shared" si="11"/>
        <v>179179941.93999895</v>
      </c>
      <c r="H45" s="126">
        <f t="shared" si="11"/>
        <v>178478159.61999899</v>
      </c>
      <c r="I45" s="126">
        <f t="shared" si="11"/>
        <v>178846534.17999899</v>
      </c>
      <c r="J45" s="126">
        <f t="shared" si="11"/>
        <v>179214293.02999893</v>
      </c>
      <c r="K45" s="126">
        <f t="shared" si="11"/>
        <v>179245982.44999897</v>
      </c>
      <c r="L45" s="126">
        <f t="shared" si="11"/>
        <v>179458551.419999</v>
      </c>
      <c r="M45" s="126">
        <f t="shared" si="11"/>
        <v>179236410.75999898</v>
      </c>
      <c r="P45" s="124">
        <v>2022</v>
      </c>
      <c r="Q45" s="139">
        <f t="shared" si="2"/>
        <v>536985210.36999702</v>
      </c>
      <c r="R45" s="139">
        <f t="shared" si="3"/>
        <v>537281720.71999693</v>
      </c>
      <c r="S45" s="139">
        <f t="shared" si="4"/>
        <v>536538986.82999688</v>
      </c>
      <c r="T45" s="139">
        <f t="shared" si="5"/>
        <v>537940944.62999701</v>
      </c>
    </row>
    <row r="46" spans="1:20" x14ac:dyDescent="0.3">
      <c r="A46" s="124">
        <v>2023</v>
      </c>
      <c r="B46" s="126">
        <f t="shared" si="6"/>
        <v>179034667.23999891</v>
      </c>
      <c r="C46" s="126">
        <f t="shared" ref="C46:M46" si="12">B46+C33-C32</f>
        <v>178844521.87999886</v>
      </c>
      <c r="D46" s="126">
        <f t="shared" si="12"/>
        <v>179113492.11999884</v>
      </c>
      <c r="E46" s="126">
        <f t="shared" si="12"/>
        <v>178954688.95999882</v>
      </c>
      <c r="F46" s="126">
        <f t="shared" si="12"/>
        <v>178232420.59999883</v>
      </c>
      <c r="G46" s="126">
        <f t="shared" si="12"/>
        <v>179475637.29999888</v>
      </c>
      <c r="H46" s="126">
        <f t="shared" si="12"/>
        <v>180232887.12999886</v>
      </c>
      <c r="I46" s="126">
        <f t="shared" si="12"/>
        <v>171124186.26999888</v>
      </c>
      <c r="J46" s="126">
        <f t="shared" si="12"/>
        <v>154679573.669999</v>
      </c>
      <c r="K46" s="126">
        <f t="shared" si="12"/>
        <v>138795368.17999908</v>
      </c>
      <c r="L46" s="126">
        <f t="shared" si="12"/>
        <v>123860804.11999916</v>
      </c>
      <c r="M46" s="126">
        <f t="shared" si="12"/>
        <v>108590519.71999925</v>
      </c>
      <c r="P46" s="124">
        <v>2023</v>
      </c>
      <c r="Q46" s="139">
        <f t="shared" si="2"/>
        <v>536992681.23999655</v>
      </c>
      <c r="R46" s="139">
        <f t="shared" si="3"/>
        <v>536662746.85999656</v>
      </c>
      <c r="S46" s="139">
        <f t="shared" si="4"/>
        <v>506036647.06999677</v>
      </c>
      <c r="T46" s="139">
        <f t="shared" si="5"/>
        <v>371246692.01999748</v>
      </c>
    </row>
    <row r="49" spans="1:20" x14ac:dyDescent="0.3">
      <c r="A49" s="130" t="s">
        <v>76</v>
      </c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P49" s="130" t="s">
        <v>76</v>
      </c>
      <c r="Q49" s="129"/>
      <c r="R49" s="130"/>
      <c r="S49" s="130"/>
      <c r="T49" s="130"/>
    </row>
    <row r="50" spans="1:20" x14ac:dyDescent="0.3">
      <c r="A50" s="128" t="s">
        <v>80</v>
      </c>
      <c r="P50" s="128" t="s">
        <v>88</v>
      </c>
      <c r="Q50" s="125"/>
      <c r="R50" s="125"/>
      <c r="S50" s="125"/>
      <c r="T50" s="125"/>
    </row>
    <row r="51" spans="1:20" x14ac:dyDescent="0.3">
      <c r="A51" s="124"/>
      <c r="B51" s="126" t="s">
        <v>36</v>
      </c>
      <c r="C51" s="126" t="s">
        <v>37</v>
      </c>
      <c r="D51" s="126" t="s">
        <v>38</v>
      </c>
      <c r="E51" s="126" t="s">
        <v>39</v>
      </c>
      <c r="F51" s="126" t="s">
        <v>40</v>
      </c>
      <c r="G51" s="126" t="s">
        <v>41</v>
      </c>
      <c r="H51" s="126" t="s">
        <v>42</v>
      </c>
      <c r="I51" s="126" t="s">
        <v>43</v>
      </c>
      <c r="J51" s="126" t="s">
        <v>44</v>
      </c>
      <c r="K51" s="126" t="s">
        <v>45</v>
      </c>
      <c r="L51" s="126" t="s">
        <v>46</v>
      </c>
      <c r="M51" s="126" t="s">
        <v>47</v>
      </c>
      <c r="P51" s="124"/>
      <c r="Q51" s="126" t="s">
        <v>81</v>
      </c>
      <c r="R51" s="126" t="s">
        <v>82</v>
      </c>
      <c r="S51" s="126" t="s">
        <v>83</v>
      </c>
      <c r="T51" s="126" t="s">
        <v>84</v>
      </c>
    </row>
    <row r="52" spans="1:20" x14ac:dyDescent="0.3">
      <c r="A52" s="124">
        <v>2017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P52" s="124">
        <v>2017</v>
      </c>
      <c r="Q52" s="126"/>
      <c r="R52" s="126"/>
      <c r="S52" s="126"/>
      <c r="T52" s="126"/>
    </row>
    <row r="53" spans="1:20" x14ac:dyDescent="0.3">
      <c r="A53" s="124">
        <v>2018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7">
        <f>M41/M40-1</f>
        <v>7.2428958657630993E-3</v>
      </c>
      <c r="P53" s="124">
        <v>2018</v>
      </c>
      <c r="Q53" s="126"/>
      <c r="R53" s="126"/>
      <c r="S53" s="126"/>
      <c r="T53" s="126"/>
    </row>
    <row r="54" spans="1:20" x14ac:dyDescent="0.3">
      <c r="A54" s="124">
        <v>2019</v>
      </c>
      <c r="B54" s="127">
        <f t="shared" ref="B54:L54" si="13">B42/B41-1</f>
        <v>3.759266459923305E-3</v>
      </c>
      <c r="C54" s="127">
        <f t="shared" si="13"/>
        <v>1.2558420027677375E-3</v>
      </c>
      <c r="D54" s="127">
        <f t="shared" si="13"/>
        <v>3.5184675864299297E-3</v>
      </c>
      <c r="E54" s="127">
        <f t="shared" si="13"/>
        <v>-1.4925293472467516E-3</v>
      </c>
      <c r="F54" s="127">
        <f t="shared" si="13"/>
        <v>1.2190432880426538E-2</v>
      </c>
      <c r="G54" s="127">
        <f t="shared" si="13"/>
        <v>2.7874402188436953E-3</v>
      </c>
      <c r="H54" s="127">
        <f t="shared" si="13"/>
        <v>5.5274729061283168E-4</v>
      </c>
      <c r="I54" s="127">
        <f t="shared" si="13"/>
        <v>1.0775125616910852E-3</v>
      </c>
      <c r="J54" s="127">
        <f t="shared" si="13"/>
        <v>9.57126117667495E-3</v>
      </c>
      <c r="K54" s="127">
        <f t="shared" si="13"/>
        <v>4.5109068225803739E-3</v>
      </c>
      <c r="L54" s="127">
        <f t="shared" si="13"/>
        <v>-3.2169020011547644E-3</v>
      </c>
      <c r="M54" s="127">
        <f>M42/M41-1</f>
        <v>1.0392468011162226E-3</v>
      </c>
      <c r="P54" s="124">
        <v>2019</v>
      </c>
      <c r="Q54" s="127">
        <f t="shared" ref="Q54:T58" si="14">Q42/Q41-1</f>
        <v>2.8428472575003916E-3</v>
      </c>
      <c r="R54" s="127">
        <f t="shared" si="14"/>
        <v>4.4819986375430609E-3</v>
      </c>
      <c r="S54" s="127">
        <f t="shared" si="14"/>
        <v>3.723383815446013E-3</v>
      </c>
      <c r="T54" s="127">
        <f t="shared" si="14"/>
        <v>7.7627347564734883E-4</v>
      </c>
    </row>
    <row r="55" spans="1:20" x14ac:dyDescent="0.3">
      <c r="A55" s="124">
        <v>2020</v>
      </c>
      <c r="B55" s="127">
        <f t="shared" ref="B55:M55" si="15">B43/B42-1</f>
        <v>6.5554402142218304E-3</v>
      </c>
      <c r="C55" s="127">
        <f t="shared" si="15"/>
        <v>1.4259351541968446E-2</v>
      </c>
      <c r="D55" s="127">
        <f t="shared" si="15"/>
        <v>-1.0670774376181358E-2</v>
      </c>
      <c r="E55" s="127">
        <f t="shared" si="15"/>
        <v>-9.0568477784924606E-2</v>
      </c>
      <c r="F55" s="127">
        <f t="shared" si="15"/>
        <v>-0.13688752614731137</v>
      </c>
      <c r="G55" s="127">
        <f t="shared" si="15"/>
        <v>-0.11480583137344236</v>
      </c>
      <c r="H55" s="127">
        <f t="shared" si="15"/>
        <v>-0.11178827488459442</v>
      </c>
      <c r="I55" s="127">
        <f t="shared" si="15"/>
        <v>-0.10974311655999502</v>
      </c>
      <c r="J55" s="127">
        <f t="shared" si="15"/>
        <v>-0.10648152148687062</v>
      </c>
      <c r="K55" s="127">
        <f t="shared" si="15"/>
        <v>-0.1101340657723</v>
      </c>
      <c r="L55" s="127">
        <f t="shared" si="15"/>
        <v>-9.7818844056800525E-2</v>
      </c>
      <c r="M55" s="127">
        <f t="shared" si="15"/>
        <v>-9.1236845244241915E-2</v>
      </c>
      <c r="P55" s="124">
        <v>2020</v>
      </c>
      <c r="Q55" s="127">
        <f t="shared" si="14"/>
        <v>3.3914780268580191E-3</v>
      </c>
      <c r="R55" s="127">
        <f t="shared" si="14"/>
        <v>-0.11414268381613413</v>
      </c>
      <c r="S55" s="127">
        <f t="shared" si="14"/>
        <v>-0.10933491369445425</v>
      </c>
      <c r="T55" s="127">
        <f t="shared" si="14"/>
        <v>-9.9742561393760809E-2</v>
      </c>
    </row>
    <row r="56" spans="1:20" x14ac:dyDescent="0.3">
      <c r="A56" s="124">
        <v>2021</v>
      </c>
      <c r="B56" s="127">
        <f t="shared" ref="B56:M56" si="16">B44/B43-1</f>
        <v>-0.10545703959037978</v>
      </c>
      <c r="C56" s="127">
        <f t="shared" si="16"/>
        <v>-0.11570496661853924</v>
      </c>
      <c r="D56" s="127">
        <f t="shared" si="16"/>
        <v>-5.2409675069792661E-2</v>
      </c>
      <c r="E56" s="127">
        <f t="shared" si="16"/>
        <v>0.12038660300528514</v>
      </c>
      <c r="F56" s="127">
        <f t="shared" si="16"/>
        <v>0.21056529922309508</v>
      </c>
      <c r="G56" s="127">
        <f t="shared" si="16"/>
        <v>0.19376195940539631</v>
      </c>
      <c r="H56" s="127">
        <f t="shared" si="16"/>
        <v>0.17742911442506748</v>
      </c>
      <c r="I56" s="127">
        <f t="shared" si="16"/>
        <v>0.17377376131531164</v>
      </c>
      <c r="J56" s="127">
        <f t="shared" si="16"/>
        <v>0.16565609878273135</v>
      </c>
      <c r="K56" s="127">
        <f t="shared" si="16"/>
        <v>0.16992105076439645</v>
      </c>
      <c r="L56" s="127">
        <f t="shared" si="16"/>
        <v>0.15940447123444756</v>
      </c>
      <c r="M56" s="127">
        <f t="shared" si="16"/>
        <v>0.1435029098666496</v>
      </c>
      <c r="P56" s="124">
        <v>2021</v>
      </c>
      <c r="Q56" s="127">
        <f t="shared" si="14"/>
        <v>-9.1503412176363486E-2</v>
      </c>
      <c r="R56" s="127">
        <f t="shared" si="14"/>
        <v>0.17419084281960928</v>
      </c>
      <c r="S56" s="127">
        <f t="shared" si="14"/>
        <v>0.17226766860498977</v>
      </c>
      <c r="T56" s="127">
        <f t="shared" si="14"/>
        <v>0.1575288927058931</v>
      </c>
    </row>
    <row r="57" spans="1:20" x14ac:dyDescent="0.3">
      <c r="A57" s="124">
        <v>2022</v>
      </c>
      <c r="B57" s="127">
        <f t="shared" ref="B57:M58" si="17">B45/B44-1</f>
        <v>0.16511977137145295</v>
      </c>
      <c r="C57" s="127">
        <f t="shared" si="17"/>
        <v>0.17236012390349309</v>
      </c>
      <c r="D57" s="127">
        <f t="shared" si="17"/>
        <v>0.12693521863761403</v>
      </c>
      <c r="E57" s="127">
        <f t="shared" si="17"/>
        <v>2.7900621114434809E-2</v>
      </c>
      <c r="F57" s="127">
        <f t="shared" si="17"/>
        <v>4.1835149519440229E-3</v>
      </c>
      <c r="G57" s="127">
        <f t="shared" si="17"/>
        <v>-2.5407691905705576E-3</v>
      </c>
      <c r="H57" s="127">
        <f t="shared" si="17"/>
        <v>1.4604224948189248E-3</v>
      </c>
      <c r="I57" s="127">
        <f t="shared" si="17"/>
        <v>5.9383805922206268E-3</v>
      </c>
      <c r="J57" s="127">
        <f t="shared" si="17"/>
        <v>7.0594178278247099E-3</v>
      </c>
      <c r="K57" s="127">
        <f t="shared" si="17"/>
        <v>7.8780795042687757E-3</v>
      </c>
      <c r="L57" s="127">
        <f t="shared" si="17"/>
        <v>1.0959342230234093E-2</v>
      </c>
      <c r="M57" s="127">
        <f t="shared" si="17"/>
        <v>1.2679750505087295E-2</v>
      </c>
      <c r="P57" s="124">
        <v>2022</v>
      </c>
      <c r="Q57" s="127">
        <f t="shared" si="14"/>
        <v>0.15442545134079411</v>
      </c>
      <c r="R57" s="127">
        <f t="shared" si="14"/>
        <v>9.6416736186615282E-3</v>
      </c>
      <c r="S57" s="127">
        <f t="shared" si="14"/>
        <v>4.8174216821723626E-3</v>
      </c>
      <c r="T57" s="127">
        <f t="shared" si="14"/>
        <v>1.0501959037420461E-2</v>
      </c>
    </row>
    <row r="58" spans="1:20" x14ac:dyDescent="0.3">
      <c r="A58" s="124">
        <v>2023</v>
      </c>
      <c r="B58" s="127">
        <f>B46/B45-1</f>
        <v>2.4826912569801962E-3</v>
      </c>
      <c r="C58" s="127">
        <f t="shared" si="17"/>
        <v>-6.6192286785193843E-4</v>
      </c>
      <c r="D58" s="127">
        <f t="shared" si="17"/>
        <v>-1.7692402148579145E-3</v>
      </c>
      <c r="E58" s="127">
        <f t="shared" si="17"/>
        <v>4.0348890400043746E-3</v>
      </c>
      <c r="F58" s="127">
        <f t="shared" si="17"/>
        <v>-9.0835818079639807E-3</v>
      </c>
      <c r="G58" s="127">
        <f t="shared" si="17"/>
        <v>1.6502704309333538E-3</v>
      </c>
      <c r="H58" s="127">
        <f t="shared" si="17"/>
        <v>9.8316091657146831E-3</v>
      </c>
      <c r="I58" s="127">
        <f t="shared" si="17"/>
        <v>-4.3178627673198355E-2</v>
      </c>
      <c r="J58" s="127">
        <f t="shared" si="17"/>
        <v>-0.13690157712974949</v>
      </c>
      <c r="K58" s="127">
        <f t="shared" si="17"/>
        <v>-0.22567096744432569</v>
      </c>
      <c r="L58" s="127">
        <f t="shared" si="17"/>
        <v>-0.3098082919987506</v>
      </c>
      <c r="M58" s="127">
        <f t="shared" si="17"/>
        <v>-0.3941492174522282</v>
      </c>
      <c r="P58" s="124">
        <v>2023</v>
      </c>
      <c r="Q58" s="127">
        <f t="shared" si="14"/>
        <v>1.3912617806255412E-5</v>
      </c>
      <c r="R58" s="127">
        <f t="shared" si="14"/>
        <v>-1.1520471218914308E-3</v>
      </c>
      <c r="S58" s="127">
        <f t="shared" si="14"/>
        <v>-5.6850183320722669E-2</v>
      </c>
      <c r="T58" s="127">
        <f t="shared" si="14"/>
        <v>-0.30987463266001081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58"/>
  <sheetViews>
    <sheetView topLeftCell="G10" zoomScale="70" zoomScaleNormal="70" workbookViewId="0">
      <selection activeCell="Y49" sqref="Y49"/>
    </sheetView>
  </sheetViews>
  <sheetFormatPr baseColWidth="10" defaultRowHeight="14.4" x14ac:dyDescent="0.3"/>
  <cols>
    <col min="1" max="1" width="11.5546875" customWidth="1"/>
    <col min="2" max="2" width="19.5546875" style="125" customWidth="1"/>
    <col min="3" max="7" width="15.6640625" style="125" bestFit="1" customWidth="1"/>
    <col min="8" max="12" width="15.109375" style="125" bestFit="1" customWidth="1"/>
    <col min="13" max="13" width="16.88671875" style="125" bestFit="1" customWidth="1"/>
    <col min="17" max="20" width="22" customWidth="1"/>
  </cols>
  <sheetData>
    <row r="1" spans="1:13" x14ac:dyDescent="0.3">
      <c r="A1" s="130" t="s">
        <v>51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 x14ac:dyDescent="0.3">
      <c r="A2" s="128" t="s">
        <v>88</v>
      </c>
    </row>
    <row r="3" spans="1:13" x14ac:dyDescent="0.3">
      <c r="A3" s="124"/>
      <c r="B3" s="126" t="s">
        <v>36</v>
      </c>
      <c r="C3" s="126" t="s">
        <v>37</v>
      </c>
      <c r="D3" s="126" t="s">
        <v>38</v>
      </c>
      <c r="E3" s="126" t="s">
        <v>39</v>
      </c>
      <c r="F3" s="126" t="s">
        <v>40</v>
      </c>
      <c r="G3" s="126" t="s">
        <v>41</v>
      </c>
      <c r="H3" s="126" t="s">
        <v>42</v>
      </c>
      <c r="I3" s="126" t="s">
        <v>43</v>
      </c>
      <c r="J3" s="126" t="s">
        <v>44</v>
      </c>
      <c r="K3" s="126" t="s">
        <v>45</v>
      </c>
      <c r="L3" s="126" t="s">
        <v>46</v>
      </c>
      <c r="M3" s="126" t="s">
        <v>47</v>
      </c>
    </row>
    <row r="4" spans="1:13" x14ac:dyDescent="0.3">
      <c r="A4" s="124">
        <v>2017</v>
      </c>
      <c r="B4" s="126">
        <f>Mensuel!C8</f>
        <v>89318441.94999972</v>
      </c>
      <c r="C4" s="126">
        <f>Mensuel!D8</f>
        <v>88779608.169999793</v>
      </c>
      <c r="D4" s="126">
        <f>Mensuel!E8</f>
        <v>105467407.56999975</v>
      </c>
      <c r="E4" s="126">
        <f>Mensuel!F8</f>
        <v>84364150.729999751</v>
      </c>
      <c r="F4" s="126">
        <f>Mensuel!G8</f>
        <v>94845026.379999816</v>
      </c>
      <c r="G4" s="126">
        <f>Mensuel!H8</f>
        <v>99102692.519999892</v>
      </c>
      <c r="H4" s="126">
        <f>Mensuel!I8</f>
        <v>93870892.659999803</v>
      </c>
      <c r="I4" s="126">
        <f>Mensuel!J8</f>
        <v>55879007.830000065</v>
      </c>
      <c r="J4" s="126">
        <f>Mensuel!K8</f>
        <v>89129783.779999867</v>
      </c>
      <c r="K4" s="126">
        <f>Mensuel!L8</f>
        <v>100125744.08999978</v>
      </c>
      <c r="L4" s="126">
        <f>Mensuel!M8</f>
        <v>95553258.629999876</v>
      </c>
      <c r="M4" s="126">
        <f>Mensuel!N8</f>
        <v>88188695.079999775</v>
      </c>
    </row>
    <row r="5" spans="1:13" x14ac:dyDescent="0.3">
      <c r="A5" s="124">
        <v>2018</v>
      </c>
      <c r="B5" s="126">
        <f>Mensuel!O8</f>
        <v>90834582.999999762</v>
      </c>
      <c r="C5" s="126">
        <f>Mensuel!P8</f>
        <v>91611067.899999768</v>
      </c>
      <c r="D5" s="126">
        <f>Mensuel!Q8</f>
        <v>98570341.379999682</v>
      </c>
      <c r="E5" s="126">
        <f>Mensuel!R8</f>
        <v>92598713.259999782</v>
      </c>
      <c r="F5" s="126">
        <f>Mensuel!S8</f>
        <v>86680930.82999976</v>
      </c>
      <c r="G5" s="126">
        <f>Mensuel!T8</f>
        <v>101018772.19999984</v>
      </c>
      <c r="H5" s="126">
        <f>Mensuel!U8</f>
        <v>101176103.54999968</v>
      </c>
      <c r="I5" s="126">
        <f>Mensuel!V8</f>
        <v>54753334.070000038</v>
      </c>
      <c r="J5" s="126">
        <f>Mensuel!W8</f>
        <v>83794574.729999825</v>
      </c>
      <c r="K5" s="126">
        <f>Mensuel!X8</f>
        <v>105018192.83999979</v>
      </c>
      <c r="L5" s="126">
        <f>Mensuel!Y8</f>
        <v>96553649.999999851</v>
      </c>
      <c r="M5" s="126">
        <f>Mensuel!Z8</f>
        <v>88652382.039999858</v>
      </c>
    </row>
    <row r="6" spans="1:13" x14ac:dyDescent="0.3">
      <c r="A6" s="124">
        <v>2019</v>
      </c>
      <c r="B6" s="126">
        <f>Mensuel!AA8</f>
        <v>91646033.619999856</v>
      </c>
      <c r="C6" s="126">
        <f>Mensuel!AB8</f>
        <v>89974494.469999745</v>
      </c>
      <c r="D6" s="126">
        <f>Mensuel!AC8</f>
        <v>96906715.039999932</v>
      </c>
      <c r="E6" s="126">
        <f>Mensuel!AD8</f>
        <v>104132299.31</v>
      </c>
      <c r="F6" s="126">
        <f>Mensuel!AE8</f>
        <v>112845117.41999984</v>
      </c>
      <c r="G6" s="126">
        <f>Mensuel!AF8</f>
        <v>102429536.39999992</v>
      </c>
      <c r="H6" s="126">
        <f>Mensuel!AG8</f>
        <v>119976123.7799999</v>
      </c>
      <c r="I6" s="126">
        <f>Mensuel!AH8</f>
        <v>61273361.979999967</v>
      </c>
      <c r="J6" s="126">
        <f>Mensuel!AI8</f>
        <v>102013483.06999975</v>
      </c>
      <c r="K6" s="126">
        <f>Mensuel!AJ8</f>
        <v>119452803.11999993</v>
      </c>
      <c r="L6" s="126">
        <f>Mensuel!AK8</f>
        <v>101059024.23999959</v>
      </c>
      <c r="M6" s="126">
        <f>Mensuel!AL8</f>
        <v>105485086.5999997</v>
      </c>
    </row>
    <row r="7" spans="1:13" x14ac:dyDescent="0.3">
      <c r="A7" s="124">
        <v>2020</v>
      </c>
      <c r="B7" s="126">
        <f>Mensuel!AM8</f>
        <v>115566916.279999</v>
      </c>
      <c r="C7" s="126">
        <f>Mensuel!AN8</f>
        <v>116693130.00999963</v>
      </c>
      <c r="D7" s="126">
        <f>Mensuel!AO8</f>
        <v>75367094.710000128</v>
      </c>
      <c r="E7" s="126">
        <f>Mensuel!AP8</f>
        <v>4249017.0700000292</v>
      </c>
      <c r="F7" s="126">
        <f>Mensuel!AQ8</f>
        <v>51394848.969999917</v>
      </c>
      <c r="G7" s="126">
        <f>Mensuel!AR8</f>
        <v>118057402.3299993</v>
      </c>
      <c r="H7" s="126">
        <f>Mensuel!AS8</f>
        <v>125829269.48999946</v>
      </c>
      <c r="I7" s="126">
        <f>Mensuel!AT8</f>
        <v>67040247.240000017</v>
      </c>
      <c r="J7" s="126">
        <f>Mensuel!AU8</f>
        <v>119044916.93999967</v>
      </c>
      <c r="K7" s="126">
        <f>Mensuel!AV8</f>
        <v>120444957.91000001</v>
      </c>
      <c r="L7" s="126">
        <f>Mensuel!AW8</f>
        <v>115333471.73000006</v>
      </c>
      <c r="M7" s="126">
        <f>Mensuel!AX8</f>
        <v>121166331.19999953</v>
      </c>
    </row>
    <row r="8" spans="1:13" x14ac:dyDescent="0.3">
      <c r="A8" s="124">
        <v>2021</v>
      </c>
      <c r="B8" s="126">
        <f>Mensuel!AY8</f>
        <v>107249080.15999974</v>
      </c>
      <c r="C8" s="126">
        <f>Mensuel!AZ8</f>
        <v>118239289.08999954</v>
      </c>
      <c r="D8" s="126">
        <f>Mensuel!BA8</f>
        <v>136179213.95999935</v>
      </c>
      <c r="E8" s="126">
        <f>Mensuel!BB8</f>
        <v>108783444.73999956</v>
      </c>
      <c r="F8" s="126">
        <f>Mensuel!BC8</f>
        <v>137643575.31999889</v>
      </c>
      <c r="G8" s="126">
        <f>Mensuel!BD8</f>
        <v>122747175.29000001</v>
      </c>
      <c r="H8" s="126">
        <f>Mensuel!BE8</f>
        <v>122497910.51999918</v>
      </c>
      <c r="I8" s="126">
        <f>Mensuel!BF8</f>
        <v>64716807.240000196</v>
      </c>
      <c r="J8" s="126">
        <f>Mensuel!BG8</f>
        <v>119714916.02999933</v>
      </c>
      <c r="K8" s="126">
        <f>Mensuel!BH8</f>
        <v>121256899.07999969</v>
      </c>
      <c r="L8" s="126">
        <f>Mensuel!BI8</f>
        <v>112971764.62999927</v>
      </c>
      <c r="M8" s="126">
        <f>Mensuel!BJ8</f>
        <v>121239444.11999971</v>
      </c>
    </row>
    <row r="9" spans="1:13" x14ac:dyDescent="0.3">
      <c r="A9" s="124">
        <v>2022</v>
      </c>
      <c r="B9" s="126">
        <f>Mensuel!BK8</f>
        <v>108154433.92999947</v>
      </c>
      <c r="C9" s="126">
        <f>Mensuel!BL8</f>
        <v>116418159.22999963</v>
      </c>
      <c r="D9" s="126">
        <f>Mensuel!BM8</f>
        <v>140703102.70999938</v>
      </c>
      <c r="E9" s="126">
        <f>Mensuel!BN8</f>
        <v>113994522.19999923</v>
      </c>
      <c r="F9" s="126">
        <f>Mensuel!BO8</f>
        <v>128697763.94999966</v>
      </c>
      <c r="G9" s="126">
        <f>Mensuel!BP8</f>
        <v>133470583.67999943</v>
      </c>
      <c r="H9" s="126">
        <f>Mensuel!BQ8</f>
        <v>118766227.15999945</v>
      </c>
      <c r="I9" s="126">
        <f>Mensuel!BR8</f>
        <v>71700176.750000134</v>
      </c>
      <c r="J9" s="126">
        <f>Mensuel!BS8</f>
        <v>127582055.68999965</v>
      </c>
      <c r="K9" s="126">
        <f>Mensuel!BT8</f>
        <v>128620899.62999931</v>
      </c>
      <c r="L9" s="126">
        <f>Mensuel!BU8</f>
        <v>121103983.50999984</v>
      </c>
      <c r="M9" s="126">
        <f>Mensuel!BV8</f>
        <v>124606513.69999956</v>
      </c>
    </row>
    <row r="10" spans="1:13" x14ac:dyDescent="0.3">
      <c r="A10" s="124">
        <v>2023</v>
      </c>
      <c r="B10" s="126">
        <f>Mensuel!BW8</f>
        <v>126139586.0999998</v>
      </c>
      <c r="C10" s="126">
        <f>Mensuel!BX8</f>
        <v>122584394.03999984</v>
      </c>
      <c r="D10" s="126">
        <f>Mensuel!BY8</f>
        <v>147536759.7899988</v>
      </c>
      <c r="E10" s="126">
        <f>Mensuel!BZ8</f>
        <v>117183765.95999962</v>
      </c>
      <c r="F10" s="126">
        <f>Mensuel!CA8</f>
        <v>121333767.98999925</v>
      </c>
      <c r="G10" s="126">
        <f>Mensuel!CB8</f>
        <v>147546336.68999913</v>
      </c>
      <c r="H10" s="126">
        <f>Mensuel!CC8</f>
        <v>128815986.14000003</v>
      </c>
      <c r="I10" s="126">
        <f>Mensuel!CD8</f>
        <v>0</v>
      </c>
      <c r="J10" s="126">
        <f>Mensuel!CE8</f>
        <v>0</v>
      </c>
      <c r="K10" s="126">
        <f>Mensuel!CF8</f>
        <v>0</v>
      </c>
      <c r="L10" s="126">
        <f>Mensuel!CG8</f>
        <v>0</v>
      </c>
      <c r="M10" s="126">
        <f>Mensuel!CH8</f>
        <v>0</v>
      </c>
    </row>
    <row r="12" spans="1:13" x14ac:dyDescent="0.3">
      <c r="A12" s="130" t="s">
        <v>52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</row>
    <row r="13" spans="1:13" x14ac:dyDescent="0.3">
      <c r="A13" s="128" t="s">
        <v>88</v>
      </c>
    </row>
    <row r="14" spans="1:13" x14ac:dyDescent="0.3">
      <c r="A14" s="124"/>
      <c r="B14" s="126" t="s">
        <v>36</v>
      </c>
      <c r="C14" s="126" t="s">
        <v>37</v>
      </c>
      <c r="D14" s="126" t="s">
        <v>38</v>
      </c>
      <c r="E14" s="126" t="s">
        <v>39</v>
      </c>
      <c r="F14" s="126" t="s">
        <v>40</v>
      </c>
      <c r="G14" s="126" t="s">
        <v>41</v>
      </c>
      <c r="H14" s="126" t="s">
        <v>42</v>
      </c>
      <c r="I14" s="126" t="s">
        <v>43</v>
      </c>
      <c r="J14" s="126" t="s">
        <v>44</v>
      </c>
      <c r="K14" s="126" t="s">
        <v>45</v>
      </c>
      <c r="L14" s="126" t="s">
        <v>46</v>
      </c>
      <c r="M14" s="126" t="s">
        <v>47</v>
      </c>
    </row>
    <row r="15" spans="1:13" x14ac:dyDescent="0.3">
      <c r="A15" s="124">
        <v>2017</v>
      </c>
      <c r="B15" s="126">
        <f>Mensuel!C15</f>
        <v>9010427.1100000069</v>
      </c>
      <c r="C15" s="126">
        <f>Mensuel!D15</f>
        <v>9159887.6900000088</v>
      </c>
      <c r="D15" s="126">
        <f>Mensuel!E15</f>
        <v>10787425.410000017</v>
      </c>
      <c r="E15" s="126">
        <f>Mensuel!F15</f>
        <v>8420238.3400000148</v>
      </c>
      <c r="F15" s="126">
        <f>Mensuel!G15</f>
        <v>9646208.5800000262</v>
      </c>
      <c r="G15" s="126">
        <f>Mensuel!H15</f>
        <v>10081256.250000015</v>
      </c>
      <c r="H15" s="126">
        <f>Mensuel!I15</f>
        <v>9653999.860000005</v>
      </c>
      <c r="I15" s="126">
        <f>Mensuel!J15</f>
        <v>6798221.0700000031</v>
      </c>
      <c r="J15" s="126">
        <f>Mensuel!K15</f>
        <v>9198972.6600000076</v>
      </c>
      <c r="K15" s="126">
        <f>Mensuel!L15</f>
        <v>10797659.550000016</v>
      </c>
      <c r="L15" s="126">
        <f>Mensuel!M15</f>
        <v>10388666.940000018</v>
      </c>
      <c r="M15" s="126">
        <f>Mensuel!N15</f>
        <v>9817940.9400000069</v>
      </c>
    </row>
    <row r="16" spans="1:13" x14ac:dyDescent="0.3">
      <c r="A16" s="124">
        <v>2018</v>
      </c>
      <c r="B16" s="126">
        <f>Mensuel!O15</f>
        <v>9950451.9000000134</v>
      </c>
      <c r="C16" s="126">
        <f>Mensuel!P15</f>
        <v>10011979.720000012</v>
      </c>
      <c r="D16" s="126">
        <f>Mensuel!Q15</f>
        <v>10969690.660000013</v>
      </c>
      <c r="E16" s="126">
        <f>Mensuel!R15</f>
        <v>10152670.010000007</v>
      </c>
      <c r="F16" s="126">
        <f>Mensuel!S15</f>
        <v>9353182.270000007</v>
      </c>
      <c r="G16" s="126">
        <f>Mensuel!T15</f>
        <v>11067842.700000022</v>
      </c>
      <c r="H16" s="126">
        <f>Mensuel!U15</f>
        <v>11578481.000000006</v>
      </c>
      <c r="I16" s="126">
        <f>Mensuel!V15</f>
        <v>7536498.4100000057</v>
      </c>
      <c r="J16" s="126">
        <f>Mensuel!W15</f>
        <v>8897321.7000000048</v>
      </c>
      <c r="K16" s="126">
        <f>Mensuel!X15</f>
        <v>12518624.080000008</v>
      </c>
      <c r="L16" s="126">
        <f>Mensuel!Y15</f>
        <v>11828682.920000004</v>
      </c>
      <c r="M16" s="126">
        <f>Mensuel!Z15</f>
        <v>10715555.070000006</v>
      </c>
    </row>
    <row r="17" spans="1:31" x14ac:dyDescent="0.3">
      <c r="A17" s="124">
        <v>2019</v>
      </c>
      <c r="B17" s="126">
        <f>Mensuel!AA15</f>
        <v>11139020.35</v>
      </c>
      <c r="C17" s="126">
        <f>Mensuel!AB15</f>
        <v>11255481.890000012</v>
      </c>
      <c r="D17" s="126">
        <f>Mensuel!AC15</f>
        <v>12125392.420000019</v>
      </c>
      <c r="E17" s="126">
        <f>Mensuel!AD15</f>
        <v>12066795.559999993</v>
      </c>
      <c r="F17" s="126">
        <f>Mensuel!AE15</f>
        <v>13807435.760000002</v>
      </c>
      <c r="G17" s="126">
        <f>Mensuel!AF15</f>
        <v>12831257.040000012</v>
      </c>
      <c r="H17" s="126">
        <f>Mensuel!AG15</f>
        <v>15556688.430000003</v>
      </c>
      <c r="I17" s="126">
        <f>Mensuel!AH15</f>
        <v>9720238.5100000035</v>
      </c>
      <c r="J17" s="126">
        <f>Mensuel!AI15</f>
        <v>13072369.060000023</v>
      </c>
      <c r="K17" s="126">
        <f>Mensuel!AJ15</f>
        <v>15825274.699999994</v>
      </c>
      <c r="L17" s="126">
        <f>Mensuel!AK15</f>
        <v>13890245.670000022</v>
      </c>
      <c r="M17" s="126">
        <f>Mensuel!AL15</f>
        <v>13741132.820000034</v>
      </c>
    </row>
    <row r="18" spans="1:31" x14ac:dyDescent="0.3">
      <c r="A18" s="124">
        <v>2020</v>
      </c>
      <c r="B18" s="126">
        <f>Mensuel!AM15</f>
        <v>14803446.93</v>
      </c>
      <c r="C18" s="126">
        <f>Mensuel!AN15</f>
        <v>16121964.549999963</v>
      </c>
      <c r="D18" s="126">
        <f>Mensuel!AO15</f>
        <v>10841057.950000007</v>
      </c>
      <c r="E18" s="126">
        <f>Mensuel!AP15</f>
        <v>906784.33999999787</v>
      </c>
      <c r="F18" s="126">
        <f>Mensuel!AQ15</f>
        <v>3789720.880000005</v>
      </c>
      <c r="G18" s="126">
        <f>Mensuel!AR15</f>
        <v>12647806.670000006</v>
      </c>
      <c r="H18" s="126">
        <f>Mensuel!AS15</f>
        <v>15438988.450000005</v>
      </c>
      <c r="I18" s="126">
        <f>Mensuel!AT15</f>
        <v>9997305.8000000156</v>
      </c>
      <c r="J18" s="126">
        <f>Mensuel!AU15</f>
        <v>14884423.350000016</v>
      </c>
      <c r="K18" s="126">
        <f>Mensuel!AV15</f>
        <v>16913096.969999976</v>
      </c>
      <c r="L18" s="126">
        <f>Mensuel!AW15</f>
        <v>16303468.360000007</v>
      </c>
      <c r="M18" s="126">
        <f>Mensuel!AX15</f>
        <v>17982630.209999952</v>
      </c>
    </row>
    <row r="19" spans="1:31" x14ac:dyDescent="0.3">
      <c r="A19" s="124">
        <v>2021</v>
      </c>
      <c r="B19" s="126">
        <f>Mensuel!AY15</f>
        <v>15200726.660000006</v>
      </c>
      <c r="C19" s="126">
        <f>Mensuel!AZ15</f>
        <v>17634081.229999993</v>
      </c>
      <c r="D19" s="126">
        <f>Mensuel!BA15</f>
        <v>20768618.919999972</v>
      </c>
      <c r="E19" s="126">
        <f>Mensuel!BB15</f>
        <v>18561581.08999997</v>
      </c>
      <c r="F19" s="126">
        <f>Mensuel!BC15</f>
        <v>16066024.639999989</v>
      </c>
      <c r="G19" s="126">
        <f>Mensuel!BD15</f>
        <v>20499664.289999992</v>
      </c>
      <c r="H19" s="126">
        <f>Mensuel!BE15</f>
        <v>18297770.889999986</v>
      </c>
      <c r="I19" s="126">
        <f>Mensuel!BF15</f>
        <v>12271512.040000036</v>
      </c>
      <c r="J19" s="126">
        <f>Mensuel!BG15</f>
        <v>17533522.150000013</v>
      </c>
      <c r="K19" s="126">
        <f>Mensuel!BH15</f>
        <v>19745408.289999977</v>
      </c>
      <c r="L19" s="126">
        <f>Mensuel!BI15</f>
        <v>19394709.079999976</v>
      </c>
      <c r="M19" s="126">
        <f>Mensuel!BJ15</f>
        <v>20597266.589999966</v>
      </c>
    </row>
    <row r="20" spans="1:31" x14ac:dyDescent="0.3">
      <c r="A20" s="124">
        <v>2022</v>
      </c>
      <c r="B20" s="126">
        <f>Mensuel!BK15</f>
        <v>17161407.900000006</v>
      </c>
      <c r="C20" s="126">
        <f>Mensuel!BL15</f>
        <v>20072009.069999959</v>
      </c>
      <c r="D20" s="126">
        <f>Mensuel!BM15</f>
        <v>23921458.229999978</v>
      </c>
      <c r="E20" s="126">
        <f>Mensuel!BN15</f>
        <v>19589362.899999961</v>
      </c>
      <c r="F20" s="126">
        <f>Mensuel!BO15</f>
        <v>21343916.179999966</v>
      </c>
      <c r="G20" s="126">
        <f>Mensuel!BP15</f>
        <v>22310296.979999971</v>
      </c>
      <c r="H20" s="126">
        <f>Mensuel!BQ15</f>
        <v>20308104.679999951</v>
      </c>
      <c r="I20" s="126">
        <f>Mensuel!BR15</f>
        <v>15163659.079999981</v>
      </c>
      <c r="J20" s="126">
        <f>Mensuel!BS15</f>
        <v>21858664.759999972</v>
      </c>
      <c r="K20" s="126">
        <f>Mensuel!BT15</f>
        <v>22900141.639999952</v>
      </c>
      <c r="L20" s="126">
        <f>Mensuel!BU15</f>
        <v>23073649.789999943</v>
      </c>
      <c r="M20" s="126">
        <f>Mensuel!BV15</f>
        <v>23641208.36999996</v>
      </c>
    </row>
    <row r="21" spans="1:31" x14ac:dyDescent="0.3">
      <c r="A21" s="124">
        <v>2023</v>
      </c>
      <c r="B21" s="126">
        <f>Mensuel!BW15</f>
        <v>22535066.459999979</v>
      </c>
      <c r="C21" s="126">
        <f>Mensuel!BX15</f>
        <v>23901143.80999998</v>
      </c>
      <c r="D21" s="126">
        <f>Mensuel!BY15</f>
        <v>27209839.229999941</v>
      </c>
      <c r="E21" s="126">
        <f>Mensuel!BZ15</f>
        <v>21843300.979999978</v>
      </c>
      <c r="F21" s="126">
        <f>Mensuel!CA15</f>
        <v>23399720.359999988</v>
      </c>
      <c r="G21" s="126">
        <f>Mensuel!CB15</f>
        <v>27648524.969999999</v>
      </c>
      <c r="H21" s="126">
        <f>Mensuel!CC15</f>
        <v>24694863.349999972</v>
      </c>
      <c r="I21" s="126">
        <f>Mensuel!CD15</f>
        <v>0</v>
      </c>
      <c r="J21" s="126">
        <f>Mensuel!CE15</f>
        <v>0</v>
      </c>
      <c r="K21" s="126">
        <f>Mensuel!CF15</f>
        <v>0</v>
      </c>
      <c r="L21" s="126">
        <f>Mensuel!CG15</f>
        <v>0</v>
      </c>
      <c r="M21" s="126">
        <f>Mensuel!CH15</f>
        <v>0</v>
      </c>
    </row>
    <row r="24" spans="1:31" x14ac:dyDescent="0.3">
      <c r="A24" s="130" t="s">
        <v>53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</row>
    <row r="25" spans="1:31" x14ac:dyDescent="0.3">
      <c r="A25" s="128" t="s">
        <v>88</v>
      </c>
    </row>
    <row r="26" spans="1:31" x14ac:dyDescent="0.3">
      <c r="A26" s="124"/>
      <c r="B26" s="126" t="s">
        <v>36</v>
      </c>
      <c r="C26" s="126" t="s">
        <v>37</v>
      </c>
      <c r="D26" s="126" t="s">
        <v>38</v>
      </c>
      <c r="E26" s="126" t="s">
        <v>39</v>
      </c>
      <c r="F26" s="126" t="s">
        <v>40</v>
      </c>
      <c r="G26" s="126" t="s">
        <v>41</v>
      </c>
      <c r="H26" s="126" t="s">
        <v>42</v>
      </c>
      <c r="I26" s="126" t="s">
        <v>43</v>
      </c>
      <c r="J26" s="126" t="s">
        <v>44</v>
      </c>
      <c r="K26" s="126" t="s">
        <v>45</v>
      </c>
      <c r="L26" s="126" t="s">
        <v>46</v>
      </c>
      <c r="M26" s="126" t="s">
        <v>47</v>
      </c>
      <c r="P26" s="124"/>
      <c r="Q26" s="126" t="s">
        <v>81</v>
      </c>
      <c r="R26" s="126" t="s">
        <v>82</v>
      </c>
      <c r="S26" s="126" t="s">
        <v>83</v>
      </c>
      <c r="T26" s="126" t="s">
        <v>84</v>
      </c>
      <c r="U26" s="140" t="s">
        <v>90</v>
      </c>
      <c r="AA26" t="s">
        <v>89</v>
      </c>
    </row>
    <row r="27" spans="1:31" x14ac:dyDescent="0.3">
      <c r="A27" s="124">
        <v>2017</v>
      </c>
      <c r="B27" s="126">
        <f>B15+B4</f>
        <v>98328869.059999734</v>
      </c>
      <c r="C27" s="126">
        <f t="shared" ref="C27:M27" si="0">C15+C4</f>
        <v>97939495.859999806</v>
      </c>
      <c r="D27" s="126">
        <f t="shared" si="0"/>
        <v>116254832.97999977</v>
      </c>
      <c r="E27" s="126">
        <f t="shared" si="0"/>
        <v>92784389.069999769</v>
      </c>
      <c r="F27" s="126">
        <f t="shared" si="0"/>
        <v>104491234.95999984</v>
      </c>
      <c r="G27" s="126">
        <f t="shared" si="0"/>
        <v>109183948.76999991</v>
      </c>
      <c r="H27" s="126">
        <f t="shared" si="0"/>
        <v>103524892.5199998</v>
      </c>
      <c r="I27" s="126">
        <f t="shared" si="0"/>
        <v>62677228.900000066</v>
      </c>
      <c r="J27" s="126">
        <f t="shared" si="0"/>
        <v>98328756.439999878</v>
      </c>
      <c r="K27" s="126">
        <f t="shared" si="0"/>
        <v>110923403.63999979</v>
      </c>
      <c r="L27" s="126">
        <f t="shared" si="0"/>
        <v>105941925.56999989</v>
      </c>
      <c r="M27" s="126">
        <f t="shared" si="0"/>
        <v>98006636.019999787</v>
      </c>
      <c r="P27" s="124">
        <v>2017</v>
      </c>
      <c r="Q27" s="139">
        <f t="shared" ref="Q27:Q33" si="1">B27+C27+D27</f>
        <v>312523197.89999932</v>
      </c>
      <c r="R27" s="139">
        <f t="shared" ref="R27:R33" si="2">G27+F27+E27</f>
        <v>306459572.79999954</v>
      </c>
      <c r="S27" s="139">
        <f t="shared" ref="S27:S33" si="3">J27+I27+H27</f>
        <v>264530877.85999975</v>
      </c>
      <c r="T27" s="139">
        <f t="shared" ref="T27:T33" si="4">K27+L27+M27</f>
        <v>314871965.22999948</v>
      </c>
      <c r="U27" s="124"/>
      <c r="V27" s="126" t="s">
        <v>81</v>
      </c>
      <c r="W27" s="126" t="s">
        <v>82</v>
      </c>
      <c r="X27" s="126" t="s">
        <v>83</v>
      </c>
      <c r="Y27" s="126" t="s">
        <v>84</v>
      </c>
      <c r="AA27" s="124"/>
      <c r="AB27" s="126" t="s">
        <v>81</v>
      </c>
      <c r="AC27" s="126" t="s">
        <v>82</v>
      </c>
      <c r="AD27" s="126" t="s">
        <v>83</v>
      </c>
      <c r="AE27" s="126" t="s">
        <v>84</v>
      </c>
    </row>
    <row r="28" spans="1:31" x14ac:dyDescent="0.3">
      <c r="A28" s="124">
        <v>2018</v>
      </c>
      <c r="B28" s="126">
        <f t="shared" ref="B28:M33" si="5">B16+B5</f>
        <v>100785034.89999977</v>
      </c>
      <c r="C28" s="126">
        <f t="shared" si="5"/>
        <v>101623047.61999978</v>
      </c>
      <c r="D28" s="126">
        <f t="shared" si="5"/>
        <v>109540032.03999969</v>
      </c>
      <c r="E28" s="126">
        <f t="shared" si="5"/>
        <v>102751383.26999979</v>
      </c>
      <c r="F28" s="126">
        <f t="shared" si="5"/>
        <v>96034113.099999771</v>
      </c>
      <c r="G28" s="126">
        <f t="shared" si="5"/>
        <v>112086614.89999986</v>
      </c>
      <c r="H28" s="126">
        <f t="shared" si="5"/>
        <v>112754584.54999968</v>
      </c>
      <c r="I28" s="126">
        <f t="shared" si="5"/>
        <v>62289832.480000041</v>
      </c>
      <c r="J28" s="126">
        <f t="shared" si="5"/>
        <v>92691896.429999828</v>
      </c>
      <c r="K28" s="126">
        <f t="shared" si="5"/>
        <v>117536816.91999981</v>
      </c>
      <c r="L28" s="126">
        <f t="shared" si="5"/>
        <v>108382332.91999985</v>
      </c>
      <c r="M28" s="126">
        <f t="shared" si="5"/>
        <v>99367937.109999865</v>
      </c>
      <c r="P28" s="124">
        <v>2018</v>
      </c>
      <c r="Q28" s="139">
        <f t="shared" si="1"/>
        <v>311948114.55999923</v>
      </c>
      <c r="R28" s="139">
        <f t="shared" si="2"/>
        <v>310872111.26999944</v>
      </c>
      <c r="S28" s="139">
        <f t="shared" si="3"/>
        <v>267736313.45999956</v>
      </c>
      <c r="T28" s="139">
        <f t="shared" si="4"/>
        <v>325287086.94999957</v>
      </c>
      <c r="U28" s="124">
        <v>2018</v>
      </c>
      <c r="V28" s="127">
        <f t="shared" ref="V28:Y33" si="6">Q28/Q27-1</f>
        <v>-1.8401300891081052E-3</v>
      </c>
      <c r="W28" s="127">
        <f t="shared" si="6"/>
        <v>1.4398435753480543E-2</v>
      </c>
      <c r="X28" s="127">
        <f t="shared" si="6"/>
        <v>1.2117434554072215E-2</v>
      </c>
      <c r="Y28" s="127">
        <f t="shared" si="6"/>
        <v>3.3077323071275311E-2</v>
      </c>
      <c r="AA28" s="124">
        <v>2018</v>
      </c>
      <c r="AB28" s="127">
        <v>0.01</v>
      </c>
      <c r="AC28" s="127">
        <v>1.4999999999999999E-2</v>
      </c>
      <c r="AD28" s="127">
        <v>0.02</v>
      </c>
      <c r="AE28" s="127">
        <v>0.05</v>
      </c>
    </row>
    <row r="29" spans="1:31" x14ac:dyDescent="0.3">
      <c r="A29" s="124">
        <v>2019</v>
      </c>
      <c r="B29" s="126">
        <f t="shared" si="5"/>
        <v>102785053.96999985</v>
      </c>
      <c r="C29" s="126">
        <f t="shared" si="5"/>
        <v>101229976.35999976</v>
      </c>
      <c r="D29" s="126">
        <f t="shared" si="5"/>
        <v>109032107.45999995</v>
      </c>
      <c r="E29" s="126">
        <f t="shared" si="5"/>
        <v>116199094.86999999</v>
      </c>
      <c r="F29" s="126">
        <f t="shared" si="5"/>
        <v>126652553.17999984</v>
      </c>
      <c r="G29" s="126">
        <f t="shared" si="5"/>
        <v>115260793.43999992</v>
      </c>
      <c r="H29" s="126">
        <f t="shared" si="5"/>
        <v>135532812.20999989</v>
      </c>
      <c r="I29" s="126">
        <f t="shared" si="5"/>
        <v>70993600.489999965</v>
      </c>
      <c r="J29" s="126">
        <f t="shared" si="5"/>
        <v>115085852.12999977</v>
      </c>
      <c r="K29" s="126">
        <f t="shared" si="5"/>
        <v>135278077.81999993</v>
      </c>
      <c r="L29" s="126">
        <f t="shared" si="5"/>
        <v>114949269.90999961</v>
      </c>
      <c r="M29" s="126">
        <f t="shared" si="5"/>
        <v>119226219.41999973</v>
      </c>
      <c r="P29" s="124">
        <v>2019</v>
      </c>
      <c r="Q29" s="139">
        <f t="shared" si="1"/>
        <v>313047137.7899996</v>
      </c>
      <c r="R29" s="139">
        <f t="shared" si="2"/>
        <v>358112441.48999977</v>
      </c>
      <c r="S29" s="139">
        <f t="shared" si="3"/>
        <v>321612264.82999963</v>
      </c>
      <c r="T29" s="139">
        <f t="shared" si="4"/>
        <v>369453567.14999926</v>
      </c>
      <c r="U29" s="124">
        <v>2019</v>
      </c>
      <c r="V29" s="127">
        <f t="shared" si="6"/>
        <v>3.5230962416636924E-3</v>
      </c>
      <c r="W29" s="127">
        <f t="shared" si="6"/>
        <v>0.15196065683412496</v>
      </c>
      <c r="X29" s="127">
        <f t="shared" si="6"/>
        <v>0.20122765819007693</v>
      </c>
      <c r="Y29" s="127">
        <f t="shared" si="6"/>
        <v>0.13577692435970756</v>
      </c>
      <c r="AA29" s="124">
        <v>2019</v>
      </c>
      <c r="AB29" s="127">
        <v>1.4999999999999999E-2</v>
      </c>
      <c r="AC29" s="127">
        <v>0.03</v>
      </c>
      <c r="AD29" s="127">
        <v>6.5000000000000002E-2</v>
      </c>
      <c r="AE29" s="127">
        <v>0</v>
      </c>
    </row>
    <row r="30" spans="1:31" x14ac:dyDescent="0.3">
      <c r="A30" s="124">
        <v>2020</v>
      </c>
      <c r="B30" s="126">
        <f t="shared" si="5"/>
        <v>130370363.209999</v>
      </c>
      <c r="C30" s="126">
        <f t="shared" si="5"/>
        <v>132815094.5599996</v>
      </c>
      <c r="D30" s="126">
        <f t="shared" si="5"/>
        <v>86208152.660000131</v>
      </c>
      <c r="E30" s="126">
        <f t="shared" si="5"/>
        <v>5155801.4100000272</v>
      </c>
      <c r="F30" s="126">
        <f t="shared" si="5"/>
        <v>55184569.84999992</v>
      </c>
      <c r="G30" s="126">
        <f t="shared" si="5"/>
        <v>130705208.9999993</v>
      </c>
      <c r="H30" s="126">
        <f t="shared" si="5"/>
        <v>141268257.93999946</v>
      </c>
      <c r="I30" s="126">
        <f t="shared" si="5"/>
        <v>77037553.040000036</v>
      </c>
      <c r="J30" s="126">
        <f t="shared" si="5"/>
        <v>133929340.28999969</v>
      </c>
      <c r="K30" s="126">
        <f t="shared" si="5"/>
        <v>137358054.88</v>
      </c>
      <c r="L30" s="126">
        <f t="shared" si="5"/>
        <v>131636940.09000006</v>
      </c>
      <c r="M30" s="126">
        <f t="shared" si="5"/>
        <v>139148961.40999949</v>
      </c>
      <c r="P30" s="124">
        <v>2020</v>
      </c>
      <c r="Q30" s="139">
        <f t="shared" si="1"/>
        <v>349393610.42999876</v>
      </c>
      <c r="R30" s="139">
        <f t="shared" si="2"/>
        <v>191045580.25999925</v>
      </c>
      <c r="S30" s="139">
        <f t="shared" si="3"/>
        <v>352235151.26999921</v>
      </c>
      <c r="T30" s="139">
        <f t="shared" si="4"/>
        <v>408143956.37999952</v>
      </c>
      <c r="U30" s="124">
        <v>2020</v>
      </c>
      <c r="V30" s="127">
        <f t="shared" si="6"/>
        <v>0.11610543030864995</v>
      </c>
      <c r="W30" s="127">
        <f t="shared" si="6"/>
        <v>-0.4665206842155073</v>
      </c>
      <c r="X30" s="127">
        <f t="shared" si="6"/>
        <v>9.5216786760873307E-2</v>
      </c>
      <c r="Y30" s="127">
        <f t="shared" si="6"/>
        <v>0.10472327964908201</v>
      </c>
      <c r="AA30" s="124">
        <v>2020</v>
      </c>
      <c r="AB30" s="127">
        <v>-9.5000000000000001E-2</v>
      </c>
      <c r="AC30" s="127">
        <v>-0.21</v>
      </c>
      <c r="AD30" s="127">
        <v>0.115</v>
      </c>
      <c r="AE30" s="127">
        <v>0.1</v>
      </c>
    </row>
    <row r="31" spans="1:31" x14ac:dyDescent="0.3">
      <c r="A31" s="124">
        <v>2021</v>
      </c>
      <c r="B31" s="126">
        <f t="shared" si="5"/>
        <v>122449806.81999975</v>
      </c>
      <c r="C31" s="126">
        <f t="shared" si="5"/>
        <v>135873370.31999955</v>
      </c>
      <c r="D31" s="126">
        <f t="shared" si="5"/>
        <v>156947832.87999934</v>
      </c>
      <c r="E31" s="126">
        <f t="shared" si="5"/>
        <v>127345025.82999954</v>
      </c>
      <c r="F31" s="126">
        <f t="shared" si="5"/>
        <v>153709599.95999888</v>
      </c>
      <c r="G31" s="126">
        <f t="shared" si="5"/>
        <v>143246839.57999998</v>
      </c>
      <c r="H31" s="126">
        <f t="shared" si="5"/>
        <v>140795681.40999916</v>
      </c>
      <c r="I31" s="126">
        <f t="shared" si="5"/>
        <v>76988319.28000024</v>
      </c>
      <c r="J31" s="126">
        <f t="shared" si="5"/>
        <v>137248438.17999935</v>
      </c>
      <c r="K31" s="126">
        <f t="shared" si="5"/>
        <v>141002307.36999965</v>
      </c>
      <c r="L31" s="126">
        <f t="shared" si="5"/>
        <v>132366473.70999923</v>
      </c>
      <c r="M31" s="126">
        <f t="shared" si="5"/>
        <v>141836710.70999968</v>
      </c>
      <c r="P31" s="124">
        <v>2021</v>
      </c>
      <c r="Q31" s="139">
        <f t="shared" si="1"/>
        <v>415271010.01999867</v>
      </c>
      <c r="R31" s="139">
        <f t="shared" si="2"/>
        <v>424301465.36999846</v>
      </c>
      <c r="S31" s="139">
        <f t="shared" si="3"/>
        <v>355032438.86999875</v>
      </c>
      <c r="T31" s="139">
        <f t="shared" si="4"/>
        <v>415205491.78999853</v>
      </c>
      <c r="U31" s="124">
        <v>2021</v>
      </c>
      <c r="V31" s="127">
        <f t="shared" si="6"/>
        <v>0.18854780861311293</v>
      </c>
      <c r="W31" s="127">
        <f t="shared" si="6"/>
        <v>1.2209436344591422</v>
      </c>
      <c r="X31" s="127">
        <f t="shared" si="6"/>
        <v>7.9415344831821333E-3</v>
      </c>
      <c r="Y31" s="127">
        <f t="shared" si="6"/>
        <v>1.7301580238087366E-2</v>
      </c>
      <c r="AA31" s="124">
        <v>2021</v>
      </c>
      <c r="AB31" s="127">
        <v>0.33</v>
      </c>
      <c r="AC31" s="127">
        <v>0.64</v>
      </c>
      <c r="AD31" s="127">
        <v>5.5E-2</v>
      </c>
      <c r="AE31" s="127">
        <v>0.03</v>
      </c>
    </row>
    <row r="32" spans="1:31" x14ac:dyDescent="0.3">
      <c r="A32" s="124">
        <v>2022</v>
      </c>
      <c r="B32" s="126">
        <f t="shared" si="5"/>
        <v>125315841.82999948</v>
      </c>
      <c r="C32" s="126">
        <f t="shared" si="5"/>
        <v>136490168.29999959</v>
      </c>
      <c r="D32" s="126">
        <f t="shared" si="5"/>
        <v>164624560.93999937</v>
      </c>
      <c r="E32" s="126">
        <f t="shared" si="5"/>
        <v>133583885.09999919</v>
      </c>
      <c r="F32" s="126">
        <f t="shared" si="5"/>
        <v>150041680.12999964</v>
      </c>
      <c r="G32" s="126">
        <f t="shared" si="5"/>
        <v>155780880.6599994</v>
      </c>
      <c r="H32" s="126">
        <f t="shared" si="5"/>
        <v>139074331.83999941</v>
      </c>
      <c r="I32" s="126">
        <f t="shared" si="5"/>
        <v>86863835.830000117</v>
      </c>
      <c r="J32" s="126">
        <f t="shared" si="5"/>
        <v>149440720.44999963</v>
      </c>
      <c r="K32" s="126">
        <f t="shared" si="5"/>
        <v>151521041.26999927</v>
      </c>
      <c r="L32" s="126">
        <f t="shared" si="5"/>
        <v>144177633.29999977</v>
      </c>
      <c r="M32" s="126">
        <f t="shared" si="5"/>
        <v>148247722.06999952</v>
      </c>
      <c r="P32" s="124">
        <v>2022</v>
      </c>
      <c r="Q32" s="139">
        <f t="shared" si="1"/>
        <v>426430571.06999844</v>
      </c>
      <c r="R32" s="139">
        <f t="shared" si="2"/>
        <v>439406445.8899982</v>
      </c>
      <c r="S32" s="139">
        <f t="shared" si="3"/>
        <v>375378888.11999917</v>
      </c>
      <c r="T32" s="139">
        <f t="shared" si="4"/>
        <v>443946396.63999856</v>
      </c>
      <c r="U32" s="124">
        <v>2022</v>
      </c>
      <c r="V32" s="127">
        <f t="shared" si="6"/>
        <v>2.6872959539030461E-2</v>
      </c>
      <c r="W32" s="127">
        <f t="shared" si="6"/>
        <v>3.5599642595690595E-2</v>
      </c>
      <c r="X32" s="127">
        <f t="shared" si="6"/>
        <v>5.730870484612427E-2</v>
      </c>
      <c r="Y32" s="127">
        <f t="shared" si="6"/>
        <v>6.9220916915368136E-2</v>
      </c>
      <c r="AA32" s="124">
        <v>2022</v>
      </c>
      <c r="AB32" s="127">
        <v>0.03</v>
      </c>
      <c r="AC32" s="127">
        <v>1.4999999999999999E-2</v>
      </c>
      <c r="AD32" s="127">
        <v>-5.0000000000000001E-3</v>
      </c>
      <c r="AE32" s="127">
        <v>5.5E-2</v>
      </c>
    </row>
    <row r="33" spans="1:31" x14ac:dyDescent="0.3">
      <c r="A33" s="124">
        <v>2023</v>
      </c>
      <c r="B33" s="126">
        <f t="shared" si="5"/>
        <v>148674652.55999976</v>
      </c>
      <c r="C33" s="126">
        <f t="shared" si="5"/>
        <v>146485537.84999982</v>
      </c>
      <c r="D33" s="126">
        <f t="shared" si="5"/>
        <v>174746599.01999873</v>
      </c>
      <c r="E33" s="126">
        <f t="shared" si="5"/>
        <v>139027066.93999961</v>
      </c>
      <c r="F33" s="126">
        <f t="shared" si="5"/>
        <v>144733488.34999925</v>
      </c>
      <c r="G33" s="126">
        <f t="shared" si="5"/>
        <v>175194861.65999913</v>
      </c>
      <c r="H33" s="126">
        <f t="shared" si="5"/>
        <v>153510849.49000001</v>
      </c>
      <c r="I33" s="126">
        <f t="shared" si="5"/>
        <v>0</v>
      </c>
      <c r="J33" s="126">
        <f t="shared" si="5"/>
        <v>0</v>
      </c>
      <c r="K33" s="126">
        <f t="shared" si="5"/>
        <v>0</v>
      </c>
      <c r="L33" s="126">
        <f t="shared" si="5"/>
        <v>0</v>
      </c>
      <c r="M33" s="126">
        <f t="shared" si="5"/>
        <v>0</v>
      </c>
      <c r="P33" s="124">
        <v>2023</v>
      </c>
      <c r="Q33" s="139">
        <f t="shared" si="1"/>
        <v>469906789.42999834</v>
      </c>
      <c r="R33" s="139">
        <f t="shared" si="2"/>
        <v>458955416.94999802</v>
      </c>
      <c r="S33" s="139">
        <f t="shared" si="3"/>
        <v>153510849.49000001</v>
      </c>
      <c r="T33" s="139">
        <f t="shared" si="4"/>
        <v>0</v>
      </c>
      <c r="U33" s="124">
        <v>2023</v>
      </c>
      <c r="V33" s="127">
        <f t="shared" si="6"/>
        <v>0.10195380282166333</v>
      </c>
      <c r="W33" s="127">
        <f t="shared" si="6"/>
        <v>4.4489495415581004E-2</v>
      </c>
      <c r="X33" s="127">
        <f t="shared" si="6"/>
        <v>-0.59105092388433289</v>
      </c>
      <c r="Y33" s="127">
        <f t="shared" si="6"/>
        <v>-1</v>
      </c>
      <c r="AA33" s="124">
        <v>2023</v>
      </c>
      <c r="AB33" s="127">
        <v>3.5000000000000003E-2</v>
      </c>
      <c r="AC33" s="127">
        <v>-0.02</v>
      </c>
      <c r="AD33" s="127"/>
      <c r="AE33" s="127"/>
    </row>
    <row r="37" spans="1:31" x14ac:dyDescent="0.3">
      <c r="A37" s="125" t="s">
        <v>75</v>
      </c>
      <c r="B37"/>
    </row>
    <row r="39" spans="1:31" x14ac:dyDescent="0.3">
      <c r="A39" s="124"/>
      <c r="B39" s="126" t="s">
        <v>36</v>
      </c>
      <c r="C39" s="126" t="s">
        <v>37</v>
      </c>
      <c r="D39" s="126" t="s">
        <v>38</v>
      </c>
      <c r="E39" s="126" t="s">
        <v>39</v>
      </c>
      <c r="F39" s="126" t="s">
        <v>40</v>
      </c>
      <c r="G39" s="126" t="s">
        <v>41</v>
      </c>
      <c r="H39" s="126" t="s">
        <v>42</v>
      </c>
      <c r="I39" s="126" t="s">
        <v>43</v>
      </c>
      <c r="J39" s="126" t="s">
        <v>44</v>
      </c>
      <c r="K39" s="126" t="s">
        <v>45</v>
      </c>
      <c r="L39" s="126" t="s">
        <v>46</v>
      </c>
      <c r="M39" s="126" t="s">
        <v>47</v>
      </c>
      <c r="P39" s="124"/>
      <c r="Q39" s="126" t="s">
        <v>81</v>
      </c>
      <c r="R39" s="126" t="s">
        <v>82</v>
      </c>
      <c r="S39" s="126" t="s">
        <v>83</v>
      </c>
      <c r="T39" s="126" t="s">
        <v>84</v>
      </c>
    </row>
    <row r="40" spans="1:31" x14ac:dyDescent="0.3">
      <c r="A40" s="124">
        <v>2017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>
        <f>SUM(B27:M27)</f>
        <v>1198385613.7899978</v>
      </c>
      <c r="P40" s="124">
        <v>2017</v>
      </c>
      <c r="Q40" s="139">
        <f t="shared" ref="Q40:Q46" si="7">B40+C40+D40</f>
        <v>0</v>
      </c>
      <c r="R40" s="139">
        <f t="shared" ref="R40:R46" si="8">G40+F40+E40</f>
        <v>0</v>
      </c>
      <c r="S40" s="139">
        <f t="shared" ref="S40:S46" si="9">J40+I40+H40</f>
        <v>0</v>
      </c>
      <c r="T40" s="139">
        <f t="shared" ref="T40:T46" si="10">K40+L40+M40</f>
        <v>1198385613.7899978</v>
      </c>
    </row>
    <row r="41" spans="1:31" x14ac:dyDescent="0.3">
      <c r="A41" s="124">
        <v>2018</v>
      </c>
      <c r="B41" s="126">
        <f t="shared" ref="B41:B46" si="11">M40+B28-B27</f>
        <v>1200841779.629998</v>
      </c>
      <c r="C41" s="126">
        <f>B41+C28-C27</f>
        <v>1204525331.389998</v>
      </c>
      <c r="D41" s="126">
        <f t="shared" ref="D41:M41" si="12">C41+D28-D27</f>
        <v>1197810530.4499979</v>
      </c>
      <c r="E41" s="126">
        <f t="shared" si="12"/>
        <v>1207777524.6499979</v>
      </c>
      <c r="F41" s="126">
        <f t="shared" si="12"/>
        <v>1199320402.7899978</v>
      </c>
      <c r="G41" s="126">
        <f t="shared" si="12"/>
        <v>1202223068.9199977</v>
      </c>
      <c r="H41" s="126">
        <f t="shared" si="12"/>
        <v>1211452760.9499977</v>
      </c>
      <c r="I41" s="126">
        <f t="shared" si="12"/>
        <v>1211065364.5299976</v>
      </c>
      <c r="J41" s="126">
        <f t="shared" si="12"/>
        <v>1205428504.5199976</v>
      </c>
      <c r="K41" s="126">
        <f t="shared" si="12"/>
        <v>1212041917.7999976</v>
      </c>
      <c r="L41" s="126">
        <f t="shared" si="12"/>
        <v>1214482325.1499975</v>
      </c>
      <c r="M41" s="126">
        <f t="shared" si="12"/>
        <v>1215843626.2399976</v>
      </c>
      <c r="P41" s="124">
        <v>2018</v>
      </c>
      <c r="Q41" s="139">
        <f t="shared" si="7"/>
        <v>3603177641.4699936</v>
      </c>
      <c r="R41" s="139">
        <f t="shared" si="8"/>
        <v>3609320996.359993</v>
      </c>
      <c r="S41" s="139">
        <f t="shared" si="9"/>
        <v>3627946629.9999933</v>
      </c>
      <c r="T41" s="139">
        <f t="shared" si="10"/>
        <v>3642367869.1899929</v>
      </c>
    </row>
    <row r="42" spans="1:31" x14ac:dyDescent="0.3">
      <c r="A42" s="124">
        <v>2019</v>
      </c>
      <c r="B42" s="126">
        <f t="shared" si="11"/>
        <v>1217843645.3099976</v>
      </c>
      <c r="C42" s="126">
        <f t="shared" ref="C42:M45" si="13">B42+C29-C28</f>
        <v>1217450574.0499973</v>
      </c>
      <c r="D42" s="126">
        <f t="shared" si="13"/>
        <v>1216942649.4699976</v>
      </c>
      <c r="E42" s="126">
        <f t="shared" si="13"/>
        <v>1230390361.0699978</v>
      </c>
      <c r="F42" s="126">
        <f t="shared" si="13"/>
        <v>1261008801.1499979</v>
      </c>
      <c r="G42" s="126">
        <f t="shared" si="13"/>
        <v>1264182979.6899979</v>
      </c>
      <c r="H42" s="126">
        <f t="shared" si="13"/>
        <v>1286961207.349998</v>
      </c>
      <c r="I42" s="126">
        <f t="shared" si="13"/>
        <v>1295664975.359998</v>
      </c>
      <c r="J42" s="126">
        <f t="shared" si="13"/>
        <v>1318058931.059998</v>
      </c>
      <c r="K42" s="126">
        <f t="shared" si="13"/>
        <v>1335800191.9599981</v>
      </c>
      <c r="L42" s="126">
        <f t="shared" si="13"/>
        <v>1342367128.9499979</v>
      </c>
      <c r="M42" s="126">
        <f t="shared" si="13"/>
        <v>1362225411.2599978</v>
      </c>
      <c r="P42" s="124">
        <v>2019</v>
      </c>
      <c r="Q42" s="139">
        <f t="shared" si="7"/>
        <v>3652236868.8299923</v>
      </c>
      <c r="R42" s="139">
        <f t="shared" si="8"/>
        <v>3755582141.9099936</v>
      </c>
      <c r="S42" s="139">
        <f t="shared" si="9"/>
        <v>3900685113.7699943</v>
      </c>
      <c r="T42" s="139">
        <f t="shared" si="10"/>
        <v>4040392732.1699939</v>
      </c>
    </row>
    <row r="43" spans="1:31" x14ac:dyDescent="0.3">
      <c r="A43" s="124">
        <v>2020</v>
      </c>
      <c r="B43" s="126">
        <f t="shared" si="11"/>
        <v>1389810720.4999971</v>
      </c>
      <c r="C43" s="126">
        <f t="shared" si="13"/>
        <v>1421395838.6999972</v>
      </c>
      <c r="D43" s="126">
        <f t="shared" si="13"/>
        <v>1398571883.8999972</v>
      </c>
      <c r="E43" s="126">
        <f t="shared" si="13"/>
        <v>1287528590.4399974</v>
      </c>
      <c r="F43" s="126">
        <f t="shared" si="13"/>
        <v>1216060607.1099975</v>
      </c>
      <c r="G43" s="126">
        <f t="shared" si="13"/>
        <v>1231505022.669997</v>
      </c>
      <c r="H43" s="126">
        <f t="shared" si="13"/>
        <v>1237240468.3999965</v>
      </c>
      <c r="I43" s="126">
        <f t="shared" si="13"/>
        <v>1243284420.9499965</v>
      </c>
      <c r="J43" s="126">
        <f t="shared" si="13"/>
        <v>1262127909.1099963</v>
      </c>
      <c r="K43" s="126">
        <f t="shared" si="13"/>
        <v>1264207886.1699965</v>
      </c>
      <c r="L43" s="126">
        <f t="shared" si="13"/>
        <v>1280895556.349997</v>
      </c>
      <c r="M43" s="126">
        <f t="shared" si="13"/>
        <v>1300818298.3399966</v>
      </c>
      <c r="P43" s="124">
        <v>2020</v>
      </c>
      <c r="Q43" s="139">
        <f t="shared" si="7"/>
        <v>4209778443.0999913</v>
      </c>
      <c r="R43" s="139">
        <f t="shared" si="8"/>
        <v>3735094220.2199917</v>
      </c>
      <c r="S43" s="139">
        <f t="shared" si="9"/>
        <v>3742652798.4599895</v>
      </c>
      <c r="T43" s="139">
        <f t="shared" si="10"/>
        <v>3845921740.8599901</v>
      </c>
    </row>
    <row r="44" spans="1:31" x14ac:dyDescent="0.3">
      <c r="A44" s="124">
        <v>2021</v>
      </c>
      <c r="B44" s="126">
        <f t="shared" si="11"/>
        <v>1292897741.9499972</v>
      </c>
      <c r="C44" s="126">
        <f t="shared" si="13"/>
        <v>1295956017.7099969</v>
      </c>
      <c r="D44" s="126">
        <f t="shared" si="13"/>
        <v>1366695697.9299963</v>
      </c>
      <c r="E44" s="126">
        <f t="shared" si="13"/>
        <v>1488884922.3499956</v>
      </c>
      <c r="F44" s="126">
        <f t="shared" si="13"/>
        <v>1587409952.4599946</v>
      </c>
      <c r="G44" s="126">
        <f t="shared" si="13"/>
        <v>1599951583.0399952</v>
      </c>
      <c r="H44" s="126">
        <f t="shared" si="13"/>
        <v>1599479006.509995</v>
      </c>
      <c r="I44" s="126">
        <f t="shared" si="13"/>
        <v>1599429772.7499952</v>
      </c>
      <c r="J44" s="126">
        <f t="shared" si="13"/>
        <v>1602748870.6399949</v>
      </c>
      <c r="K44" s="126">
        <f t="shared" si="13"/>
        <v>1606393123.1299944</v>
      </c>
      <c r="L44" s="126">
        <f t="shared" si="13"/>
        <v>1607122656.7499936</v>
      </c>
      <c r="M44" s="126">
        <f t="shared" si="13"/>
        <v>1609810406.049994</v>
      </c>
      <c r="P44" s="124">
        <v>2021</v>
      </c>
      <c r="Q44" s="139">
        <f t="shared" si="7"/>
        <v>3955549457.5899906</v>
      </c>
      <c r="R44" s="139">
        <f t="shared" si="8"/>
        <v>4676246457.8499851</v>
      </c>
      <c r="S44" s="139">
        <f t="shared" si="9"/>
        <v>4801657649.8999844</v>
      </c>
      <c r="T44" s="139">
        <f t="shared" si="10"/>
        <v>4823326185.9299812</v>
      </c>
    </row>
    <row r="45" spans="1:31" x14ac:dyDescent="0.3">
      <c r="A45" s="124">
        <v>2022</v>
      </c>
      <c r="B45" s="126">
        <f t="shared" si="11"/>
        <v>1612676441.0599937</v>
      </c>
      <c r="C45" s="126">
        <f t="shared" si="13"/>
        <v>1613293239.039994</v>
      </c>
      <c r="D45" s="126">
        <f t="shared" si="13"/>
        <v>1620969967.0999939</v>
      </c>
      <c r="E45" s="126">
        <f t="shared" si="13"/>
        <v>1627208826.3699937</v>
      </c>
      <c r="F45" s="126">
        <f t="shared" si="13"/>
        <v>1623540906.5399945</v>
      </c>
      <c r="G45" s="126">
        <f t="shared" si="13"/>
        <v>1636074947.6199939</v>
      </c>
      <c r="H45" s="126">
        <f t="shared" si="13"/>
        <v>1634353598.0499942</v>
      </c>
      <c r="I45" s="126">
        <f t="shared" si="13"/>
        <v>1644229114.5999942</v>
      </c>
      <c r="J45" s="126">
        <f t="shared" si="13"/>
        <v>1656421396.8699944</v>
      </c>
      <c r="K45" s="126">
        <f t="shared" si="13"/>
        <v>1666940130.769994</v>
      </c>
      <c r="L45" s="126">
        <f t="shared" si="13"/>
        <v>1678751290.3599944</v>
      </c>
      <c r="M45" s="126">
        <f t="shared" si="13"/>
        <v>1685162301.7199941</v>
      </c>
      <c r="P45" s="124">
        <v>2022</v>
      </c>
      <c r="Q45" s="139">
        <f t="shared" si="7"/>
        <v>4846939647.1999817</v>
      </c>
      <c r="R45" s="139">
        <f t="shared" si="8"/>
        <v>4886824680.5299816</v>
      </c>
      <c r="S45" s="139">
        <f t="shared" si="9"/>
        <v>4935004109.5199833</v>
      </c>
      <c r="T45" s="139">
        <f t="shared" si="10"/>
        <v>5030853722.8499832</v>
      </c>
    </row>
    <row r="46" spans="1:31" x14ac:dyDescent="0.3">
      <c r="A46" s="124">
        <v>2023</v>
      </c>
      <c r="B46" s="126">
        <f t="shared" si="11"/>
        <v>1708521112.4499943</v>
      </c>
      <c r="C46" s="126">
        <f t="shared" ref="C46:M46" si="14">B46+C33-C32</f>
        <v>1718516481.9999948</v>
      </c>
      <c r="D46" s="126">
        <f t="shared" si="14"/>
        <v>1728638520.0799942</v>
      </c>
      <c r="E46" s="126">
        <f t="shared" si="14"/>
        <v>1734081701.9199946</v>
      </c>
      <c r="F46" s="126">
        <f t="shared" si="14"/>
        <v>1728773510.1399941</v>
      </c>
      <c r="G46" s="126">
        <f t="shared" si="14"/>
        <v>1748187491.1399939</v>
      </c>
      <c r="H46" s="126">
        <f t="shared" si="14"/>
        <v>1762624008.7899945</v>
      </c>
      <c r="I46" s="126">
        <f t="shared" si="14"/>
        <v>1675760172.9599943</v>
      </c>
      <c r="J46" s="126">
        <f t="shared" si="14"/>
        <v>1526319452.5099947</v>
      </c>
      <c r="K46" s="126">
        <f t="shared" si="14"/>
        <v>1374798411.2399955</v>
      </c>
      <c r="L46" s="126">
        <f t="shared" si="14"/>
        <v>1230620777.9399958</v>
      </c>
      <c r="M46" s="126">
        <f t="shared" si="14"/>
        <v>1082373055.8699963</v>
      </c>
      <c r="P46" s="124">
        <v>2023</v>
      </c>
      <c r="Q46" s="139">
        <f t="shared" si="7"/>
        <v>5155676114.5299835</v>
      </c>
      <c r="R46" s="139">
        <f t="shared" si="8"/>
        <v>5211042703.1999826</v>
      </c>
      <c r="S46" s="139">
        <f t="shared" si="9"/>
        <v>4964703634.2599831</v>
      </c>
      <c r="T46" s="139">
        <f t="shared" si="10"/>
        <v>3687792245.0499878</v>
      </c>
    </row>
    <row r="49" spans="1:26" x14ac:dyDescent="0.3">
      <c r="A49" s="130" t="s">
        <v>76</v>
      </c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P49" s="130" t="s">
        <v>76</v>
      </c>
      <c r="Q49" s="129"/>
      <c r="R49" s="129"/>
      <c r="S49" s="129"/>
      <c r="T49" s="129"/>
    </row>
    <row r="50" spans="1:26" x14ac:dyDescent="0.3">
      <c r="A50" s="128" t="s">
        <v>80</v>
      </c>
      <c r="P50" s="128" t="s">
        <v>88</v>
      </c>
      <c r="Q50" s="125"/>
      <c r="R50" s="125"/>
      <c r="S50" s="125"/>
      <c r="T50" s="125"/>
    </row>
    <row r="51" spans="1:26" x14ac:dyDescent="0.3">
      <c r="A51" s="124"/>
      <c r="B51" s="126" t="s">
        <v>36</v>
      </c>
      <c r="C51" s="126" t="s">
        <v>37</v>
      </c>
      <c r="D51" s="126" t="s">
        <v>38</v>
      </c>
      <c r="E51" s="126" t="s">
        <v>39</v>
      </c>
      <c r="F51" s="126" t="s">
        <v>40</v>
      </c>
      <c r="G51" s="126" t="s">
        <v>41</v>
      </c>
      <c r="H51" s="126" t="s">
        <v>42</v>
      </c>
      <c r="I51" s="126" t="s">
        <v>43</v>
      </c>
      <c r="J51" s="126" t="s">
        <v>44</v>
      </c>
      <c r="K51" s="126" t="s">
        <v>45</v>
      </c>
      <c r="L51" s="126" t="s">
        <v>46</v>
      </c>
      <c r="M51" s="126" t="s">
        <v>47</v>
      </c>
      <c r="P51" s="124"/>
      <c r="Q51" s="126" t="s">
        <v>81</v>
      </c>
      <c r="R51" s="126" t="s">
        <v>82</v>
      </c>
      <c r="S51" s="126" t="s">
        <v>83</v>
      </c>
      <c r="T51" s="126" t="s">
        <v>84</v>
      </c>
    </row>
    <row r="52" spans="1:26" x14ac:dyDescent="0.3">
      <c r="A52" s="124">
        <v>2017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P52" s="124">
        <v>2017</v>
      </c>
      <c r="Q52" s="126"/>
      <c r="R52" s="126"/>
      <c r="S52" s="126"/>
      <c r="T52" s="126"/>
    </row>
    <row r="53" spans="1:26" x14ac:dyDescent="0.3">
      <c r="A53" s="124">
        <v>2018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7">
        <f>M41/M40-1</f>
        <v>1.4567942279269719E-2</v>
      </c>
      <c r="P53" s="124">
        <v>2018</v>
      </c>
      <c r="Q53" s="126"/>
      <c r="R53" s="126"/>
      <c r="S53" s="126"/>
      <c r="T53" s="126"/>
    </row>
    <row r="54" spans="1:26" x14ac:dyDescent="0.3">
      <c r="A54" s="124">
        <v>2019</v>
      </c>
      <c r="B54" s="127">
        <f t="shared" ref="B54:M58" si="15">B42/B41-1</f>
        <v>1.4158289600182172E-2</v>
      </c>
      <c r="C54" s="127">
        <f t="shared" si="15"/>
        <v>1.0730569397892076E-2</v>
      </c>
      <c r="D54" s="127">
        <f t="shared" si="15"/>
        <v>1.5972575406238976E-2</v>
      </c>
      <c r="E54" s="127">
        <f t="shared" si="15"/>
        <v>1.8722683572500509E-2</v>
      </c>
      <c r="F54" s="127">
        <f t="shared" si="15"/>
        <v>5.1436128507856171E-2</v>
      </c>
      <c r="G54" s="127">
        <f t="shared" si="15"/>
        <v>5.1537782273352262E-2</v>
      </c>
      <c r="H54" s="127">
        <f t="shared" si="15"/>
        <v>6.2328840904030125E-2</v>
      </c>
      <c r="I54" s="127">
        <f t="shared" si="15"/>
        <v>6.9855528287552593E-2</v>
      </c>
      <c r="J54" s="127">
        <f t="shared" si="15"/>
        <v>9.3436007293398182E-2</v>
      </c>
      <c r="K54" s="127">
        <f t="shared" si="15"/>
        <v>0.10210725581557178</v>
      </c>
      <c r="L54" s="127">
        <f t="shared" si="15"/>
        <v>0.10529984764019162</v>
      </c>
      <c r="M54" s="127">
        <f>M42/M41-1</f>
        <v>0.12039523986541467</v>
      </c>
      <c r="P54" s="124">
        <v>2019</v>
      </c>
      <c r="Q54" s="127">
        <f>Q42/Q41-1</f>
        <v>1.3615545010982055E-2</v>
      </c>
      <c r="R54" s="127">
        <f>R42/R41-1</f>
        <v>4.0523174773733128E-2</v>
      </c>
      <c r="S54" s="127">
        <f>S42/S41-1</f>
        <v>7.5177093707688103E-2</v>
      </c>
      <c r="T54" s="127">
        <f>T42/T41-1</f>
        <v>0.10927640405210237</v>
      </c>
      <c r="W54" s="4">
        <v>2.3878486844558108E-2</v>
      </c>
      <c r="X54" s="4">
        <v>2.8497691660688638E-2</v>
      </c>
      <c r="Y54" s="4">
        <v>3.6716301148493106E-2</v>
      </c>
      <c r="Z54" s="4">
        <v>2.5136132202156932E-2</v>
      </c>
    </row>
    <row r="55" spans="1:26" x14ac:dyDescent="0.3">
      <c r="A55" s="124">
        <v>2020</v>
      </c>
      <c r="B55" s="127">
        <f t="shared" si="15"/>
        <v>0.14120620151220309</v>
      </c>
      <c r="C55" s="127">
        <f t="shared" si="15"/>
        <v>0.16751831162356856</v>
      </c>
      <c r="D55" s="127">
        <f t="shared" si="15"/>
        <v>0.1492504470190954</v>
      </c>
      <c r="E55" s="127">
        <f t="shared" si="15"/>
        <v>4.6439106789092355E-2</v>
      </c>
      <c r="F55" s="127">
        <f t="shared" si="15"/>
        <v>-3.5644631503768398E-2</v>
      </c>
      <c r="G55" s="127">
        <f t="shared" si="15"/>
        <v>-2.5849072124048189E-2</v>
      </c>
      <c r="H55" s="127">
        <f t="shared" si="15"/>
        <v>-3.8634217306660057E-2</v>
      </c>
      <c r="I55" s="127">
        <f t="shared" si="15"/>
        <v>-4.0427545242123775E-2</v>
      </c>
      <c r="J55" s="127">
        <f t="shared" si="15"/>
        <v>-4.2434386378324751E-2</v>
      </c>
      <c r="K55" s="127">
        <f t="shared" si="15"/>
        <v>-5.3595070745539708E-2</v>
      </c>
      <c r="L55" s="127">
        <f t="shared" si="15"/>
        <v>-4.5793413198432553E-2</v>
      </c>
      <c r="M55" s="127">
        <f t="shared" si="15"/>
        <v>-4.507852548661706E-2</v>
      </c>
      <c r="P55" s="124">
        <v>2020</v>
      </c>
      <c r="Q55" s="127">
        <f t="shared" ref="Q55:T58" si="16">Q43/Q42-1</f>
        <v>0.15265756146002918</v>
      </c>
      <c r="R55" s="127">
        <f t="shared" si="16"/>
        <v>-5.4553251442350792E-3</v>
      </c>
      <c r="S55" s="127">
        <f t="shared" si="16"/>
        <v>-4.0513989389229899E-2</v>
      </c>
      <c r="T55" s="127">
        <f t="shared" si="16"/>
        <v>-4.8131705059660912E-2</v>
      </c>
      <c r="W55" s="4">
        <v>-5.8237488322728298E-3</v>
      </c>
      <c r="X55" s="4">
        <v>-8.016750203738704E-2</v>
      </c>
      <c r="Y55" s="4">
        <v>-6.9083241392513525E-2</v>
      </c>
      <c r="Z55" s="4">
        <v>-4.6201307750029202E-2</v>
      </c>
    </row>
    <row r="56" spans="1:26" x14ac:dyDescent="0.3">
      <c r="A56" s="124">
        <v>2021</v>
      </c>
      <c r="B56" s="127">
        <f t="shared" si="15"/>
        <v>-6.9731062741503869E-2</v>
      </c>
      <c r="C56" s="127">
        <f t="shared" si="15"/>
        <v>-8.825115254644833E-2</v>
      </c>
      <c r="D56" s="127">
        <f t="shared" si="15"/>
        <v>-2.2791953947416954E-2</v>
      </c>
      <c r="E56" s="127">
        <f t="shared" si="15"/>
        <v>0.15638979468501524</v>
      </c>
      <c r="F56" s="127">
        <f t="shared" si="15"/>
        <v>0.30537075469660957</v>
      </c>
      <c r="G56" s="127">
        <f t="shared" si="15"/>
        <v>0.29918396887345033</v>
      </c>
      <c r="H56" s="127">
        <f t="shared" si="15"/>
        <v>0.29277941302586608</v>
      </c>
      <c r="I56" s="127">
        <f t="shared" si="15"/>
        <v>0.28645525174993125</v>
      </c>
      <c r="J56" s="127">
        <f t="shared" si="15"/>
        <v>0.26987832142163093</v>
      </c>
      <c r="K56" s="127">
        <f t="shared" si="15"/>
        <v>0.27067165195169851</v>
      </c>
      <c r="L56" s="127">
        <f t="shared" si="15"/>
        <v>0.25468672975149032</v>
      </c>
      <c r="M56" s="127">
        <f t="shared" si="15"/>
        <v>0.23753671677613175</v>
      </c>
      <c r="P56" s="124">
        <v>2021</v>
      </c>
      <c r="Q56" s="127">
        <f t="shared" si="16"/>
        <v>-6.0390110535791464E-2</v>
      </c>
      <c r="R56" s="127">
        <f t="shared" si="16"/>
        <v>0.2519755010556497</v>
      </c>
      <c r="S56" s="127">
        <f t="shared" si="16"/>
        <v>0.28295567568430324</v>
      </c>
      <c r="T56" s="127">
        <f t="shared" si="16"/>
        <v>0.25414049243015358</v>
      </c>
      <c r="W56" s="4">
        <v>6.3849430592435696E-2</v>
      </c>
      <c r="X56" s="4">
        <v>0.31042454438218292</v>
      </c>
      <c r="Y56" s="4">
        <v>0.29234505991941045</v>
      </c>
      <c r="Z56" s="4">
        <v>0.26925809620141294</v>
      </c>
    </row>
    <row r="57" spans="1:26" x14ac:dyDescent="0.3">
      <c r="A57" s="124">
        <v>2022</v>
      </c>
      <c r="B57" s="127">
        <f>B45/B44-1</f>
        <v>0.24733487323420822</v>
      </c>
      <c r="C57" s="127">
        <f t="shared" si="15"/>
        <v>0.24486727712468515</v>
      </c>
      <c r="D57" s="127">
        <f t="shared" si="15"/>
        <v>0.18605039114056088</v>
      </c>
      <c r="E57" s="127">
        <f t="shared" si="15"/>
        <v>9.2904362146184694E-2</v>
      </c>
      <c r="F57" s="127">
        <f t="shared" si="15"/>
        <v>2.276094717940258E-2</v>
      </c>
      <c r="G57" s="127">
        <f t="shared" si="15"/>
        <v>2.2577786079852613E-2</v>
      </c>
      <c r="H57" s="127">
        <f t="shared" si="15"/>
        <v>2.1803719459934756E-2</v>
      </c>
      <c r="I57" s="127">
        <f t="shared" si="15"/>
        <v>2.8009571044168347E-2</v>
      </c>
      <c r="J57" s="127">
        <f t="shared" si="15"/>
        <v>3.3487795382796115E-2</v>
      </c>
      <c r="K57" s="127">
        <f t="shared" si="15"/>
        <v>3.7691276667087603E-2</v>
      </c>
      <c r="L57" s="127">
        <f t="shared" si="15"/>
        <v>4.4569487779390737E-2</v>
      </c>
      <c r="M57" s="127">
        <f t="shared" si="15"/>
        <v>4.680793178303011E-2</v>
      </c>
      <c r="P57" s="124">
        <v>2022</v>
      </c>
      <c r="Q57" s="127">
        <f t="shared" si="16"/>
        <v>0.22535179983644826</v>
      </c>
      <c r="R57" s="127">
        <f t="shared" si="16"/>
        <v>4.5031463713059994E-2</v>
      </c>
      <c r="S57" s="127">
        <f t="shared" si="16"/>
        <v>2.77709219070994E-2</v>
      </c>
      <c r="T57" s="127">
        <f t="shared" si="16"/>
        <v>4.3025814328165435E-2</v>
      </c>
      <c r="W57" s="4">
        <v>0.17811821515838502</v>
      </c>
      <c r="X57" s="4">
        <v>2.9389451666230543E-2</v>
      </c>
      <c r="Y57" s="4">
        <v>1.8587492403464915E-2</v>
      </c>
      <c r="Z57" s="4">
        <v>2.4012400152789642E-2</v>
      </c>
    </row>
    <row r="58" spans="1:26" x14ac:dyDescent="0.3">
      <c r="A58" s="124">
        <v>2023</v>
      </c>
      <c r="B58" s="127">
        <f t="shared" si="15"/>
        <v>5.9432052797275814E-2</v>
      </c>
      <c r="C58" s="127">
        <f t="shared" si="15"/>
        <v>6.522263926588745E-2</v>
      </c>
      <c r="D58" s="127">
        <f t="shared" si="15"/>
        <v>6.6422299712699306E-2</v>
      </c>
      <c r="E58" s="127">
        <f t="shared" si="15"/>
        <v>6.5678647889598096E-2</v>
      </c>
      <c r="F58" s="127">
        <f t="shared" si="15"/>
        <v>6.4816724466934428E-2</v>
      </c>
      <c r="G58" s="127">
        <f t="shared" si="15"/>
        <v>6.8525310336846612E-2</v>
      </c>
      <c r="H58" s="127">
        <f t="shared" si="15"/>
        <v>7.8483879432849957E-2</v>
      </c>
      <c r="I58" s="127">
        <f t="shared" si="15"/>
        <v>1.9176803329912451E-2</v>
      </c>
      <c r="J58" s="127">
        <f t="shared" si="15"/>
        <v>-7.8543989232355282E-2</v>
      </c>
      <c r="K58" s="127">
        <f t="shared" si="15"/>
        <v>-0.17525627593778803</v>
      </c>
      <c r="L58" s="127">
        <f t="shared" si="15"/>
        <v>-0.2669427657291038</v>
      </c>
      <c r="M58" s="127">
        <f t="shared" si="15"/>
        <v>-0.35770397025541634</v>
      </c>
      <c r="P58" s="124">
        <v>2023</v>
      </c>
      <c r="Q58" s="127">
        <f t="shared" si="16"/>
        <v>6.36971965409876E-2</v>
      </c>
      <c r="R58" s="127">
        <f t="shared" si="16"/>
        <v>6.6345335440771258E-2</v>
      </c>
      <c r="S58" s="127">
        <f t="shared" si="16"/>
        <v>6.0181357666364566E-3</v>
      </c>
      <c r="T58" s="127">
        <f t="shared" si="16"/>
        <v>-0.26696492320972309</v>
      </c>
      <c r="W58" s="4">
        <v>2.5459439317985777E-2</v>
      </c>
      <c r="X58" s="4">
        <v>1.3867828337779834E-2</v>
      </c>
      <c r="Y58" s="4">
        <v>1.4784212461722662E-2</v>
      </c>
      <c r="Z58" s="4">
        <v>3.1121623737956272E-3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8"/>
  <sheetViews>
    <sheetView topLeftCell="A25" zoomScale="70" zoomScaleNormal="70" workbookViewId="0">
      <selection activeCell="P49" sqref="P49:T58"/>
    </sheetView>
  </sheetViews>
  <sheetFormatPr baseColWidth="10" defaultRowHeight="14.4" x14ac:dyDescent="0.3"/>
  <cols>
    <col min="1" max="1" width="11.5546875" customWidth="1"/>
    <col min="2" max="5" width="15.109375" style="125" bestFit="1" customWidth="1"/>
    <col min="6" max="6" width="15.6640625" style="125" bestFit="1" customWidth="1"/>
    <col min="7" max="13" width="15.109375" style="125" bestFit="1" customWidth="1"/>
  </cols>
  <sheetData>
    <row r="1" spans="1:13" x14ac:dyDescent="0.3">
      <c r="B1" s="125" t="s">
        <v>54</v>
      </c>
    </row>
    <row r="3" spans="1:13" x14ac:dyDescent="0.3">
      <c r="A3" s="124"/>
      <c r="B3" s="126" t="s">
        <v>36</v>
      </c>
      <c r="C3" s="126" t="s">
        <v>37</v>
      </c>
      <c r="D3" s="126" t="s">
        <v>38</v>
      </c>
      <c r="E3" s="126" t="s">
        <v>39</v>
      </c>
      <c r="F3" s="126" t="s">
        <v>40</v>
      </c>
      <c r="G3" s="126" t="s">
        <v>41</v>
      </c>
      <c r="H3" s="126" t="s">
        <v>42</v>
      </c>
      <c r="I3" s="126" t="s">
        <v>43</v>
      </c>
      <c r="J3" s="126" t="s">
        <v>44</v>
      </c>
      <c r="K3" s="126" t="s">
        <v>45</v>
      </c>
      <c r="L3" s="126" t="s">
        <v>46</v>
      </c>
      <c r="M3" s="126" t="s">
        <v>47</v>
      </c>
    </row>
    <row r="4" spans="1:13" x14ac:dyDescent="0.3">
      <c r="A4" s="124">
        <v>2017</v>
      </c>
      <c r="B4" s="126">
        <f>Mensuel!C9</f>
        <v>62975346.28999994</v>
      </c>
      <c r="C4" s="126">
        <f>Mensuel!D9</f>
        <v>68855442.769999892</v>
      </c>
      <c r="D4" s="126">
        <f>Mensuel!E9</f>
        <v>80832447.72999984</v>
      </c>
      <c r="E4" s="126">
        <f>Mensuel!F9</f>
        <v>63917357.799999923</v>
      </c>
      <c r="F4" s="126">
        <f>Mensuel!G9</f>
        <v>73122360.749999851</v>
      </c>
      <c r="G4" s="126">
        <f>Mensuel!H9</f>
        <v>77258633.739999801</v>
      </c>
      <c r="H4" s="126">
        <f>Mensuel!I9</f>
        <v>72972622.319999859</v>
      </c>
      <c r="I4" s="126">
        <f>Mensuel!J9</f>
        <v>29404716.850000039</v>
      </c>
      <c r="J4" s="126">
        <f>Mensuel!K9</f>
        <v>56731889.519999973</v>
      </c>
      <c r="K4" s="126">
        <f>Mensuel!L9</f>
        <v>76306589.429999828</v>
      </c>
      <c r="L4" s="126">
        <f>Mensuel!M9</f>
        <v>70215096.35999988</v>
      </c>
      <c r="M4" s="126">
        <f>Mensuel!N9</f>
        <v>71101545.079999879</v>
      </c>
    </row>
    <row r="5" spans="1:13" x14ac:dyDescent="0.3">
      <c r="A5" s="124">
        <v>2018</v>
      </c>
      <c r="B5" s="126">
        <f>Mensuel!O9</f>
        <v>59695360.22999993</v>
      </c>
      <c r="C5" s="126">
        <f>Mensuel!P9</f>
        <v>69221969.209999919</v>
      </c>
      <c r="D5" s="126">
        <f>Mensuel!Q9</f>
        <v>74071720.079999849</v>
      </c>
      <c r="E5" s="126">
        <f>Mensuel!R9</f>
        <v>70354251.409999877</v>
      </c>
      <c r="F5" s="126">
        <f>Mensuel!S9</f>
        <v>64622761.349999905</v>
      </c>
      <c r="G5" s="126">
        <f>Mensuel!T9</f>
        <v>77305792.179999828</v>
      </c>
      <c r="H5" s="126">
        <f>Mensuel!U9</f>
        <v>77797979.859999806</v>
      </c>
      <c r="I5" s="126">
        <f>Mensuel!V9</f>
        <v>28429991.95000004</v>
      </c>
      <c r="J5" s="126">
        <f>Mensuel!W9</f>
        <v>53294549.790000014</v>
      </c>
      <c r="K5" s="126">
        <f>Mensuel!X9</f>
        <v>79232113.139999822</v>
      </c>
      <c r="L5" s="126">
        <f>Mensuel!Y9</f>
        <v>69416614.019999892</v>
      </c>
      <c r="M5" s="126">
        <f>Mensuel!Z9</f>
        <v>70904615.649999872</v>
      </c>
    </row>
    <row r="6" spans="1:13" x14ac:dyDescent="0.3">
      <c r="A6" s="124">
        <v>2019</v>
      </c>
      <c r="B6" s="126">
        <f>Mensuel!AA9</f>
        <v>57935865.54999996</v>
      </c>
      <c r="C6" s="126">
        <f>Mensuel!AB9</f>
        <v>66275017.329999916</v>
      </c>
      <c r="D6" s="126">
        <f>Mensuel!AC9</f>
        <v>76866612.789999902</v>
      </c>
      <c r="E6" s="126">
        <f>Mensuel!AD9</f>
        <v>59584059.980000012</v>
      </c>
      <c r="F6" s="126">
        <f>Mensuel!AE9</f>
        <v>59461906.839999996</v>
      </c>
      <c r="G6" s="126">
        <f>Mensuel!AF9</f>
        <v>57403254.980000041</v>
      </c>
      <c r="H6" s="126">
        <f>Mensuel!AG9</f>
        <v>75590939.600000054</v>
      </c>
      <c r="I6" s="126">
        <f>Mensuel!AH9</f>
        <v>26850735.169999994</v>
      </c>
      <c r="J6" s="126">
        <f>Mensuel!AI9</f>
        <v>51263077.199999206</v>
      </c>
      <c r="K6" s="126">
        <f>Mensuel!AJ9</f>
        <v>70793009.55999881</v>
      </c>
      <c r="L6" s="126">
        <f>Mensuel!AK9</f>
        <v>56629585.559999213</v>
      </c>
      <c r="M6" s="126">
        <f>Mensuel!AL9</f>
        <v>65453461.399999239</v>
      </c>
    </row>
    <row r="7" spans="1:13" x14ac:dyDescent="0.3">
      <c r="A7" s="124">
        <v>2020</v>
      </c>
      <c r="B7" s="126">
        <f>Mensuel!AM9</f>
        <v>53094235.7799991</v>
      </c>
      <c r="C7" s="126">
        <f>Mensuel!AN9</f>
        <v>69495239.24999854</v>
      </c>
      <c r="D7" s="126">
        <f>Mensuel!AO9</f>
        <v>51193037.709999412</v>
      </c>
      <c r="E7" s="126">
        <f>Mensuel!AP9</f>
        <v>2600759.8799999943</v>
      </c>
      <c r="F7" s="126">
        <f>Mensuel!AQ9</f>
        <v>34331042.089999788</v>
      </c>
      <c r="G7" s="126">
        <f>Mensuel!AR9</f>
        <v>92698965.9599998</v>
      </c>
      <c r="H7" s="126">
        <f>Mensuel!AS9</f>
        <v>94094070.850000024</v>
      </c>
      <c r="I7" s="126">
        <f>Mensuel!AT9</f>
        <v>38242561.559999771</v>
      </c>
      <c r="J7" s="126">
        <f>Mensuel!AU9</f>
        <v>72098053.869998753</v>
      </c>
      <c r="K7" s="126">
        <f>Mensuel!AV9</f>
        <v>85906692.519999653</v>
      </c>
      <c r="L7" s="126">
        <f>Mensuel!AW9</f>
        <v>82258996.329999372</v>
      </c>
      <c r="M7" s="126">
        <f>Mensuel!AX9</f>
        <v>92369999.399999604</v>
      </c>
    </row>
    <row r="8" spans="1:13" x14ac:dyDescent="0.3">
      <c r="A8" s="124">
        <v>2021</v>
      </c>
      <c r="B8" s="126">
        <f>Mensuel!AY9</f>
        <v>63351636.459998973</v>
      </c>
      <c r="C8" s="126">
        <f>Mensuel!AZ9</f>
        <v>82565731.469999447</v>
      </c>
      <c r="D8" s="126">
        <f>Mensuel!BA9</f>
        <v>96194204.860000223</v>
      </c>
      <c r="E8" s="126">
        <f>Mensuel!BB9</f>
        <v>79041981.279999226</v>
      </c>
      <c r="F8" s="126">
        <f>Mensuel!BC9</f>
        <v>100988799.28999978</v>
      </c>
      <c r="G8" s="126">
        <f>Mensuel!BD9</f>
        <v>87521609.379999593</v>
      </c>
      <c r="H8" s="126">
        <f>Mensuel!BE9</f>
        <v>90040618.959999889</v>
      </c>
      <c r="I8" s="126">
        <f>Mensuel!BF9</f>
        <v>32461240.269999932</v>
      </c>
      <c r="J8" s="126">
        <f>Mensuel!BG9</f>
        <v>73798280.399999097</v>
      </c>
      <c r="K8" s="126">
        <f>Mensuel!BH9</f>
        <v>88486219.489999726</v>
      </c>
      <c r="L8" s="126">
        <f>Mensuel!BI9</f>
        <v>79165062.239999205</v>
      </c>
      <c r="M8" s="126">
        <f>Mensuel!BJ9</f>
        <v>87703114.269999519</v>
      </c>
    </row>
    <row r="9" spans="1:13" x14ac:dyDescent="0.3">
      <c r="A9" s="124">
        <v>2022</v>
      </c>
      <c r="B9" s="126">
        <f>Mensuel!BK9</f>
        <v>63595978.259999163</v>
      </c>
      <c r="C9" s="126">
        <f>Mensuel!BL9</f>
        <v>80833294.649999484</v>
      </c>
      <c r="D9" s="126">
        <f>Mensuel!BM9</f>
        <v>98399407.839999899</v>
      </c>
      <c r="E9" s="126">
        <f>Mensuel!BN9</f>
        <v>80791106.879999295</v>
      </c>
      <c r="F9" s="126">
        <f>Mensuel!BO9</f>
        <v>89137442.859999791</v>
      </c>
      <c r="G9" s="126">
        <f>Mensuel!BP9</f>
        <v>94627942.399999887</v>
      </c>
      <c r="H9" s="126">
        <f>Mensuel!BQ9</f>
        <v>83427216.719999343</v>
      </c>
      <c r="I9" s="126">
        <f>Mensuel!BR9</f>
        <v>34447342.989999928</v>
      </c>
      <c r="J9" s="126">
        <f>Mensuel!BS9</f>
        <v>75246645.109999195</v>
      </c>
      <c r="K9" s="126">
        <f>Mensuel!BT9</f>
        <v>89845612.159999579</v>
      </c>
      <c r="L9" s="126">
        <f>Mensuel!BU9</f>
        <v>80342956.659999192</v>
      </c>
      <c r="M9" s="126">
        <f>Mensuel!BV9</f>
        <v>86605247.029999539</v>
      </c>
    </row>
    <row r="10" spans="1:13" x14ac:dyDescent="0.3">
      <c r="A10" s="124">
        <v>2023</v>
      </c>
      <c r="B10" s="126">
        <f>Mensuel!BW9</f>
        <v>71380557.689999461</v>
      </c>
      <c r="C10" s="126">
        <f>Mensuel!BX9</f>
        <v>81043784.63999927</v>
      </c>
      <c r="D10" s="126">
        <f>Mensuel!BY9</f>
        <v>97219034.859999716</v>
      </c>
      <c r="E10" s="126">
        <f>Mensuel!BZ9</f>
        <v>77705073.789999411</v>
      </c>
      <c r="F10" s="126">
        <f>Mensuel!CA9</f>
        <v>79113771.949999526</v>
      </c>
      <c r="G10" s="126">
        <f>Mensuel!CB9</f>
        <v>98359336.549999863</v>
      </c>
      <c r="H10" s="126">
        <f>Mensuel!CC9</f>
        <v>87235541.029999539</v>
      </c>
      <c r="I10" s="126">
        <f>Mensuel!CD9</f>
        <v>0</v>
      </c>
      <c r="J10" s="126">
        <f>Mensuel!CE9</f>
        <v>0</v>
      </c>
      <c r="K10" s="126">
        <f>Mensuel!CF9</f>
        <v>0</v>
      </c>
      <c r="L10" s="126">
        <f>Mensuel!CG9</f>
        <v>0</v>
      </c>
      <c r="M10" s="126">
        <f>Mensuel!CH9</f>
        <v>0</v>
      </c>
    </row>
    <row r="12" spans="1:13" x14ac:dyDescent="0.3">
      <c r="B12" s="125" t="s">
        <v>55</v>
      </c>
    </row>
    <row r="14" spans="1:13" x14ac:dyDescent="0.3">
      <c r="A14" s="124"/>
      <c r="B14" s="126" t="s">
        <v>36</v>
      </c>
      <c r="C14" s="126" t="s">
        <v>37</v>
      </c>
      <c r="D14" s="126" t="s">
        <v>38</v>
      </c>
      <c r="E14" s="126" t="s">
        <v>39</v>
      </c>
      <c r="F14" s="126" t="s">
        <v>40</v>
      </c>
      <c r="G14" s="126" t="s">
        <v>41</v>
      </c>
      <c r="H14" s="126" t="s">
        <v>42</v>
      </c>
      <c r="I14" s="126" t="s">
        <v>43</v>
      </c>
      <c r="J14" s="126" t="s">
        <v>44</v>
      </c>
      <c r="K14" s="126" t="s">
        <v>45</v>
      </c>
      <c r="L14" s="126" t="s">
        <v>46</v>
      </c>
      <c r="M14" s="126" t="s">
        <v>47</v>
      </c>
    </row>
    <row r="15" spans="1:13" x14ac:dyDescent="0.3">
      <c r="A15" s="124">
        <v>2017</v>
      </c>
      <c r="B15" s="126">
        <f>Mensuel!C16</f>
        <v>7420706.400000005</v>
      </c>
      <c r="C15" s="126">
        <f>Mensuel!D16</f>
        <v>8777418.959999999</v>
      </c>
      <c r="D15" s="126">
        <f>Mensuel!E16</f>
        <v>10516498.290000003</v>
      </c>
      <c r="E15" s="126">
        <f>Mensuel!F16</f>
        <v>8595446.1600000039</v>
      </c>
      <c r="F15" s="126">
        <f>Mensuel!G16</f>
        <v>9417408.2600000016</v>
      </c>
      <c r="G15" s="126">
        <f>Mensuel!H16</f>
        <v>10207204.669999992</v>
      </c>
      <c r="H15" s="126">
        <f>Mensuel!I16</f>
        <v>10075078.340000004</v>
      </c>
      <c r="I15" s="126">
        <f>Mensuel!J16</f>
        <v>5716366.6899999985</v>
      </c>
      <c r="J15" s="126">
        <f>Mensuel!K16</f>
        <v>7161147.1400000006</v>
      </c>
      <c r="K15" s="126">
        <f>Mensuel!L16</f>
        <v>10444063.480000002</v>
      </c>
      <c r="L15" s="126">
        <f>Mensuel!M16</f>
        <v>9952800.2600000016</v>
      </c>
      <c r="M15" s="126">
        <f>Mensuel!N16</f>
        <v>10708058.969999997</v>
      </c>
    </row>
    <row r="16" spans="1:13" x14ac:dyDescent="0.3">
      <c r="A16" s="124">
        <v>2018</v>
      </c>
      <c r="B16" s="126">
        <f>Mensuel!O16</f>
        <v>8214199.9100000057</v>
      </c>
      <c r="C16" s="126">
        <f>Mensuel!P16</f>
        <v>9213494.8800000027</v>
      </c>
      <c r="D16" s="126">
        <f>Mensuel!Q16</f>
        <v>10603556.210000001</v>
      </c>
      <c r="E16" s="126">
        <f>Mensuel!R16</f>
        <v>10015699.290000003</v>
      </c>
      <c r="F16" s="126">
        <f>Mensuel!S16</f>
        <v>8966053.3100000042</v>
      </c>
      <c r="G16" s="126">
        <f>Mensuel!T16</f>
        <v>10846158.319999998</v>
      </c>
      <c r="H16" s="126">
        <f>Mensuel!U16</f>
        <v>11459023.560000002</v>
      </c>
      <c r="I16" s="126">
        <f>Mensuel!V16</f>
        <v>6349985.8500000015</v>
      </c>
      <c r="J16" s="126">
        <f>Mensuel!W16</f>
        <v>7022860.0800000019</v>
      </c>
      <c r="K16" s="126">
        <f>Mensuel!X16</f>
        <v>11784584.050000008</v>
      </c>
      <c r="L16" s="126">
        <f>Mensuel!Y16</f>
        <v>11068995.600000001</v>
      </c>
      <c r="M16" s="126">
        <f>Mensuel!Z16</f>
        <v>11461643.72000001</v>
      </c>
    </row>
    <row r="17" spans="1:13" x14ac:dyDescent="0.3">
      <c r="A17" s="124">
        <v>2019</v>
      </c>
      <c r="B17" s="126">
        <f>Mensuel!AA16</f>
        <v>8458345.0999999996</v>
      </c>
      <c r="C17" s="126">
        <f>Mensuel!AB16</f>
        <v>10087646.350000005</v>
      </c>
      <c r="D17" s="126">
        <f>Mensuel!AC16</f>
        <v>11965055.810000004</v>
      </c>
      <c r="E17" s="126">
        <f>Mensuel!AD16</f>
        <v>8902782.7700000014</v>
      </c>
      <c r="F17" s="126">
        <f>Mensuel!AE16</f>
        <v>8916595.4499999993</v>
      </c>
      <c r="G17" s="126">
        <f>Mensuel!AF16</f>
        <v>9326624.2799999993</v>
      </c>
      <c r="H17" s="126">
        <f>Mensuel!AG16</f>
        <v>12131293.760000004</v>
      </c>
      <c r="I17" s="126">
        <f>Mensuel!AH16</f>
        <v>6646861.1700000027</v>
      </c>
      <c r="J17" s="126">
        <f>Mensuel!AI16</f>
        <v>8091917.5500000035</v>
      </c>
      <c r="K17" s="126">
        <f>Mensuel!AJ16</f>
        <v>12031785.799999986</v>
      </c>
      <c r="L17" s="126">
        <f>Mensuel!AK16</f>
        <v>10204670.739999987</v>
      </c>
      <c r="M17" s="126">
        <f>Mensuel!AL16</f>
        <v>11915795.160000017</v>
      </c>
    </row>
    <row r="18" spans="1:13" x14ac:dyDescent="0.3">
      <c r="A18" s="124">
        <v>2020</v>
      </c>
      <c r="B18" s="126">
        <f>Mensuel!AM16</f>
        <v>7652225.8399999999</v>
      </c>
      <c r="C18" s="126">
        <f>Mensuel!AN16</f>
        <v>10864272.940000013</v>
      </c>
      <c r="D18" s="126">
        <f>Mensuel!AO16</f>
        <v>9060627.2500000019</v>
      </c>
      <c r="E18" s="126">
        <f>Mensuel!AP16</f>
        <v>710826.67</v>
      </c>
      <c r="F18" s="126">
        <f>Mensuel!AQ16</f>
        <v>3408765.4499999997</v>
      </c>
      <c r="G18" s="126">
        <f>Mensuel!AR16</f>
        <v>11547629.009999996</v>
      </c>
      <c r="H18" s="126">
        <f>Mensuel!AS16</f>
        <v>15292341.500000056</v>
      </c>
      <c r="I18" s="126">
        <f>Mensuel!AT16</f>
        <v>9092557.8300000113</v>
      </c>
      <c r="J18" s="126">
        <f>Mensuel!AU16</f>
        <v>11739011.779999992</v>
      </c>
      <c r="K18" s="126">
        <f>Mensuel!AV16</f>
        <v>15539826.350000061</v>
      </c>
      <c r="L18" s="126">
        <f>Mensuel!AW16</f>
        <v>15075166.700000007</v>
      </c>
      <c r="M18" s="126">
        <f>Mensuel!AX16</f>
        <v>18929608.750000075</v>
      </c>
    </row>
    <row r="19" spans="1:13" x14ac:dyDescent="0.3">
      <c r="A19" s="124">
        <v>2021</v>
      </c>
      <c r="B19" s="126">
        <f>Mensuel!AY16</f>
        <v>10737858.840000002</v>
      </c>
      <c r="C19" s="126">
        <f>Mensuel!AZ16</f>
        <v>14600402.170000035</v>
      </c>
      <c r="D19" s="126">
        <f>Mensuel!BA16</f>
        <v>19037931.070000086</v>
      </c>
      <c r="E19" s="126">
        <f>Mensuel!BB16</f>
        <v>17073738.670000017</v>
      </c>
      <c r="F19" s="126">
        <f>Mensuel!BC16</f>
        <v>15433438.420000026</v>
      </c>
      <c r="G19" s="126">
        <f>Mensuel!BD16</f>
        <v>18790166.210000068</v>
      </c>
      <c r="H19" s="126">
        <f>Mensuel!BE16</f>
        <v>17849838.270000052</v>
      </c>
      <c r="I19" s="126">
        <f>Mensuel!BF16</f>
        <v>9699586.5600000005</v>
      </c>
      <c r="J19" s="126">
        <f>Mensuel!BG16</f>
        <v>13233601.520000013</v>
      </c>
      <c r="K19" s="126">
        <f>Mensuel!BH16</f>
        <v>17098039.270000048</v>
      </c>
      <c r="L19" s="126">
        <f>Mensuel!BI16</f>
        <v>17097847.090000041</v>
      </c>
      <c r="M19" s="126">
        <f>Mensuel!BJ16</f>
        <v>19850778.230000064</v>
      </c>
    </row>
    <row r="20" spans="1:13" x14ac:dyDescent="0.3">
      <c r="A20" s="124">
        <v>2022</v>
      </c>
      <c r="B20" s="126">
        <f>Mensuel!BK16</f>
        <v>11016949.079999994</v>
      </c>
      <c r="C20" s="126">
        <f>Mensuel!BL16</f>
        <v>14642241.810000038</v>
      </c>
      <c r="D20" s="126">
        <f>Mensuel!BM16</f>
        <v>19649467.140000056</v>
      </c>
      <c r="E20" s="126">
        <f>Mensuel!BN16</f>
        <v>17071299.730000045</v>
      </c>
      <c r="F20" s="126">
        <f>Mensuel!BO16</f>
        <v>17173150.940000057</v>
      </c>
      <c r="G20" s="126">
        <f>Mensuel!BP16</f>
        <v>18773349.480000034</v>
      </c>
      <c r="H20" s="126">
        <f>Mensuel!BQ16</f>
        <v>17288659.530000053</v>
      </c>
      <c r="I20" s="126">
        <f>Mensuel!BR16</f>
        <v>10756018.02</v>
      </c>
      <c r="J20" s="126">
        <f>Mensuel!BS16</f>
        <v>14409108.379999999</v>
      </c>
      <c r="K20" s="126">
        <f>Mensuel!BT16</f>
        <v>17677415.940000065</v>
      </c>
      <c r="L20" s="126">
        <f>Mensuel!BU16</f>
        <v>17743978.11000007</v>
      </c>
      <c r="M20" s="126">
        <f>Mensuel!BV16</f>
        <v>20477773.21000006</v>
      </c>
    </row>
    <row r="21" spans="1:13" x14ac:dyDescent="0.3">
      <c r="A21" s="124">
        <v>2023</v>
      </c>
      <c r="B21" s="126">
        <f>Mensuel!BW16</f>
        <v>14306115.149999995</v>
      </c>
      <c r="C21" s="126">
        <f>Mensuel!BX16</f>
        <v>17120806.510000035</v>
      </c>
      <c r="D21" s="126">
        <f>Mensuel!BY16</f>
        <v>20809877.290000062</v>
      </c>
      <c r="E21" s="126">
        <f>Mensuel!BZ16</f>
        <v>16934821.870000031</v>
      </c>
      <c r="F21" s="126">
        <f>Mensuel!CA16</f>
        <v>17651531.70000004</v>
      </c>
      <c r="G21" s="126">
        <f>Mensuel!CB16</f>
        <v>21353481.140000038</v>
      </c>
      <c r="H21" s="126">
        <f>Mensuel!CC16</f>
        <v>19934684.310000062</v>
      </c>
      <c r="I21" s="126">
        <f>Mensuel!CD16</f>
        <v>0</v>
      </c>
      <c r="J21" s="126">
        <f>Mensuel!CE16</f>
        <v>0</v>
      </c>
      <c r="K21" s="126">
        <f>Mensuel!CF16</f>
        <v>0</v>
      </c>
      <c r="L21" s="126">
        <f>Mensuel!CG16</f>
        <v>0</v>
      </c>
      <c r="M21" s="126">
        <f>Mensuel!CH16</f>
        <v>0</v>
      </c>
    </row>
    <row r="24" spans="1:13" x14ac:dyDescent="0.3">
      <c r="A24" s="130" t="s">
        <v>56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</row>
    <row r="25" spans="1:13" x14ac:dyDescent="0.3">
      <c r="A25" s="128" t="s">
        <v>88</v>
      </c>
    </row>
    <row r="26" spans="1:13" x14ac:dyDescent="0.3">
      <c r="A26" s="124"/>
      <c r="B26" s="126" t="s">
        <v>36</v>
      </c>
      <c r="C26" s="126" t="s">
        <v>37</v>
      </c>
      <c r="D26" s="126" t="s">
        <v>38</v>
      </c>
      <c r="E26" s="126" t="s">
        <v>39</v>
      </c>
      <c r="F26" s="126" t="s">
        <v>40</v>
      </c>
      <c r="G26" s="126" t="s">
        <v>41</v>
      </c>
      <c r="H26" s="126" t="s">
        <v>42</v>
      </c>
      <c r="I26" s="126" t="s">
        <v>43</v>
      </c>
      <c r="J26" s="126" t="s">
        <v>44</v>
      </c>
      <c r="K26" s="126" t="s">
        <v>45</v>
      </c>
      <c r="L26" s="126" t="s">
        <v>46</v>
      </c>
      <c r="M26" s="126" t="s">
        <v>47</v>
      </c>
    </row>
    <row r="27" spans="1:13" x14ac:dyDescent="0.3">
      <c r="A27" s="124">
        <v>2017</v>
      </c>
      <c r="B27" s="126">
        <f>B15+B4</f>
        <v>70396052.689999938</v>
      </c>
      <c r="C27" s="126">
        <f t="shared" ref="C27:M27" si="0">C15+C4</f>
        <v>77632861.729999885</v>
      </c>
      <c r="D27" s="126">
        <f t="shared" si="0"/>
        <v>91348946.019999847</v>
      </c>
      <c r="E27" s="126">
        <f t="shared" si="0"/>
        <v>72512803.959999919</v>
      </c>
      <c r="F27" s="126">
        <f t="shared" si="0"/>
        <v>82539769.009999856</v>
      </c>
      <c r="G27" s="126">
        <f t="shared" si="0"/>
        <v>87465838.409999788</v>
      </c>
      <c r="H27" s="126">
        <f t="shared" si="0"/>
        <v>83047700.659999862</v>
      </c>
      <c r="I27" s="126">
        <f t="shared" si="0"/>
        <v>35121083.540000036</v>
      </c>
      <c r="J27" s="126">
        <f t="shared" si="0"/>
        <v>63893036.659999974</v>
      </c>
      <c r="K27" s="126">
        <f t="shared" si="0"/>
        <v>86750652.909999833</v>
      </c>
      <c r="L27" s="126">
        <f t="shared" si="0"/>
        <v>80167896.619999886</v>
      </c>
      <c r="M27" s="126">
        <f t="shared" si="0"/>
        <v>81809604.049999878</v>
      </c>
    </row>
    <row r="28" spans="1:13" x14ac:dyDescent="0.3">
      <c r="A28" s="124">
        <v>2018</v>
      </c>
      <c r="B28" s="126">
        <f t="shared" ref="B28:M33" si="1">B16+B5</f>
        <v>67909560.139999941</v>
      </c>
      <c r="C28" s="126">
        <f t="shared" si="1"/>
        <v>78435464.089999914</v>
      </c>
      <c r="D28" s="126">
        <f t="shared" si="1"/>
        <v>84675276.289999843</v>
      </c>
      <c r="E28" s="126">
        <f t="shared" si="1"/>
        <v>80369950.699999884</v>
      </c>
      <c r="F28" s="126">
        <f t="shared" si="1"/>
        <v>73588814.659999907</v>
      </c>
      <c r="G28" s="126">
        <f t="shared" si="1"/>
        <v>88151950.499999821</v>
      </c>
      <c r="H28" s="126">
        <f t="shared" si="1"/>
        <v>89257003.419999808</v>
      </c>
      <c r="I28" s="126">
        <f t="shared" si="1"/>
        <v>34779977.800000042</v>
      </c>
      <c r="J28" s="126">
        <f t="shared" si="1"/>
        <v>60317409.87000002</v>
      </c>
      <c r="K28" s="126">
        <f t="shared" si="1"/>
        <v>91016697.189999834</v>
      </c>
      <c r="L28" s="126">
        <f t="shared" si="1"/>
        <v>80485609.619999886</v>
      </c>
      <c r="M28" s="126">
        <f t="shared" si="1"/>
        <v>82366259.369999886</v>
      </c>
    </row>
    <row r="29" spans="1:13" x14ac:dyDescent="0.3">
      <c r="A29" s="124">
        <v>2019</v>
      </c>
      <c r="B29" s="126">
        <f t="shared" si="1"/>
        <v>66394210.649999961</v>
      </c>
      <c r="C29" s="126">
        <f t="shared" si="1"/>
        <v>76362663.679999918</v>
      </c>
      <c r="D29" s="126">
        <f t="shared" si="1"/>
        <v>88831668.599999905</v>
      </c>
      <c r="E29" s="126">
        <f t="shared" si="1"/>
        <v>68486842.750000015</v>
      </c>
      <c r="F29" s="126">
        <f t="shared" si="1"/>
        <v>68378502.289999992</v>
      </c>
      <c r="G29" s="126">
        <f t="shared" si="1"/>
        <v>66729879.260000043</v>
      </c>
      <c r="H29" s="126">
        <f t="shared" si="1"/>
        <v>87722233.360000059</v>
      </c>
      <c r="I29" s="126">
        <f t="shared" si="1"/>
        <v>33497596.339999996</v>
      </c>
      <c r="J29" s="126">
        <f t="shared" si="1"/>
        <v>59354994.74999921</v>
      </c>
      <c r="K29" s="126">
        <f t="shared" si="1"/>
        <v>82824795.359998792</v>
      </c>
      <c r="L29" s="126">
        <f t="shared" si="1"/>
        <v>66834256.2999992</v>
      </c>
      <c r="M29" s="126">
        <f t="shared" si="1"/>
        <v>77369256.559999257</v>
      </c>
    </row>
    <row r="30" spans="1:13" x14ac:dyDescent="0.3">
      <c r="A30" s="124">
        <v>2020</v>
      </c>
      <c r="B30" s="126">
        <f t="shared" si="1"/>
        <v>60746461.619999096</v>
      </c>
      <c r="C30" s="126">
        <f t="shared" si="1"/>
        <v>80359512.189998552</v>
      </c>
      <c r="D30" s="126">
        <f t="shared" si="1"/>
        <v>60253664.959999412</v>
      </c>
      <c r="E30" s="126">
        <f t="shared" si="1"/>
        <v>3311586.5499999942</v>
      </c>
      <c r="F30" s="126">
        <f t="shared" si="1"/>
        <v>37739807.53999979</v>
      </c>
      <c r="G30" s="126">
        <f t="shared" si="1"/>
        <v>104246594.96999979</v>
      </c>
      <c r="H30" s="126">
        <f t="shared" si="1"/>
        <v>109386412.35000008</v>
      </c>
      <c r="I30" s="126">
        <f t="shared" si="1"/>
        <v>47335119.389999785</v>
      </c>
      <c r="J30" s="126">
        <f t="shared" si="1"/>
        <v>83837065.649998739</v>
      </c>
      <c r="K30" s="126">
        <f t="shared" si="1"/>
        <v>101446518.86999971</v>
      </c>
      <c r="L30" s="126">
        <f t="shared" si="1"/>
        <v>97334163.029999375</v>
      </c>
      <c r="M30" s="126">
        <f t="shared" si="1"/>
        <v>111299608.14999968</v>
      </c>
    </row>
    <row r="31" spans="1:13" x14ac:dyDescent="0.3">
      <c r="A31" s="124">
        <v>2021</v>
      </c>
      <c r="B31" s="126">
        <f t="shared" si="1"/>
        <v>74089495.299998969</v>
      </c>
      <c r="C31" s="126">
        <f t="shared" si="1"/>
        <v>97166133.639999479</v>
      </c>
      <c r="D31" s="126">
        <f t="shared" si="1"/>
        <v>115232135.93000031</v>
      </c>
      <c r="E31" s="126">
        <f t="shared" si="1"/>
        <v>96115719.949999243</v>
      </c>
      <c r="F31" s="126">
        <f t="shared" si="1"/>
        <v>116422237.70999981</v>
      </c>
      <c r="G31" s="126">
        <f t="shared" si="1"/>
        <v>106311775.58999966</v>
      </c>
      <c r="H31" s="126">
        <f t="shared" si="1"/>
        <v>107890457.22999994</v>
      </c>
      <c r="I31" s="126">
        <f t="shared" si="1"/>
        <v>42160826.829999931</v>
      </c>
      <c r="J31" s="126">
        <f t="shared" si="1"/>
        <v>87031881.919999108</v>
      </c>
      <c r="K31" s="126">
        <f t="shared" si="1"/>
        <v>105584258.75999978</v>
      </c>
      <c r="L31" s="126">
        <f t="shared" si="1"/>
        <v>96262909.329999238</v>
      </c>
      <c r="M31" s="126">
        <f t="shared" si="1"/>
        <v>107553892.49999958</v>
      </c>
    </row>
    <row r="32" spans="1:13" x14ac:dyDescent="0.3">
      <c r="A32" s="124">
        <v>2022</v>
      </c>
      <c r="B32" s="126">
        <f>B20+B9</f>
        <v>74612927.339999154</v>
      </c>
      <c r="C32" s="126">
        <f t="shared" si="1"/>
        <v>95475536.459999517</v>
      </c>
      <c r="D32" s="126">
        <f t="shared" si="1"/>
        <v>118048874.97999996</v>
      </c>
      <c r="E32" s="126">
        <f t="shared" si="1"/>
        <v>97862406.609999344</v>
      </c>
      <c r="F32" s="126">
        <f t="shared" si="1"/>
        <v>106310593.79999985</v>
      </c>
      <c r="G32" s="126">
        <f t="shared" si="1"/>
        <v>113401291.87999992</v>
      </c>
      <c r="H32" s="126">
        <f t="shared" si="1"/>
        <v>100715876.2499994</v>
      </c>
      <c r="I32" s="126">
        <f t="shared" si="1"/>
        <v>45203361.009999931</v>
      </c>
      <c r="J32" s="126">
        <f t="shared" si="1"/>
        <v>89655753.48999919</v>
      </c>
      <c r="K32" s="126">
        <f t="shared" si="1"/>
        <v>107523028.09999964</v>
      </c>
      <c r="L32" s="126">
        <f t="shared" si="1"/>
        <v>98086934.769999266</v>
      </c>
      <c r="M32" s="126">
        <f t="shared" si="1"/>
        <v>107083020.23999959</v>
      </c>
    </row>
    <row r="33" spans="1:20" x14ac:dyDescent="0.3">
      <c r="A33" s="124">
        <v>2023</v>
      </c>
      <c r="B33" s="126">
        <f t="shared" si="1"/>
        <v>85686672.839999452</v>
      </c>
      <c r="C33" s="126">
        <f t="shared" si="1"/>
        <v>98164591.149999306</v>
      </c>
      <c r="D33" s="126">
        <f t="shared" si="1"/>
        <v>118028912.14999978</v>
      </c>
      <c r="E33" s="126">
        <f t="shared" si="1"/>
        <v>94639895.659999445</v>
      </c>
      <c r="F33" s="126">
        <f t="shared" si="1"/>
        <v>96765303.649999559</v>
      </c>
      <c r="G33" s="126">
        <f t="shared" si="1"/>
        <v>119712817.68999991</v>
      </c>
      <c r="H33" s="126">
        <f t="shared" si="1"/>
        <v>107170225.3399996</v>
      </c>
      <c r="I33" s="126">
        <f t="shared" si="1"/>
        <v>0</v>
      </c>
      <c r="J33" s="126">
        <f t="shared" si="1"/>
        <v>0</v>
      </c>
      <c r="K33" s="126">
        <f t="shared" si="1"/>
        <v>0</v>
      </c>
      <c r="L33" s="126">
        <f t="shared" si="1"/>
        <v>0</v>
      </c>
      <c r="M33" s="126">
        <f t="shared" si="1"/>
        <v>0</v>
      </c>
    </row>
    <row r="37" spans="1:20" x14ac:dyDescent="0.3">
      <c r="A37" s="125" t="s">
        <v>75</v>
      </c>
      <c r="B37"/>
    </row>
    <row r="39" spans="1:20" x14ac:dyDescent="0.3">
      <c r="A39" s="124"/>
      <c r="B39" s="126" t="s">
        <v>36</v>
      </c>
      <c r="C39" s="126" t="s">
        <v>37</v>
      </c>
      <c r="D39" s="126" t="s">
        <v>38</v>
      </c>
      <c r="E39" s="126" t="s">
        <v>39</v>
      </c>
      <c r="F39" s="126" t="s">
        <v>40</v>
      </c>
      <c r="G39" s="126" t="s">
        <v>41</v>
      </c>
      <c r="H39" s="126" t="s">
        <v>42</v>
      </c>
      <c r="I39" s="126" t="s">
        <v>43</v>
      </c>
      <c r="J39" s="126" t="s">
        <v>44</v>
      </c>
      <c r="K39" s="126" t="s">
        <v>45</v>
      </c>
      <c r="L39" s="126" t="s">
        <v>46</v>
      </c>
      <c r="M39" s="126" t="s">
        <v>47</v>
      </c>
      <c r="P39" s="124"/>
      <c r="Q39" s="126" t="s">
        <v>81</v>
      </c>
      <c r="R39" s="126" t="s">
        <v>82</v>
      </c>
      <c r="S39" s="126" t="s">
        <v>83</v>
      </c>
      <c r="T39" s="126" t="s">
        <v>84</v>
      </c>
    </row>
    <row r="40" spans="1:20" x14ac:dyDescent="0.3">
      <c r="A40" s="124">
        <v>2017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>
        <f>SUM(B27:M27)</f>
        <v>912686246.2599988</v>
      </c>
      <c r="P40" s="124">
        <v>2017</v>
      </c>
      <c r="Q40" s="139">
        <f t="shared" ref="Q40:Q46" si="2">B40+C40+D40</f>
        <v>0</v>
      </c>
      <c r="R40" s="139">
        <f t="shared" ref="R40:R46" si="3">G40+F40+E40</f>
        <v>0</v>
      </c>
      <c r="S40" s="139">
        <f t="shared" ref="S40:S46" si="4">J40+I40+H40</f>
        <v>0</v>
      </c>
      <c r="T40" s="139">
        <f t="shared" ref="T40:T46" si="5">K40+L40+M40</f>
        <v>912686246.2599988</v>
      </c>
    </row>
    <row r="41" spans="1:20" x14ac:dyDescent="0.3">
      <c r="A41" s="124">
        <v>2018</v>
      </c>
      <c r="B41" s="126">
        <f t="shared" ref="B41:B46" si="6">M40+B28-B27</f>
        <v>910199753.70999885</v>
      </c>
      <c r="C41" s="126">
        <f>B41+C28-C27</f>
        <v>911002356.06999886</v>
      </c>
      <c r="D41" s="126">
        <f t="shared" ref="D41:M41" si="7">C41+D28-D27</f>
        <v>904328686.33999884</v>
      </c>
      <c r="E41" s="126">
        <f t="shared" si="7"/>
        <v>912185833.07999885</v>
      </c>
      <c r="F41" s="126">
        <f t="shared" si="7"/>
        <v>903234878.72999895</v>
      </c>
      <c r="G41" s="126">
        <f t="shared" si="7"/>
        <v>903920990.81999898</v>
      </c>
      <c r="H41" s="126">
        <f t="shared" si="7"/>
        <v>910130293.57999897</v>
      </c>
      <c r="I41" s="126">
        <f t="shared" si="7"/>
        <v>909789187.83999896</v>
      </c>
      <c r="J41" s="126">
        <f t="shared" si="7"/>
        <v>906213561.049999</v>
      </c>
      <c r="K41" s="126">
        <f t="shared" si="7"/>
        <v>910479605.32999897</v>
      </c>
      <c r="L41" s="126">
        <f t="shared" si="7"/>
        <v>910797318.32999897</v>
      </c>
      <c r="M41" s="126">
        <f t="shared" si="7"/>
        <v>911353973.64999902</v>
      </c>
      <c r="P41" s="124">
        <v>2018</v>
      </c>
      <c r="Q41" s="139">
        <f t="shared" si="2"/>
        <v>2725530796.1199965</v>
      </c>
      <c r="R41" s="139">
        <f t="shared" si="3"/>
        <v>2719341702.6299968</v>
      </c>
      <c r="S41" s="139">
        <f t="shared" si="4"/>
        <v>2726133042.4699969</v>
      </c>
      <c r="T41" s="139">
        <f t="shared" si="5"/>
        <v>2732630897.3099971</v>
      </c>
    </row>
    <row r="42" spans="1:20" x14ac:dyDescent="0.3">
      <c r="A42" s="124">
        <v>2019</v>
      </c>
      <c r="B42" s="126">
        <f t="shared" si="6"/>
        <v>909838624.15999901</v>
      </c>
      <c r="C42" s="126">
        <f t="shared" ref="C42:M45" si="8">B42+C29-C28</f>
        <v>907765823.74999905</v>
      </c>
      <c r="D42" s="126">
        <f t="shared" si="8"/>
        <v>911922216.05999911</v>
      </c>
      <c r="E42" s="126">
        <f t="shared" si="8"/>
        <v>900039108.10999918</v>
      </c>
      <c r="F42" s="126">
        <f t="shared" si="8"/>
        <v>894828795.73999929</v>
      </c>
      <c r="G42" s="126">
        <f t="shared" si="8"/>
        <v>873406724.49999952</v>
      </c>
      <c r="H42" s="126">
        <f t="shared" si="8"/>
        <v>871871954.4399997</v>
      </c>
      <c r="I42" s="126">
        <f t="shared" si="8"/>
        <v>870589572.97999966</v>
      </c>
      <c r="J42" s="126">
        <f t="shared" si="8"/>
        <v>869627157.85999882</v>
      </c>
      <c r="K42" s="126">
        <f t="shared" si="8"/>
        <v>861435256.02999783</v>
      </c>
      <c r="L42" s="126">
        <f t="shared" si="8"/>
        <v>847783902.70999718</v>
      </c>
      <c r="M42" s="126">
        <f t="shared" si="8"/>
        <v>842786899.89999652</v>
      </c>
      <c r="P42" s="124">
        <v>2019</v>
      </c>
      <c r="Q42" s="139">
        <f t="shared" si="2"/>
        <v>2729526663.9699969</v>
      </c>
      <c r="R42" s="139">
        <f t="shared" si="3"/>
        <v>2668274628.349998</v>
      </c>
      <c r="S42" s="139">
        <f t="shared" si="4"/>
        <v>2612088685.2799983</v>
      </c>
      <c r="T42" s="139">
        <f t="shared" si="5"/>
        <v>2552006058.6399918</v>
      </c>
    </row>
    <row r="43" spans="1:20" x14ac:dyDescent="0.3">
      <c r="A43" s="124">
        <v>2020</v>
      </c>
      <c r="B43" s="126">
        <f t="shared" si="6"/>
        <v>837139150.86999559</v>
      </c>
      <c r="C43" s="126">
        <f t="shared" si="8"/>
        <v>841135999.37999415</v>
      </c>
      <c r="D43" s="126">
        <f t="shared" si="8"/>
        <v>812557995.73999369</v>
      </c>
      <c r="E43" s="126">
        <f t="shared" si="8"/>
        <v>747382739.53999364</v>
      </c>
      <c r="F43" s="126">
        <f t="shared" si="8"/>
        <v>716744044.78999352</v>
      </c>
      <c r="G43" s="126">
        <f t="shared" si="8"/>
        <v>754260760.49999332</v>
      </c>
      <c r="H43" s="126">
        <f t="shared" si="8"/>
        <v>775924939.48999345</v>
      </c>
      <c r="I43" s="126">
        <f t="shared" si="8"/>
        <v>789762462.53999317</v>
      </c>
      <c r="J43" s="126">
        <f t="shared" si="8"/>
        <v>814244533.43999279</v>
      </c>
      <c r="K43" s="126">
        <f t="shared" si="8"/>
        <v>832866256.94999373</v>
      </c>
      <c r="L43" s="126">
        <f t="shared" si="8"/>
        <v>863366163.67999387</v>
      </c>
      <c r="M43" s="126">
        <f t="shared" si="8"/>
        <v>897296515.26999426</v>
      </c>
      <c r="P43" s="124">
        <v>2020</v>
      </c>
      <c r="Q43" s="139">
        <f t="shared" si="2"/>
        <v>2490833145.9899836</v>
      </c>
      <c r="R43" s="139">
        <f t="shared" si="3"/>
        <v>2218387544.8299804</v>
      </c>
      <c r="S43" s="139">
        <f t="shared" si="4"/>
        <v>2379931935.4699793</v>
      </c>
      <c r="T43" s="139">
        <f t="shared" si="5"/>
        <v>2593528935.899982</v>
      </c>
    </row>
    <row r="44" spans="1:20" x14ac:dyDescent="0.3">
      <c r="A44" s="124">
        <v>2021</v>
      </c>
      <c r="B44" s="126">
        <f t="shared" si="6"/>
        <v>910639548.94999421</v>
      </c>
      <c r="C44" s="126">
        <f t="shared" si="8"/>
        <v>927446170.39999521</v>
      </c>
      <c r="D44" s="126">
        <f t="shared" si="8"/>
        <v>982424641.36999607</v>
      </c>
      <c r="E44" s="126">
        <f t="shared" si="8"/>
        <v>1075228774.7699955</v>
      </c>
      <c r="F44" s="126">
        <f t="shared" si="8"/>
        <v>1153911204.9399955</v>
      </c>
      <c r="G44" s="126">
        <f t="shared" si="8"/>
        <v>1155976385.5599954</v>
      </c>
      <c r="H44" s="126">
        <f t="shared" si="8"/>
        <v>1154480430.4399953</v>
      </c>
      <c r="I44" s="126">
        <f t="shared" si="8"/>
        <v>1149306137.8799953</v>
      </c>
      <c r="J44" s="126">
        <f t="shared" si="8"/>
        <v>1152500954.1499958</v>
      </c>
      <c r="K44" s="126">
        <f t="shared" si="8"/>
        <v>1156638694.0399959</v>
      </c>
      <c r="L44" s="126">
        <f t="shared" si="8"/>
        <v>1155567440.3399959</v>
      </c>
      <c r="M44" s="126">
        <f t="shared" si="8"/>
        <v>1151821724.6899958</v>
      </c>
      <c r="P44" s="124">
        <v>2021</v>
      </c>
      <c r="Q44" s="139">
        <f t="shared" si="2"/>
        <v>2820510360.7199855</v>
      </c>
      <c r="R44" s="139">
        <f t="shared" si="3"/>
        <v>3385116365.2699862</v>
      </c>
      <c r="S44" s="139">
        <f t="shared" si="4"/>
        <v>3456287522.4699864</v>
      </c>
      <c r="T44" s="139">
        <f t="shared" si="5"/>
        <v>3464027859.0699873</v>
      </c>
    </row>
    <row r="45" spans="1:20" x14ac:dyDescent="0.3">
      <c r="A45" s="124">
        <v>2022</v>
      </c>
      <c r="B45" s="126">
        <f t="shared" si="6"/>
        <v>1152345156.729996</v>
      </c>
      <c r="C45" s="126">
        <f t="shared" si="8"/>
        <v>1150654559.5499961</v>
      </c>
      <c r="D45" s="126">
        <f t="shared" si="8"/>
        <v>1153471298.5999959</v>
      </c>
      <c r="E45" s="126">
        <f t="shared" si="8"/>
        <v>1155217985.2599959</v>
      </c>
      <c r="F45" s="126">
        <f t="shared" si="8"/>
        <v>1145106341.3499961</v>
      </c>
      <c r="G45" s="126">
        <f t="shared" si="8"/>
        <v>1152195857.6399963</v>
      </c>
      <c r="H45" s="126">
        <f t="shared" si="8"/>
        <v>1145021276.6599956</v>
      </c>
      <c r="I45" s="126">
        <f t="shared" si="8"/>
        <v>1148063810.8399956</v>
      </c>
      <c r="J45" s="126">
        <f t="shared" si="8"/>
        <v>1150687682.4099958</v>
      </c>
      <c r="K45" s="126">
        <f t="shared" si="8"/>
        <v>1152626451.7499957</v>
      </c>
      <c r="L45" s="126">
        <f t="shared" si="8"/>
        <v>1154450477.1899958</v>
      </c>
      <c r="M45" s="126">
        <f t="shared" si="8"/>
        <v>1153979604.9299958</v>
      </c>
      <c r="P45" s="124">
        <v>2022</v>
      </c>
      <c r="Q45" s="139">
        <f t="shared" si="2"/>
        <v>3456471014.8799877</v>
      </c>
      <c r="R45" s="139">
        <f t="shared" si="3"/>
        <v>3452520184.2499881</v>
      </c>
      <c r="S45" s="139">
        <f t="shared" si="4"/>
        <v>3443772769.909987</v>
      </c>
      <c r="T45" s="139">
        <f t="shared" si="5"/>
        <v>3461056533.8699875</v>
      </c>
    </row>
    <row r="46" spans="1:20" x14ac:dyDescent="0.3">
      <c r="A46" s="124">
        <v>2023</v>
      </c>
      <c r="B46" s="126">
        <f t="shared" si="6"/>
        <v>1165053350.429996</v>
      </c>
      <c r="C46" s="126">
        <f t="shared" ref="C46:M46" si="9">B46+C33-C32</f>
        <v>1167742405.1199958</v>
      </c>
      <c r="D46" s="126">
        <f t="shared" si="9"/>
        <v>1167722442.2899957</v>
      </c>
      <c r="E46" s="126">
        <f t="shared" si="9"/>
        <v>1164499931.3399956</v>
      </c>
      <c r="F46" s="126">
        <f t="shared" si="9"/>
        <v>1154954641.1899953</v>
      </c>
      <c r="G46" s="126">
        <f t="shared" si="9"/>
        <v>1161266166.9999952</v>
      </c>
      <c r="H46" s="126">
        <f t="shared" si="9"/>
        <v>1167720516.0899954</v>
      </c>
      <c r="I46" s="126">
        <f t="shared" si="9"/>
        <v>1122517155.0799954</v>
      </c>
      <c r="J46" s="126">
        <f t="shared" si="9"/>
        <v>1032861401.5899962</v>
      </c>
      <c r="K46" s="126">
        <f t="shared" si="9"/>
        <v>925338373.48999655</v>
      </c>
      <c r="L46" s="126">
        <f t="shared" si="9"/>
        <v>827251438.71999729</v>
      </c>
      <c r="M46" s="126">
        <f t="shared" si="9"/>
        <v>720168418.47999763</v>
      </c>
      <c r="P46" s="124">
        <v>2023</v>
      </c>
      <c r="Q46" s="139">
        <f t="shared" si="2"/>
        <v>3500518197.8399873</v>
      </c>
      <c r="R46" s="139">
        <f t="shared" si="3"/>
        <v>3480720739.5299864</v>
      </c>
      <c r="S46" s="139">
        <f t="shared" si="4"/>
        <v>3323099072.7599869</v>
      </c>
      <c r="T46" s="139">
        <f t="shared" si="5"/>
        <v>2472758230.6899915</v>
      </c>
    </row>
    <row r="49" spans="1:20" x14ac:dyDescent="0.3">
      <c r="A49" s="130" t="s">
        <v>76</v>
      </c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P49" s="130" t="s">
        <v>76</v>
      </c>
      <c r="Q49" s="129"/>
      <c r="R49" s="129"/>
      <c r="S49" s="129"/>
      <c r="T49" s="129"/>
    </row>
    <row r="50" spans="1:20" x14ac:dyDescent="0.3">
      <c r="A50" s="128" t="s">
        <v>80</v>
      </c>
      <c r="P50" s="128" t="s">
        <v>88</v>
      </c>
      <c r="Q50" s="125"/>
      <c r="R50" s="125"/>
      <c r="S50" s="125"/>
      <c r="T50" s="125"/>
    </row>
    <row r="51" spans="1:20" x14ac:dyDescent="0.3">
      <c r="A51" s="124"/>
      <c r="B51" s="126" t="s">
        <v>36</v>
      </c>
      <c r="C51" s="126" t="s">
        <v>37</v>
      </c>
      <c r="D51" s="126" t="s">
        <v>38</v>
      </c>
      <c r="E51" s="126" t="s">
        <v>39</v>
      </c>
      <c r="F51" s="126" t="s">
        <v>40</v>
      </c>
      <c r="G51" s="126" t="s">
        <v>41</v>
      </c>
      <c r="H51" s="126" t="s">
        <v>42</v>
      </c>
      <c r="I51" s="126" t="s">
        <v>43</v>
      </c>
      <c r="J51" s="126" t="s">
        <v>44</v>
      </c>
      <c r="K51" s="126" t="s">
        <v>45</v>
      </c>
      <c r="L51" s="126" t="s">
        <v>46</v>
      </c>
      <c r="M51" s="126" t="s">
        <v>47</v>
      </c>
      <c r="P51" s="124"/>
      <c r="Q51" s="126" t="s">
        <v>81</v>
      </c>
      <c r="R51" s="126" t="s">
        <v>82</v>
      </c>
      <c r="S51" s="126" t="s">
        <v>83</v>
      </c>
      <c r="T51" s="126" t="s">
        <v>84</v>
      </c>
    </row>
    <row r="52" spans="1:20" x14ac:dyDescent="0.3">
      <c r="A52" s="124">
        <v>2017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P52" s="124">
        <v>2017</v>
      </c>
      <c r="Q52" s="126"/>
      <c r="R52" s="126"/>
      <c r="S52" s="126"/>
      <c r="T52" s="126"/>
    </row>
    <row r="53" spans="1:20" x14ac:dyDescent="0.3">
      <c r="A53" s="124">
        <v>2018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7">
        <f>M41/M40-1</f>
        <v>-1.4597268398194307E-3</v>
      </c>
      <c r="P53" s="124">
        <v>2018</v>
      </c>
      <c r="Q53" s="126"/>
      <c r="R53" s="126"/>
      <c r="S53" s="126"/>
      <c r="T53" s="126"/>
    </row>
    <row r="54" spans="1:20" x14ac:dyDescent="0.3">
      <c r="A54" s="124">
        <v>2019</v>
      </c>
      <c r="B54" s="127">
        <f t="shared" ref="B54:M58" si="10">B42/B41-1</f>
        <v>-3.9675856703746959E-4</v>
      </c>
      <c r="C54" s="127">
        <f t="shared" si="10"/>
        <v>-3.5527156416609307E-3</v>
      </c>
      <c r="D54" s="127">
        <f t="shared" si="10"/>
        <v>8.3968692298515002E-3</v>
      </c>
      <c r="E54" s="127">
        <f t="shared" si="10"/>
        <v>-1.3316064040357012E-2</v>
      </c>
      <c r="F54" s="127">
        <f t="shared" si="10"/>
        <v>-9.306641260154902E-3</v>
      </c>
      <c r="G54" s="127">
        <f t="shared" si="10"/>
        <v>-3.3757669785185795E-2</v>
      </c>
      <c r="H54" s="127">
        <f t="shared" si="10"/>
        <v>-4.2036112202693543E-2</v>
      </c>
      <c r="I54" s="127">
        <f t="shared" si="10"/>
        <v>-4.3086481334281612E-2</v>
      </c>
      <c r="J54" s="127">
        <f t="shared" si="10"/>
        <v>-4.0372826850669452E-2</v>
      </c>
      <c r="K54" s="127">
        <f t="shared" si="10"/>
        <v>-5.386649960404688E-2</v>
      </c>
      <c r="L54" s="127">
        <f t="shared" si="10"/>
        <v>-6.9184893666069058E-2</v>
      </c>
      <c r="M54" s="127">
        <f>M42/M41-1</f>
        <v>-7.5236489588550781E-2</v>
      </c>
      <c r="P54" s="124">
        <v>2019</v>
      </c>
      <c r="Q54" s="127">
        <f>Q42/Q41-1</f>
        <v>1.4660879472316868E-3</v>
      </c>
      <c r="R54" s="127">
        <f>R42/R41-1</f>
        <v>-1.8779204625372969E-2</v>
      </c>
      <c r="S54" s="127">
        <f>S42/S41-1</f>
        <v>-4.1833745973993031E-2</v>
      </c>
      <c r="T54" s="127">
        <f>T42/T41-1</f>
        <v>-6.6099244814882385E-2</v>
      </c>
    </row>
    <row r="55" spans="1:20" x14ac:dyDescent="0.3">
      <c r="A55" s="124">
        <v>2020</v>
      </c>
      <c r="B55" s="127">
        <f t="shared" si="10"/>
        <v>-7.9903700897642871E-2</v>
      </c>
      <c r="C55" s="127">
        <f t="shared" si="10"/>
        <v>-7.3399793897016008E-2</v>
      </c>
      <c r="D55" s="127">
        <f t="shared" si="10"/>
        <v>-0.10896128920875836</v>
      </c>
      <c r="E55" s="127">
        <f t="shared" si="10"/>
        <v>-0.16961081712390269</v>
      </c>
      <c r="F55" s="127">
        <f t="shared" si="10"/>
        <v>-0.19901544496311663</v>
      </c>
      <c r="G55" s="127">
        <f t="shared" si="10"/>
        <v>-0.13641521258977463</v>
      </c>
      <c r="H55" s="127">
        <f t="shared" si="10"/>
        <v>-0.11004713990557558</v>
      </c>
      <c r="I55" s="127">
        <f t="shared" si="10"/>
        <v>-9.2841808526764158E-2</v>
      </c>
      <c r="J55" s="127">
        <f t="shared" si="10"/>
        <v>-6.3685481668135813E-2</v>
      </c>
      <c r="K55" s="127">
        <f t="shared" si="10"/>
        <v>-3.3164418196286682E-2</v>
      </c>
      <c r="L55" s="127">
        <f t="shared" si="10"/>
        <v>1.8379991552313069E-2</v>
      </c>
      <c r="M55" s="127">
        <f t="shared" si="10"/>
        <v>6.4677815206270806E-2</v>
      </c>
      <c r="P55" s="124">
        <v>2020</v>
      </c>
      <c r="Q55" s="127">
        <f t="shared" ref="Q55:T58" si="11">Q43/Q42-1</f>
        <v>-8.7448685199082221E-2</v>
      </c>
      <c r="R55" s="127">
        <f t="shared" si="11"/>
        <v>-0.16860598933109738</v>
      </c>
      <c r="S55" s="127">
        <f t="shared" si="11"/>
        <v>-8.8877820695101417E-2</v>
      </c>
      <c r="T55" s="127">
        <f t="shared" si="11"/>
        <v>1.6270681301641776E-2</v>
      </c>
    </row>
    <row r="56" spans="1:20" x14ac:dyDescent="0.3">
      <c r="A56" s="124">
        <v>2021</v>
      </c>
      <c r="B56" s="127">
        <f t="shared" si="10"/>
        <v>8.7799499048173191E-2</v>
      </c>
      <c r="C56" s="127">
        <f t="shared" si="10"/>
        <v>0.10261143392224414</v>
      </c>
      <c r="D56" s="127">
        <f t="shared" si="10"/>
        <v>0.20905171879492168</v>
      </c>
      <c r="E56" s="127">
        <f t="shared" si="10"/>
        <v>0.43865882617490959</v>
      </c>
      <c r="F56" s="127">
        <f t="shared" si="10"/>
        <v>0.60993483423792139</v>
      </c>
      <c r="G56" s="127">
        <f t="shared" si="10"/>
        <v>0.53259515289342119</v>
      </c>
      <c r="H56" s="127">
        <f t="shared" si="10"/>
        <v>0.48787643196366659</v>
      </c>
      <c r="I56" s="127">
        <f t="shared" si="10"/>
        <v>0.4552554627421217</v>
      </c>
      <c r="J56" s="127">
        <f t="shared" si="10"/>
        <v>0.41542363113074732</v>
      </c>
      <c r="K56" s="127">
        <f t="shared" si="10"/>
        <v>0.38874481273341077</v>
      </c>
      <c r="L56" s="127">
        <f t="shared" si="10"/>
        <v>0.33844420704945088</v>
      </c>
      <c r="M56" s="127">
        <f t="shared" si="10"/>
        <v>0.28365786012599803</v>
      </c>
      <c r="P56" s="124">
        <v>2021</v>
      </c>
      <c r="Q56" s="127">
        <f t="shared" si="11"/>
        <v>0.13235620188399722</v>
      </c>
      <c r="R56" s="127">
        <f t="shared" si="11"/>
        <v>0.52593552608023919</v>
      </c>
      <c r="S56" s="127">
        <f t="shared" si="11"/>
        <v>0.4522631807062385</v>
      </c>
      <c r="T56" s="127">
        <f t="shared" si="11"/>
        <v>0.33564264933405608</v>
      </c>
    </row>
    <row r="57" spans="1:20" x14ac:dyDescent="0.3">
      <c r="A57" s="124">
        <v>2022</v>
      </c>
      <c r="B57" s="127">
        <f t="shared" si="10"/>
        <v>0.26542401772325674</v>
      </c>
      <c r="C57" s="127">
        <f t="shared" si="10"/>
        <v>0.24066991300824947</v>
      </c>
      <c r="D57" s="127">
        <f t="shared" si="10"/>
        <v>0.17410664393705999</v>
      </c>
      <c r="E57" s="127">
        <f t="shared" si="10"/>
        <v>7.4392736101311252E-2</v>
      </c>
      <c r="F57" s="127">
        <f t="shared" si="10"/>
        <v>-7.630451591340015E-3</v>
      </c>
      <c r="G57" s="127">
        <f t="shared" si="10"/>
        <v>-3.2704196791768503E-3</v>
      </c>
      <c r="H57" s="127">
        <f t="shared" si="10"/>
        <v>-8.1934292956309385E-3</v>
      </c>
      <c r="I57" s="127">
        <f t="shared" si="10"/>
        <v>-1.0809365747330713E-3</v>
      </c>
      <c r="J57" s="127">
        <f t="shared" si="10"/>
        <v>-1.5733364327992216E-3</v>
      </c>
      <c r="K57" s="127">
        <f t="shared" si="10"/>
        <v>-3.4688812597007956E-3</v>
      </c>
      <c r="L57" s="127">
        <f t="shared" si="10"/>
        <v>-9.6659278464217291E-4</v>
      </c>
      <c r="M57" s="127">
        <f t="shared" si="10"/>
        <v>1.8734498523031995E-3</v>
      </c>
      <c r="P57" s="124">
        <v>2022</v>
      </c>
      <c r="Q57" s="127">
        <f t="shared" si="11"/>
        <v>0.22547715584269712</v>
      </c>
      <c r="R57" s="127">
        <f t="shared" si="11"/>
        <v>1.9911817410928512E-2</v>
      </c>
      <c r="S57" s="127">
        <f t="shared" si="11"/>
        <v>-3.6208655902145725E-3</v>
      </c>
      <c r="T57" s="127">
        <f t="shared" si="11"/>
        <v>-8.5776596519560044E-4</v>
      </c>
    </row>
    <row r="58" spans="1:20" x14ac:dyDescent="0.3">
      <c r="A58" s="124">
        <v>2023</v>
      </c>
      <c r="B58" s="127">
        <f t="shared" si="10"/>
        <v>1.1028113951606411E-2</v>
      </c>
      <c r="C58" s="127">
        <f t="shared" si="10"/>
        <v>1.4850543482556988E-2</v>
      </c>
      <c r="D58" s="127">
        <f t="shared" si="10"/>
        <v>1.2355005024656363E-2</v>
      </c>
      <c r="E58" s="127">
        <f t="shared" si="10"/>
        <v>8.0348005297983249E-3</v>
      </c>
      <c r="F58" s="127">
        <f t="shared" si="10"/>
        <v>8.6003364791331638E-3</v>
      </c>
      <c r="G58" s="127">
        <f t="shared" si="10"/>
        <v>7.8721940370254373E-3</v>
      </c>
      <c r="H58" s="127">
        <f t="shared" si="10"/>
        <v>1.9824294877919701E-2</v>
      </c>
      <c r="I58" s="127">
        <f t="shared" si="10"/>
        <v>-2.2251947599766897E-2</v>
      </c>
      <c r="J58" s="127">
        <f t="shared" si="10"/>
        <v>-0.10239640401227257</v>
      </c>
      <c r="K58" s="127">
        <f t="shared" si="10"/>
        <v>-0.19719144733743965</v>
      </c>
      <c r="L58" s="127">
        <f t="shared" si="10"/>
        <v>-0.28342405753637978</v>
      </c>
      <c r="M58" s="127">
        <f t="shared" si="10"/>
        <v>-0.37592621619713507</v>
      </c>
      <c r="P58" s="124">
        <v>2023</v>
      </c>
      <c r="Q58" s="127">
        <f t="shared" si="11"/>
        <v>1.2743397173121895E-2</v>
      </c>
      <c r="R58" s="127">
        <f t="shared" si="11"/>
        <v>8.1681072883066363E-3</v>
      </c>
      <c r="S58" s="127">
        <f t="shared" si="11"/>
        <v>-3.5041132273414877E-2</v>
      </c>
      <c r="T58" s="127">
        <f t="shared" si="11"/>
        <v>-0.285548153723721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8"/>
  <sheetViews>
    <sheetView topLeftCell="A31" zoomScale="70" zoomScaleNormal="70" workbookViewId="0">
      <selection activeCell="P49" sqref="P49:T58"/>
    </sheetView>
  </sheetViews>
  <sheetFormatPr baseColWidth="10" defaultRowHeight="14.4" x14ac:dyDescent="0.3"/>
  <cols>
    <col min="1" max="1" width="11.5546875" customWidth="1"/>
    <col min="2" max="5" width="15.109375" style="125" bestFit="1" customWidth="1"/>
    <col min="6" max="6" width="16" style="125" bestFit="1" customWidth="1"/>
    <col min="7" max="13" width="15.109375" style="125" bestFit="1" customWidth="1"/>
  </cols>
  <sheetData>
    <row r="1" spans="1:13" x14ac:dyDescent="0.3">
      <c r="B1" s="125" t="s">
        <v>57</v>
      </c>
    </row>
    <row r="3" spans="1:13" x14ac:dyDescent="0.3">
      <c r="A3" s="124"/>
      <c r="B3" s="126" t="s">
        <v>36</v>
      </c>
      <c r="C3" s="126" t="s">
        <v>37</v>
      </c>
      <c r="D3" s="126" t="s">
        <v>38</v>
      </c>
      <c r="E3" s="126" t="s">
        <v>39</v>
      </c>
      <c r="F3" s="126" t="s">
        <v>40</v>
      </c>
      <c r="G3" s="126" t="s">
        <v>41</v>
      </c>
      <c r="H3" s="126" t="s">
        <v>42</v>
      </c>
      <c r="I3" s="126" t="s">
        <v>43</v>
      </c>
      <c r="J3" s="126" t="s">
        <v>44</v>
      </c>
      <c r="K3" s="126" t="s">
        <v>45</v>
      </c>
      <c r="L3" s="126" t="s">
        <v>46</v>
      </c>
      <c r="M3" s="126" t="s">
        <v>47</v>
      </c>
    </row>
    <row r="4" spans="1:13" x14ac:dyDescent="0.3">
      <c r="A4" s="124">
        <v>2017</v>
      </c>
      <c r="B4" s="126">
        <f>Mensuel!C10</f>
        <v>30516662.140000015</v>
      </c>
      <c r="C4" s="126">
        <f>Mensuel!D10</f>
        <v>24963877.860000007</v>
      </c>
      <c r="D4" s="126">
        <f>Mensuel!E10</f>
        <v>34724669.569999993</v>
      </c>
      <c r="E4" s="126">
        <f>Mensuel!F10</f>
        <v>27625976.620000012</v>
      </c>
      <c r="F4" s="126">
        <f>Mensuel!G10</f>
        <v>32283622.880000003</v>
      </c>
      <c r="G4" s="126">
        <f>Mensuel!H10</f>
        <v>35575836.780000016</v>
      </c>
      <c r="H4" s="126">
        <f>Mensuel!I10</f>
        <v>29138742.240000002</v>
      </c>
      <c r="I4" s="126">
        <f>Mensuel!J10</f>
        <v>16445912.210000001</v>
      </c>
      <c r="J4" s="126">
        <f>Mensuel!K10</f>
        <v>36904452.459999993</v>
      </c>
      <c r="K4" s="126">
        <f>Mensuel!L10</f>
        <v>34696352.640000008</v>
      </c>
      <c r="L4" s="126">
        <f>Mensuel!M10</f>
        <v>30932850.730000019</v>
      </c>
      <c r="M4" s="126">
        <f>Mensuel!N10</f>
        <v>31771894.539999995</v>
      </c>
    </row>
    <row r="5" spans="1:13" x14ac:dyDescent="0.3">
      <c r="A5" s="124">
        <v>2018</v>
      </c>
      <c r="B5" s="126">
        <f>Mensuel!O10</f>
        <v>31859409.470000003</v>
      </c>
      <c r="C5" s="126">
        <f>Mensuel!P10</f>
        <v>26927067.950000018</v>
      </c>
      <c r="D5" s="126">
        <f>Mensuel!Q10</f>
        <v>33681862.510000005</v>
      </c>
      <c r="E5" s="126">
        <f>Mensuel!R10</f>
        <v>31908360.130000006</v>
      </c>
      <c r="F5" s="126">
        <f>Mensuel!S10</f>
        <v>31989564.160000004</v>
      </c>
      <c r="G5" s="126">
        <f>Mensuel!T10</f>
        <v>36501442.940000005</v>
      </c>
      <c r="H5" s="126">
        <f>Mensuel!U10</f>
        <v>31909845.490000002</v>
      </c>
      <c r="I5" s="126">
        <f>Mensuel!V10</f>
        <v>17020150.700000007</v>
      </c>
      <c r="J5" s="126">
        <f>Mensuel!W10</f>
        <v>35492156.470000014</v>
      </c>
      <c r="K5" s="126">
        <f>Mensuel!X10</f>
        <v>37298573.560000002</v>
      </c>
      <c r="L5" s="126">
        <f>Mensuel!Y10</f>
        <v>34252203.109999999</v>
      </c>
      <c r="M5" s="126">
        <f>Mensuel!Z10</f>
        <v>31692607.030000012</v>
      </c>
    </row>
    <row r="6" spans="1:13" x14ac:dyDescent="0.3">
      <c r="A6" s="124">
        <v>2019</v>
      </c>
      <c r="B6" s="126">
        <f>Mensuel!AA10</f>
        <v>32899119.520000003</v>
      </c>
      <c r="C6" s="126">
        <f>Mensuel!AB10</f>
        <v>27809716.040000003</v>
      </c>
      <c r="D6" s="126">
        <f>Mensuel!AC10</f>
        <v>33932221.95000001</v>
      </c>
      <c r="E6" s="126">
        <f>Mensuel!AD10</f>
        <v>33842241.680000007</v>
      </c>
      <c r="F6" s="126">
        <f>Mensuel!AE10</f>
        <v>33871261.480000012</v>
      </c>
      <c r="G6" s="126">
        <f>Mensuel!AF10</f>
        <v>35094006.43</v>
      </c>
      <c r="H6" s="126">
        <f>Mensuel!AG10</f>
        <v>34183345.470000006</v>
      </c>
      <c r="I6" s="126">
        <f>Mensuel!AH10</f>
        <v>17448015.999999996</v>
      </c>
      <c r="J6" s="126">
        <f>Mensuel!AI10</f>
        <v>38092455.57</v>
      </c>
      <c r="K6" s="126">
        <f>Mensuel!AJ10</f>
        <v>38731573.310000017</v>
      </c>
      <c r="L6" s="126">
        <f>Mensuel!AK10</f>
        <v>33612908.220000014</v>
      </c>
      <c r="M6" s="126">
        <f>Mensuel!AL10</f>
        <v>34117163.679999992</v>
      </c>
    </row>
    <row r="7" spans="1:13" x14ac:dyDescent="0.3">
      <c r="A7" s="124">
        <v>2020</v>
      </c>
      <c r="B7" s="126">
        <f>Mensuel!AM10</f>
        <v>37370938.380000003</v>
      </c>
      <c r="C7" s="126">
        <f>Mensuel!AN10</f>
        <v>30179974.160000011</v>
      </c>
      <c r="D7" s="126">
        <f>Mensuel!AO10</f>
        <v>22582230.020000011</v>
      </c>
      <c r="E7" s="126">
        <f>Mensuel!AP10</f>
        <v>5055830.5599999987</v>
      </c>
      <c r="F7" s="126">
        <f>Mensuel!AQ10</f>
        <v>35743513.640000001</v>
      </c>
      <c r="G7" s="126">
        <f>Mensuel!AR10</f>
        <v>54968527.130000018</v>
      </c>
      <c r="H7" s="126">
        <f>Mensuel!AS10</f>
        <v>41146400.980000004</v>
      </c>
      <c r="I7" s="126">
        <f>Mensuel!AT10</f>
        <v>19004907.889999997</v>
      </c>
      <c r="J7" s="126">
        <f>Mensuel!AU10</f>
        <v>40768473.569999993</v>
      </c>
      <c r="K7" s="126">
        <f>Mensuel!AV10</f>
        <v>33511147.749999989</v>
      </c>
      <c r="L7" s="126">
        <f>Mensuel!AW10</f>
        <v>34309873.770000011</v>
      </c>
      <c r="M7" s="126">
        <f>Mensuel!AX10</f>
        <v>44156352.269999981</v>
      </c>
    </row>
    <row r="8" spans="1:13" x14ac:dyDescent="0.3">
      <c r="A8" s="124">
        <v>2021</v>
      </c>
      <c r="B8" s="126">
        <f>Mensuel!AY10</f>
        <v>37292308.020000011</v>
      </c>
      <c r="C8" s="126">
        <f>Mensuel!AZ10</f>
        <v>33341423.660000008</v>
      </c>
      <c r="D8" s="126">
        <f>Mensuel!BA10</f>
        <v>39046371.56000001</v>
      </c>
      <c r="E8" s="126">
        <f>Mensuel!BB10</f>
        <v>32373982.070000008</v>
      </c>
      <c r="F8" s="126">
        <f>Mensuel!BC10</f>
        <v>44454412.870000005</v>
      </c>
      <c r="G8" s="126">
        <f>Mensuel!BD10</f>
        <v>33515271.809999999</v>
      </c>
      <c r="H8" s="126">
        <f>Mensuel!BE10</f>
        <v>37475405.999999993</v>
      </c>
      <c r="I8" s="126">
        <f>Mensuel!BF10</f>
        <v>19378385.840000004</v>
      </c>
      <c r="J8" s="126">
        <f>Mensuel!BG10</f>
        <v>44851197.530000016</v>
      </c>
      <c r="K8" s="126">
        <f>Mensuel!BH10</f>
        <v>38740276.460000001</v>
      </c>
      <c r="L8" s="126">
        <f>Mensuel!BI10</f>
        <v>36493834.38000001</v>
      </c>
      <c r="M8" s="126">
        <f>Mensuel!BJ10</f>
        <v>41409350.190000005</v>
      </c>
    </row>
    <row r="9" spans="1:13" x14ac:dyDescent="0.3">
      <c r="A9" s="124">
        <v>2022</v>
      </c>
      <c r="B9" s="126">
        <f>Mensuel!BK10</f>
        <v>36364771.030000001</v>
      </c>
      <c r="C9" s="126">
        <f>Mensuel!BL10</f>
        <v>33797860.739999995</v>
      </c>
      <c r="D9" s="126">
        <f>Mensuel!BM10</f>
        <v>42205748.800000004</v>
      </c>
      <c r="E9" s="126">
        <f>Mensuel!BN10</f>
        <v>36131725.859999999</v>
      </c>
      <c r="F9" s="126">
        <f>Mensuel!BO10</f>
        <v>39450426.860000007</v>
      </c>
      <c r="G9" s="126">
        <f>Mensuel!BP10</f>
        <v>42933031.540000014</v>
      </c>
      <c r="H9" s="126">
        <f>Mensuel!BQ10</f>
        <v>37592487.480000004</v>
      </c>
      <c r="I9" s="126">
        <f>Mensuel!BR10</f>
        <v>20119804.140000001</v>
      </c>
      <c r="J9" s="126">
        <f>Mensuel!BS10</f>
        <v>48725481.280000009</v>
      </c>
      <c r="K9" s="126">
        <f>Mensuel!BT10</f>
        <v>41179423.860000007</v>
      </c>
      <c r="L9" s="126">
        <f>Mensuel!BU10</f>
        <v>38953626.049999997</v>
      </c>
      <c r="M9" s="126">
        <f>Mensuel!BV10</f>
        <v>41332389.700000003</v>
      </c>
    </row>
    <row r="10" spans="1:13" x14ac:dyDescent="0.3">
      <c r="A10" s="124">
        <v>2023</v>
      </c>
      <c r="B10" s="126">
        <f>Mensuel!BW10</f>
        <v>41044124.249999993</v>
      </c>
      <c r="C10" s="126">
        <f>Mensuel!BX10</f>
        <v>33271977.350000001</v>
      </c>
      <c r="D10" s="126">
        <f>Mensuel!BY10</f>
        <v>44949820.929999992</v>
      </c>
      <c r="E10" s="126">
        <f>Mensuel!BZ10</f>
        <v>36573746.010000005</v>
      </c>
      <c r="F10" s="126">
        <f>Mensuel!CA10</f>
        <v>40044517.879999995</v>
      </c>
      <c r="G10" s="126">
        <f>Mensuel!CB10</f>
        <v>47559831.720000014</v>
      </c>
      <c r="H10" s="126">
        <f>Mensuel!CC10</f>
        <v>37824664.04999999</v>
      </c>
      <c r="I10" s="126">
        <f>Mensuel!CD10</f>
        <v>0</v>
      </c>
      <c r="J10" s="126">
        <f>Mensuel!CE10</f>
        <v>0</v>
      </c>
      <c r="K10" s="126">
        <f>Mensuel!CF10</f>
        <v>0</v>
      </c>
      <c r="L10" s="126">
        <f>Mensuel!CG10</f>
        <v>0</v>
      </c>
      <c r="M10" s="126">
        <f>Mensuel!CH10</f>
        <v>0</v>
      </c>
    </row>
    <row r="12" spans="1:13" x14ac:dyDescent="0.3">
      <c r="B12" s="125" t="s">
        <v>58</v>
      </c>
    </row>
    <row r="14" spans="1:13" x14ac:dyDescent="0.3">
      <c r="A14" s="124"/>
      <c r="B14" s="126" t="s">
        <v>36</v>
      </c>
      <c r="C14" s="126" t="s">
        <v>37</v>
      </c>
      <c r="D14" s="126" t="s">
        <v>38</v>
      </c>
      <c r="E14" s="126" t="s">
        <v>39</v>
      </c>
      <c r="F14" s="126" t="s">
        <v>40</v>
      </c>
      <c r="G14" s="126" t="s">
        <v>41</v>
      </c>
      <c r="H14" s="126" t="s">
        <v>42</v>
      </c>
      <c r="I14" s="126" t="s">
        <v>43</v>
      </c>
      <c r="J14" s="126" t="s">
        <v>44</v>
      </c>
      <c r="K14" s="126" t="s">
        <v>45</v>
      </c>
      <c r="L14" s="126" t="s">
        <v>46</v>
      </c>
      <c r="M14" s="126" t="s">
        <v>47</v>
      </c>
    </row>
    <row r="15" spans="1:13" x14ac:dyDescent="0.3">
      <c r="A15" s="124">
        <v>2017</v>
      </c>
      <c r="B15" s="126">
        <f>Mensuel!C17</f>
        <v>2184274.52</v>
      </c>
      <c r="C15" s="126">
        <f>Mensuel!D17</f>
        <v>1811543.85</v>
      </c>
      <c r="D15" s="126">
        <f>Mensuel!E17</f>
        <v>2588003.12</v>
      </c>
      <c r="E15" s="126">
        <f>Mensuel!F17</f>
        <v>2125488.67</v>
      </c>
      <c r="F15" s="126">
        <f>Mensuel!G17</f>
        <v>2704167.8999999994</v>
      </c>
      <c r="G15" s="126">
        <f>Mensuel!H17</f>
        <v>2762861.25</v>
      </c>
      <c r="H15" s="126">
        <f>Mensuel!I17</f>
        <v>2548446.83</v>
      </c>
      <c r="I15" s="126">
        <f>Mensuel!J17</f>
        <v>1577817.0699999998</v>
      </c>
      <c r="J15" s="126">
        <f>Mensuel!K17</f>
        <v>2620638.8099999996</v>
      </c>
      <c r="K15" s="126">
        <f>Mensuel!L17</f>
        <v>2812918</v>
      </c>
      <c r="L15" s="126">
        <f>Mensuel!M17</f>
        <v>2546520.9</v>
      </c>
      <c r="M15" s="126">
        <f>Mensuel!N17</f>
        <v>2763481.1</v>
      </c>
    </row>
    <row r="16" spans="1:13" x14ac:dyDescent="0.3">
      <c r="A16" s="124">
        <v>2018</v>
      </c>
      <c r="B16" s="126">
        <f>Mensuel!O17</f>
        <v>2562469.87</v>
      </c>
      <c r="C16" s="126">
        <f>Mensuel!P17</f>
        <v>2064407.73</v>
      </c>
      <c r="D16" s="126">
        <f>Mensuel!Q17</f>
        <v>2726502.82</v>
      </c>
      <c r="E16" s="126">
        <f>Mensuel!R17</f>
        <v>2642795.3200000003</v>
      </c>
      <c r="F16" s="126">
        <f>Mensuel!S17</f>
        <v>2655055.3699999996</v>
      </c>
      <c r="G16" s="126">
        <f>Mensuel!T17</f>
        <v>2849600.57</v>
      </c>
      <c r="H16" s="126">
        <f>Mensuel!U17</f>
        <v>2812971.22</v>
      </c>
      <c r="I16" s="126">
        <f>Mensuel!V17</f>
        <v>1674521.14</v>
      </c>
      <c r="J16" s="126">
        <f>Mensuel!W17</f>
        <v>2509779.1800000002</v>
      </c>
      <c r="K16" s="126">
        <f>Mensuel!X17</f>
        <v>3222626.47</v>
      </c>
      <c r="L16" s="126">
        <f>Mensuel!Y17</f>
        <v>2808403.08</v>
      </c>
      <c r="M16" s="126">
        <f>Mensuel!Z17</f>
        <v>2900142.5799999996</v>
      </c>
    </row>
    <row r="17" spans="1:13" x14ac:dyDescent="0.3">
      <c r="A17" s="124">
        <v>2019</v>
      </c>
      <c r="B17" s="126">
        <f>Mensuel!AA17</f>
        <v>2685688.56</v>
      </c>
      <c r="C17" s="126">
        <f>Mensuel!AB17</f>
        <v>2294046.4</v>
      </c>
      <c r="D17" s="126">
        <f>Mensuel!AC17</f>
        <v>2564957.23</v>
      </c>
      <c r="E17" s="126">
        <f>Mensuel!AD17</f>
        <v>2848875.22</v>
      </c>
      <c r="F17" s="126">
        <f>Mensuel!AE17</f>
        <v>2977546.2199999997</v>
      </c>
      <c r="G17" s="126">
        <f>Mensuel!AF17</f>
        <v>2992371.8200000003</v>
      </c>
      <c r="H17" s="126">
        <f>Mensuel!AG17</f>
        <v>3196408.14</v>
      </c>
      <c r="I17" s="126">
        <f>Mensuel!AH17</f>
        <v>1784382.8199999998</v>
      </c>
      <c r="J17" s="126">
        <f>Mensuel!AI17</f>
        <v>3016908.16</v>
      </c>
      <c r="K17" s="126">
        <f>Mensuel!AJ17</f>
        <v>3491610.04</v>
      </c>
      <c r="L17" s="126">
        <f>Mensuel!AK17</f>
        <v>2892869.72</v>
      </c>
      <c r="M17" s="126">
        <f>Mensuel!AL17</f>
        <v>3109384.4799999995</v>
      </c>
    </row>
    <row r="18" spans="1:13" x14ac:dyDescent="0.3">
      <c r="A18" s="124">
        <v>2020</v>
      </c>
      <c r="B18" s="126">
        <f>Mensuel!AM17</f>
        <v>2991084.45</v>
      </c>
      <c r="C18" s="126">
        <f>Mensuel!AN17</f>
        <v>2668305.89</v>
      </c>
      <c r="D18" s="126">
        <f>Mensuel!AO17</f>
        <v>2362639.13</v>
      </c>
      <c r="E18" s="126">
        <f>Mensuel!AP17</f>
        <v>957709.36</v>
      </c>
      <c r="F18" s="126">
        <f>Mensuel!AQ17</f>
        <v>1727792.1500000001</v>
      </c>
      <c r="G18" s="126">
        <f>Mensuel!AR17</f>
        <v>4155735.2500000005</v>
      </c>
      <c r="H18" s="126">
        <f>Mensuel!AS17</f>
        <v>3769397.79</v>
      </c>
      <c r="I18" s="126">
        <f>Mensuel!AT17</f>
        <v>2360167.71</v>
      </c>
      <c r="J18" s="126">
        <f>Mensuel!AU17</f>
        <v>3065850.0100000002</v>
      </c>
      <c r="K18" s="126">
        <f>Mensuel!AV17</f>
        <v>2764542.2199999997</v>
      </c>
      <c r="L18" s="126">
        <f>Mensuel!AW17</f>
        <v>2750146.6399999997</v>
      </c>
      <c r="M18" s="126">
        <f>Mensuel!AX17</f>
        <v>3852322.89</v>
      </c>
    </row>
    <row r="19" spans="1:13" x14ac:dyDescent="0.3">
      <c r="A19" s="124">
        <v>2021</v>
      </c>
      <c r="B19" s="126">
        <f>Mensuel!AY17</f>
        <v>3418709.5</v>
      </c>
      <c r="C19" s="126">
        <f>Mensuel!AZ17</f>
        <v>3207829.2300000004</v>
      </c>
      <c r="D19" s="126">
        <f>Mensuel!BA17</f>
        <v>3601918.85</v>
      </c>
      <c r="E19" s="126">
        <f>Mensuel!BB17</f>
        <v>3030240.12</v>
      </c>
      <c r="F19" s="126">
        <f>Mensuel!BC17</f>
        <v>3121930.4</v>
      </c>
      <c r="G19" s="126">
        <f>Mensuel!BD17</f>
        <v>4216990.07</v>
      </c>
      <c r="H19" s="126">
        <f>Mensuel!BE17</f>
        <v>3589478.03</v>
      </c>
      <c r="I19" s="126">
        <f>Mensuel!BF17</f>
        <v>2655551.3200000003</v>
      </c>
      <c r="J19" s="126">
        <f>Mensuel!BG17</f>
        <v>3946247.55</v>
      </c>
      <c r="K19" s="126">
        <f>Mensuel!BH17</f>
        <v>3686246.6100000003</v>
      </c>
      <c r="L19" s="126">
        <f>Mensuel!BI17</f>
        <v>3728572.58</v>
      </c>
      <c r="M19" s="126">
        <f>Mensuel!BJ17</f>
        <v>4325375.96</v>
      </c>
    </row>
    <row r="20" spans="1:13" x14ac:dyDescent="0.3">
      <c r="A20" s="124">
        <v>2022</v>
      </c>
      <c r="B20" s="126">
        <f>Mensuel!BK17</f>
        <v>3400242.68</v>
      </c>
      <c r="C20" s="126">
        <f>Mensuel!BL17</f>
        <v>3449721.61</v>
      </c>
      <c r="D20" s="126">
        <f>Mensuel!BM17</f>
        <v>4239552.6500000004</v>
      </c>
      <c r="E20" s="126">
        <f>Mensuel!BN17</f>
        <v>3585391.32</v>
      </c>
      <c r="F20" s="126">
        <f>Mensuel!BO17</f>
        <v>3958105.2699999996</v>
      </c>
      <c r="G20" s="126">
        <f>Mensuel!BP17</f>
        <v>4484327.43</v>
      </c>
      <c r="H20" s="126">
        <f>Mensuel!BQ17</f>
        <v>3617068.79</v>
      </c>
      <c r="I20" s="126">
        <f>Mensuel!BR17</f>
        <v>2583611.44</v>
      </c>
      <c r="J20" s="126">
        <f>Mensuel!BS17</f>
        <v>4528901.3699999992</v>
      </c>
      <c r="K20" s="126">
        <f>Mensuel!BT17</f>
        <v>4324318.91</v>
      </c>
      <c r="L20" s="126">
        <f>Mensuel!BU17</f>
        <v>4266943.57</v>
      </c>
      <c r="M20" s="126">
        <f>Mensuel!BV17</f>
        <v>4576519.93</v>
      </c>
    </row>
    <row r="21" spans="1:13" x14ac:dyDescent="0.3">
      <c r="A21" s="124">
        <v>2023</v>
      </c>
      <c r="B21" s="126">
        <f>Mensuel!BW17</f>
        <v>3924041.1</v>
      </c>
      <c r="C21" s="126">
        <f>Mensuel!BX17</f>
        <v>3617900.6</v>
      </c>
      <c r="D21" s="126">
        <f>Mensuel!BY17</f>
        <v>4635371.6499999994</v>
      </c>
      <c r="E21" s="126">
        <f>Mensuel!BZ17</f>
        <v>3958379.0199999996</v>
      </c>
      <c r="F21" s="126">
        <f>Mensuel!CA17</f>
        <v>4217402.99</v>
      </c>
      <c r="G21" s="126">
        <f>Mensuel!CB17</f>
        <v>5108772.32</v>
      </c>
      <c r="H21" s="126">
        <f>Mensuel!CC17</f>
        <v>4223228.59</v>
      </c>
      <c r="I21" s="126">
        <f>Mensuel!CD17</f>
        <v>0</v>
      </c>
      <c r="J21" s="126">
        <f>Mensuel!CE17</f>
        <v>0</v>
      </c>
      <c r="K21" s="126">
        <f>Mensuel!CF17</f>
        <v>0</v>
      </c>
      <c r="L21" s="126">
        <f>Mensuel!CG17</f>
        <v>0</v>
      </c>
      <c r="M21" s="126">
        <f>Mensuel!CH17</f>
        <v>0</v>
      </c>
    </row>
    <row r="24" spans="1:13" x14ac:dyDescent="0.3">
      <c r="A24" s="130" t="s">
        <v>59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</row>
    <row r="25" spans="1:13" x14ac:dyDescent="0.3">
      <c r="A25" s="128" t="s">
        <v>88</v>
      </c>
    </row>
    <row r="26" spans="1:13" x14ac:dyDescent="0.3">
      <c r="A26" s="124"/>
      <c r="B26" s="126" t="s">
        <v>36</v>
      </c>
      <c r="C26" s="126" t="s">
        <v>37</v>
      </c>
      <c r="D26" s="126" t="s">
        <v>38</v>
      </c>
      <c r="E26" s="126" t="s">
        <v>39</v>
      </c>
      <c r="F26" s="126" t="s">
        <v>40</v>
      </c>
      <c r="G26" s="126" t="s">
        <v>41</v>
      </c>
      <c r="H26" s="126" t="s">
        <v>42</v>
      </c>
      <c r="I26" s="126" t="s">
        <v>43</v>
      </c>
      <c r="J26" s="126" t="s">
        <v>44</v>
      </c>
      <c r="K26" s="126" t="s">
        <v>45</v>
      </c>
      <c r="L26" s="126" t="s">
        <v>46</v>
      </c>
      <c r="M26" s="126" t="s">
        <v>47</v>
      </c>
    </row>
    <row r="27" spans="1:13" x14ac:dyDescent="0.3">
      <c r="A27" s="124">
        <v>2017</v>
      </c>
      <c r="B27" s="126">
        <f>B15+B4</f>
        <v>32700936.660000015</v>
      </c>
      <c r="C27" s="126">
        <f t="shared" ref="C27:M27" si="0">C15+C4</f>
        <v>26775421.710000008</v>
      </c>
      <c r="D27" s="126">
        <f t="shared" si="0"/>
        <v>37312672.68999999</v>
      </c>
      <c r="E27" s="126">
        <f t="shared" si="0"/>
        <v>29751465.290000014</v>
      </c>
      <c r="F27" s="126">
        <f t="shared" si="0"/>
        <v>34987790.780000001</v>
      </c>
      <c r="G27" s="126">
        <f t="shared" si="0"/>
        <v>38338698.030000016</v>
      </c>
      <c r="H27" s="126">
        <f t="shared" si="0"/>
        <v>31687189.07</v>
      </c>
      <c r="I27" s="126">
        <f t="shared" si="0"/>
        <v>18023729.280000001</v>
      </c>
      <c r="J27" s="126">
        <f t="shared" si="0"/>
        <v>39525091.269999996</v>
      </c>
      <c r="K27" s="126">
        <f t="shared" si="0"/>
        <v>37509270.640000008</v>
      </c>
      <c r="L27" s="126">
        <f t="shared" si="0"/>
        <v>33479371.630000018</v>
      </c>
      <c r="M27" s="126">
        <f t="shared" si="0"/>
        <v>34535375.639999993</v>
      </c>
    </row>
    <row r="28" spans="1:13" x14ac:dyDescent="0.3">
      <c r="A28" s="124">
        <v>2018</v>
      </c>
      <c r="B28" s="126">
        <f t="shared" ref="B28:M33" si="1">B16+B5</f>
        <v>34421879.340000004</v>
      </c>
      <c r="C28" s="126">
        <f t="shared" si="1"/>
        <v>28991475.680000018</v>
      </c>
      <c r="D28" s="126">
        <f t="shared" si="1"/>
        <v>36408365.330000006</v>
      </c>
      <c r="E28" s="126">
        <f t="shared" si="1"/>
        <v>34551155.450000003</v>
      </c>
      <c r="F28" s="126">
        <f t="shared" si="1"/>
        <v>34644619.530000001</v>
      </c>
      <c r="G28" s="126">
        <f t="shared" si="1"/>
        <v>39351043.510000005</v>
      </c>
      <c r="H28" s="126">
        <f t="shared" si="1"/>
        <v>34722816.710000001</v>
      </c>
      <c r="I28" s="126">
        <f t="shared" si="1"/>
        <v>18694671.840000007</v>
      </c>
      <c r="J28" s="126">
        <f t="shared" si="1"/>
        <v>38001935.650000013</v>
      </c>
      <c r="K28" s="126">
        <f t="shared" si="1"/>
        <v>40521200.030000001</v>
      </c>
      <c r="L28" s="126">
        <f t="shared" si="1"/>
        <v>37060606.189999998</v>
      </c>
      <c r="M28" s="126">
        <f t="shared" si="1"/>
        <v>34592749.610000014</v>
      </c>
    </row>
    <row r="29" spans="1:13" x14ac:dyDescent="0.3">
      <c r="A29" s="124">
        <v>2019</v>
      </c>
      <c r="B29" s="126">
        <f t="shared" si="1"/>
        <v>35584808.080000006</v>
      </c>
      <c r="C29" s="126">
        <f t="shared" si="1"/>
        <v>30103762.440000001</v>
      </c>
      <c r="D29" s="126">
        <f t="shared" si="1"/>
        <v>36497179.180000007</v>
      </c>
      <c r="E29" s="126">
        <f t="shared" si="1"/>
        <v>36691116.900000006</v>
      </c>
      <c r="F29" s="126">
        <f t="shared" si="1"/>
        <v>36848807.70000001</v>
      </c>
      <c r="G29" s="126">
        <f t="shared" si="1"/>
        <v>38086378.25</v>
      </c>
      <c r="H29" s="126">
        <f t="shared" si="1"/>
        <v>37379753.610000007</v>
      </c>
      <c r="I29" s="126">
        <f t="shared" si="1"/>
        <v>19232398.819999997</v>
      </c>
      <c r="J29" s="126">
        <f t="shared" si="1"/>
        <v>41109363.730000004</v>
      </c>
      <c r="K29" s="126">
        <f t="shared" si="1"/>
        <v>42223183.350000016</v>
      </c>
      <c r="L29" s="126">
        <f t="shared" si="1"/>
        <v>36505777.940000013</v>
      </c>
      <c r="M29" s="126">
        <f t="shared" si="1"/>
        <v>37226548.159999989</v>
      </c>
    </row>
    <row r="30" spans="1:13" x14ac:dyDescent="0.3">
      <c r="A30" s="124">
        <v>2020</v>
      </c>
      <c r="B30" s="126">
        <f t="shared" si="1"/>
        <v>40362022.830000006</v>
      </c>
      <c r="C30" s="126">
        <f t="shared" si="1"/>
        <v>32848280.050000012</v>
      </c>
      <c r="D30" s="126">
        <f t="shared" si="1"/>
        <v>24944869.15000001</v>
      </c>
      <c r="E30" s="126">
        <f t="shared" si="1"/>
        <v>6013539.919999999</v>
      </c>
      <c r="F30" s="126">
        <f t="shared" si="1"/>
        <v>37471305.789999999</v>
      </c>
      <c r="G30" s="126">
        <f t="shared" si="1"/>
        <v>59124262.380000018</v>
      </c>
      <c r="H30" s="126">
        <f t="shared" si="1"/>
        <v>44915798.770000003</v>
      </c>
      <c r="I30" s="126">
        <f t="shared" si="1"/>
        <v>21365075.599999998</v>
      </c>
      <c r="J30" s="126">
        <f t="shared" si="1"/>
        <v>43834323.579999991</v>
      </c>
      <c r="K30" s="126">
        <f t="shared" si="1"/>
        <v>36275689.969999991</v>
      </c>
      <c r="L30" s="126">
        <f t="shared" si="1"/>
        <v>37060020.410000011</v>
      </c>
      <c r="M30" s="126">
        <f t="shared" si="1"/>
        <v>48008675.159999982</v>
      </c>
    </row>
    <row r="31" spans="1:13" x14ac:dyDescent="0.3">
      <c r="A31" s="124">
        <v>2021</v>
      </c>
      <c r="B31" s="126">
        <f t="shared" si="1"/>
        <v>40711017.520000011</v>
      </c>
      <c r="C31" s="126">
        <f t="shared" si="1"/>
        <v>36549252.890000008</v>
      </c>
      <c r="D31" s="126">
        <f t="shared" si="1"/>
        <v>42648290.410000011</v>
      </c>
      <c r="E31" s="126">
        <f t="shared" si="1"/>
        <v>35404222.190000005</v>
      </c>
      <c r="F31" s="126">
        <f t="shared" si="1"/>
        <v>47576343.270000003</v>
      </c>
      <c r="G31" s="126">
        <f t="shared" si="1"/>
        <v>37732261.879999995</v>
      </c>
      <c r="H31" s="126">
        <f t="shared" si="1"/>
        <v>41064884.029999994</v>
      </c>
      <c r="I31" s="126">
        <f t="shared" si="1"/>
        <v>22033937.160000004</v>
      </c>
      <c r="J31" s="126">
        <f t="shared" si="1"/>
        <v>48797445.080000013</v>
      </c>
      <c r="K31" s="126">
        <f t="shared" si="1"/>
        <v>42426523.07</v>
      </c>
      <c r="L31" s="126">
        <f t="shared" si="1"/>
        <v>40222406.960000008</v>
      </c>
      <c r="M31" s="126">
        <f t="shared" si="1"/>
        <v>45734726.150000006</v>
      </c>
    </row>
    <row r="32" spans="1:13" x14ac:dyDescent="0.3">
      <c r="A32" s="124">
        <v>2022</v>
      </c>
      <c r="B32" s="126">
        <f t="shared" si="1"/>
        <v>39765013.710000001</v>
      </c>
      <c r="C32" s="126">
        <f t="shared" si="1"/>
        <v>37247582.349999994</v>
      </c>
      <c r="D32" s="126">
        <f t="shared" si="1"/>
        <v>46445301.450000003</v>
      </c>
      <c r="E32" s="126">
        <f t="shared" si="1"/>
        <v>39717117.18</v>
      </c>
      <c r="F32" s="126">
        <f t="shared" si="1"/>
        <v>43408532.13000001</v>
      </c>
      <c r="G32" s="126">
        <f t="shared" si="1"/>
        <v>47417358.970000014</v>
      </c>
      <c r="H32" s="126">
        <f t="shared" si="1"/>
        <v>41209556.270000003</v>
      </c>
      <c r="I32" s="126">
        <f t="shared" si="1"/>
        <v>22703415.580000002</v>
      </c>
      <c r="J32" s="126">
        <f t="shared" si="1"/>
        <v>53254382.650000006</v>
      </c>
      <c r="K32" s="126">
        <f t="shared" si="1"/>
        <v>45503742.770000011</v>
      </c>
      <c r="L32" s="126">
        <f t="shared" si="1"/>
        <v>43220569.619999997</v>
      </c>
      <c r="M32" s="126">
        <f t="shared" si="1"/>
        <v>45908909.630000003</v>
      </c>
    </row>
    <row r="33" spans="1:20" x14ac:dyDescent="0.3">
      <c r="A33" s="124">
        <v>2023</v>
      </c>
      <c r="B33" s="126">
        <f t="shared" si="1"/>
        <v>44968165.349999994</v>
      </c>
      <c r="C33" s="126">
        <f t="shared" si="1"/>
        <v>36889877.950000003</v>
      </c>
      <c r="D33" s="126">
        <f t="shared" si="1"/>
        <v>49585192.579999991</v>
      </c>
      <c r="E33" s="126">
        <f t="shared" si="1"/>
        <v>40532125.030000001</v>
      </c>
      <c r="F33" s="126">
        <f t="shared" si="1"/>
        <v>44261920.869999997</v>
      </c>
      <c r="G33" s="126">
        <f t="shared" si="1"/>
        <v>52668604.040000014</v>
      </c>
      <c r="H33" s="126">
        <f t="shared" si="1"/>
        <v>42047892.639999986</v>
      </c>
      <c r="I33" s="126">
        <f t="shared" si="1"/>
        <v>0</v>
      </c>
      <c r="J33" s="126">
        <f t="shared" si="1"/>
        <v>0</v>
      </c>
      <c r="K33" s="126">
        <f t="shared" si="1"/>
        <v>0</v>
      </c>
      <c r="L33" s="126">
        <f t="shared" si="1"/>
        <v>0</v>
      </c>
      <c r="M33" s="126">
        <f t="shared" si="1"/>
        <v>0</v>
      </c>
    </row>
    <row r="37" spans="1:20" x14ac:dyDescent="0.3">
      <c r="A37" s="125" t="s">
        <v>75</v>
      </c>
      <c r="B37"/>
    </row>
    <row r="39" spans="1:20" x14ac:dyDescent="0.3">
      <c r="A39" s="124"/>
      <c r="B39" s="126" t="s">
        <v>36</v>
      </c>
      <c r="C39" s="126" t="s">
        <v>37</v>
      </c>
      <c r="D39" s="126" t="s">
        <v>38</v>
      </c>
      <c r="E39" s="126" t="s">
        <v>39</v>
      </c>
      <c r="F39" s="126" t="s">
        <v>40</v>
      </c>
      <c r="G39" s="126" t="s">
        <v>41</v>
      </c>
      <c r="H39" s="126" t="s">
        <v>42</v>
      </c>
      <c r="I39" s="126" t="s">
        <v>43</v>
      </c>
      <c r="J39" s="126" t="s">
        <v>44</v>
      </c>
      <c r="K39" s="126" t="s">
        <v>45</v>
      </c>
      <c r="L39" s="126" t="s">
        <v>46</v>
      </c>
      <c r="M39" s="126" t="s">
        <v>47</v>
      </c>
      <c r="P39" s="124"/>
      <c r="Q39" s="126" t="s">
        <v>81</v>
      </c>
      <c r="R39" s="126" t="s">
        <v>82</v>
      </c>
      <c r="S39" s="126" t="s">
        <v>83</v>
      </c>
      <c r="T39" s="126" t="s">
        <v>84</v>
      </c>
    </row>
    <row r="40" spans="1:20" x14ac:dyDescent="0.3">
      <c r="A40" s="124">
        <v>2017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>
        <f>SUM(B27:M27)</f>
        <v>394627012.69</v>
      </c>
      <c r="P40" s="124">
        <v>2017</v>
      </c>
      <c r="Q40" s="139">
        <f t="shared" ref="Q40:Q46" si="2">B40+C40+D40</f>
        <v>0</v>
      </c>
      <c r="R40" s="139">
        <f t="shared" ref="R40:R46" si="3">G40+F40+E40</f>
        <v>0</v>
      </c>
      <c r="S40" s="139">
        <f t="shared" ref="S40:S46" si="4">J40+I40+H40</f>
        <v>0</v>
      </c>
      <c r="T40" s="139">
        <f t="shared" ref="T40:T46" si="5">K40+L40+M40</f>
        <v>394627012.69</v>
      </c>
    </row>
    <row r="41" spans="1:20" x14ac:dyDescent="0.3">
      <c r="A41" s="124">
        <v>2018</v>
      </c>
      <c r="B41" s="126">
        <f t="shared" ref="B41:B46" si="6">M40+B28-B27</f>
        <v>396347955.36999995</v>
      </c>
      <c r="C41" s="126">
        <f>B41+C28-C27</f>
        <v>398564009.33999991</v>
      </c>
      <c r="D41" s="126">
        <f t="shared" ref="D41:M41" si="7">C41+D28-D27</f>
        <v>397659701.9799999</v>
      </c>
      <c r="E41" s="126">
        <f t="shared" si="7"/>
        <v>402459392.13999987</v>
      </c>
      <c r="F41" s="126">
        <f t="shared" si="7"/>
        <v>402116220.88999987</v>
      </c>
      <c r="G41" s="126">
        <f t="shared" si="7"/>
        <v>403128566.36999983</v>
      </c>
      <c r="H41" s="126">
        <f t="shared" si="7"/>
        <v>406164194.00999981</v>
      </c>
      <c r="I41" s="126">
        <f t="shared" si="7"/>
        <v>406835136.56999981</v>
      </c>
      <c r="J41" s="126">
        <f t="shared" si="7"/>
        <v>405311980.94999987</v>
      </c>
      <c r="K41" s="126">
        <f t="shared" si="7"/>
        <v>408323910.33999991</v>
      </c>
      <c r="L41" s="126">
        <f t="shared" si="7"/>
        <v>411905144.89999992</v>
      </c>
      <c r="M41" s="126">
        <f t="shared" si="7"/>
        <v>411962518.86999995</v>
      </c>
      <c r="P41" s="124">
        <v>2018</v>
      </c>
      <c r="Q41" s="139">
        <f t="shared" si="2"/>
        <v>1192571666.6899996</v>
      </c>
      <c r="R41" s="139">
        <f t="shared" si="3"/>
        <v>1207704179.3999996</v>
      </c>
      <c r="S41" s="139">
        <f t="shared" si="4"/>
        <v>1218311311.5299995</v>
      </c>
      <c r="T41" s="139">
        <f t="shared" si="5"/>
        <v>1232191574.1099997</v>
      </c>
    </row>
    <row r="42" spans="1:20" x14ac:dyDescent="0.3">
      <c r="A42" s="124">
        <v>2019</v>
      </c>
      <c r="B42" s="126">
        <f t="shared" si="6"/>
        <v>413125447.6099999</v>
      </c>
      <c r="C42" s="126">
        <f t="shared" ref="C42:M45" si="8">B42+C29-C28</f>
        <v>414237734.36999989</v>
      </c>
      <c r="D42" s="126">
        <f t="shared" si="8"/>
        <v>414326548.21999991</v>
      </c>
      <c r="E42" s="126">
        <f t="shared" si="8"/>
        <v>416466509.6699999</v>
      </c>
      <c r="F42" s="126">
        <f t="shared" si="8"/>
        <v>418670697.83999991</v>
      </c>
      <c r="G42" s="126">
        <f t="shared" si="8"/>
        <v>417406032.57999992</v>
      </c>
      <c r="H42" s="126">
        <f t="shared" si="8"/>
        <v>420062969.47999996</v>
      </c>
      <c r="I42" s="126">
        <f t="shared" si="8"/>
        <v>420600696.45999992</v>
      </c>
      <c r="J42" s="126">
        <f t="shared" si="8"/>
        <v>423708124.5399999</v>
      </c>
      <c r="K42" s="126">
        <f t="shared" si="8"/>
        <v>425410107.8599999</v>
      </c>
      <c r="L42" s="126">
        <f t="shared" si="8"/>
        <v>424855279.6099999</v>
      </c>
      <c r="M42" s="126">
        <f t="shared" si="8"/>
        <v>427489078.15999985</v>
      </c>
      <c r="P42" s="124">
        <v>2019</v>
      </c>
      <c r="Q42" s="139">
        <f t="shared" si="2"/>
        <v>1241689730.1999998</v>
      </c>
      <c r="R42" s="139">
        <f t="shared" si="3"/>
        <v>1252543240.0899997</v>
      </c>
      <c r="S42" s="139">
        <f t="shared" si="4"/>
        <v>1264371790.4799998</v>
      </c>
      <c r="T42" s="139">
        <f t="shared" si="5"/>
        <v>1277754465.6299996</v>
      </c>
    </row>
    <row r="43" spans="1:20" x14ac:dyDescent="0.3">
      <c r="A43" s="124">
        <v>2020</v>
      </c>
      <c r="B43" s="126">
        <f t="shared" si="6"/>
        <v>432266292.90999985</v>
      </c>
      <c r="C43" s="126">
        <f t="shared" si="8"/>
        <v>435010810.51999986</v>
      </c>
      <c r="D43" s="126">
        <f t="shared" si="8"/>
        <v>423458500.48999989</v>
      </c>
      <c r="E43" s="126">
        <f t="shared" si="8"/>
        <v>392780923.50999987</v>
      </c>
      <c r="F43" s="126">
        <f t="shared" si="8"/>
        <v>393403421.5999999</v>
      </c>
      <c r="G43" s="126">
        <f t="shared" si="8"/>
        <v>414441305.7299999</v>
      </c>
      <c r="H43" s="126">
        <f t="shared" si="8"/>
        <v>421977350.88999987</v>
      </c>
      <c r="I43" s="126">
        <f t="shared" si="8"/>
        <v>424110027.6699999</v>
      </c>
      <c r="J43" s="126">
        <f t="shared" si="8"/>
        <v>426834987.51999986</v>
      </c>
      <c r="K43" s="126">
        <f t="shared" si="8"/>
        <v>420887494.13999981</v>
      </c>
      <c r="L43" s="126">
        <f t="shared" si="8"/>
        <v>421441736.60999984</v>
      </c>
      <c r="M43" s="126">
        <f t="shared" si="8"/>
        <v>432223863.60999984</v>
      </c>
      <c r="P43" s="124">
        <v>2020</v>
      </c>
      <c r="Q43" s="139">
        <f t="shared" si="2"/>
        <v>1290735603.9199996</v>
      </c>
      <c r="R43" s="139">
        <f t="shared" si="3"/>
        <v>1200625650.8399997</v>
      </c>
      <c r="S43" s="139">
        <f t="shared" si="4"/>
        <v>1272922366.0799997</v>
      </c>
      <c r="T43" s="139">
        <f t="shared" si="5"/>
        <v>1274553094.3599994</v>
      </c>
    </row>
    <row r="44" spans="1:20" x14ac:dyDescent="0.3">
      <c r="A44" s="124">
        <v>2021</v>
      </c>
      <c r="B44" s="126">
        <f t="shared" si="6"/>
        <v>432572858.29999989</v>
      </c>
      <c r="C44" s="126">
        <f t="shared" si="8"/>
        <v>436273831.13999987</v>
      </c>
      <c r="D44" s="126">
        <f t="shared" si="8"/>
        <v>453977252.39999986</v>
      </c>
      <c r="E44" s="126">
        <f t="shared" si="8"/>
        <v>483367934.66999984</v>
      </c>
      <c r="F44" s="126">
        <f t="shared" si="8"/>
        <v>493472972.1499998</v>
      </c>
      <c r="G44" s="126">
        <f t="shared" si="8"/>
        <v>472080971.6499998</v>
      </c>
      <c r="H44" s="126">
        <f t="shared" si="8"/>
        <v>468230056.90999979</v>
      </c>
      <c r="I44" s="126">
        <f t="shared" si="8"/>
        <v>468898918.46999979</v>
      </c>
      <c r="J44" s="126">
        <f t="shared" si="8"/>
        <v>473862039.96999985</v>
      </c>
      <c r="K44" s="126">
        <f t="shared" si="8"/>
        <v>480012873.06999987</v>
      </c>
      <c r="L44" s="126">
        <f t="shared" si="8"/>
        <v>483175259.61999983</v>
      </c>
      <c r="M44" s="126">
        <f t="shared" si="8"/>
        <v>480901310.6099999</v>
      </c>
      <c r="P44" s="124">
        <v>2021</v>
      </c>
      <c r="Q44" s="139">
        <f t="shared" si="2"/>
        <v>1322823941.8399997</v>
      </c>
      <c r="R44" s="139">
        <f t="shared" si="3"/>
        <v>1448921878.4699993</v>
      </c>
      <c r="S44" s="139">
        <f t="shared" si="4"/>
        <v>1410991015.3499994</v>
      </c>
      <c r="T44" s="139">
        <f t="shared" si="5"/>
        <v>1444089443.2999997</v>
      </c>
    </row>
    <row r="45" spans="1:20" x14ac:dyDescent="0.3">
      <c r="A45" s="124">
        <v>2022</v>
      </c>
      <c r="B45" s="126">
        <f t="shared" si="6"/>
        <v>479955306.79999983</v>
      </c>
      <c r="C45" s="126">
        <f t="shared" si="8"/>
        <v>480653636.25999987</v>
      </c>
      <c r="D45" s="126">
        <f t="shared" si="8"/>
        <v>484450647.29999983</v>
      </c>
      <c r="E45" s="126">
        <f t="shared" si="8"/>
        <v>488763542.28999984</v>
      </c>
      <c r="F45" s="126">
        <f t="shared" si="8"/>
        <v>484595731.14999986</v>
      </c>
      <c r="G45" s="126">
        <f t="shared" si="8"/>
        <v>494280828.23999989</v>
      </c>
      <c r="H45" s="126">
        <f t="shared" si="8"/>
        <v>494425500.4799999</v>
      </c>
      <c r="I45" s="126">
        <f t="shared" si="8"/>
        <v>495094978.89999986</v>
      </c>
      <c r="J45" s="126">
        <f t="shared" si="8"/>
        <v>499551916.46999979</v>
      </c>
      <c r="K45" s="126">
        <f t="shared" si="8"/>
        <v>502629136.16999978</v>
      </c>
      <c r="L45" s="126">
        <f t="shared" si="8"/>
        <v>505627298.82999969</v>
      </c>
      <c r="M45" s="126">
        <f t="shared" si="8"/>
        <v>505801482.3099997</v>
      </c>
      <c r="P45" s="124">
        <v>2022</v>
      </c>
      <c r="Q45" s="139">
        <f t="shared" si="2"/>
        <v>1445059590.3599997</v>
      </c>
      <c r="R45" s="139">
        <f t="shared" si="3"/>
        <v>1467640101.6799996</v>
      </c>
      <c r="S45" s="139">
        <f t="shared" si="4"/>
        <v>1489072395.8499994</v>
      </c>
      <c r="T45" s="139">
        <f t="shared" si="5"/>
        <v>1514057917.3099992</v>
      </c>
    </row>
    <row r="46" spans="1:20" x14ac:dyDescent="0.3">
      <c r="A46" s="124">
        <v>2023</v>
      </c>
      <c r="B46" s="126">
        <f t="shared" si="6"/>
        <v>511004633.94999975</v>
      </c>
      <c r="C46" s="126">
        <f t="shared" ref="C46:M46" si="9">B46+C33-C32</f>
        <v>510646929.54999971</v>
      </c>
      <c r="D46" s="126">
        <f t="shared" si="9"/>
        <v>513786820.67999977</v>
      </c>
      <c r="E46" s="126">
        <f t="shared" si="9"/>
        <v>514601828.52999979</v>
      </c>
      <c r="F46" s="126">
        <f t="shared" si="9"/>
        <v>515455217.26999974</v>
      </c>
      <c r="G46" s="126">
        <f t="shared" si="9"/>
        <v>520706462.33999968</v>
      </c>
      <c r="H46" s="126">
        <f t="shared" si="9"/>
        <v>521544798.70999968</v>
      </c>
      <c r="I46" s="126">
        <f t="shared" si="9"/>
        <v>498841383.1299997</v>
      </c>
      <c r="J46" s="126">
        <f t="shared" si="9"/>
        <v>445587000.47999966</v>
      </c>
      <c r="K46" s="126">
        <f t="shared" si="9"/>
        <v>400083257.70999968</v>
      </c>
      <c r="L46" s="126">
        <f t="shared" si="9"/>
        <v>356862688.08999968</v>
      </c>
      <c r="M46" s="126">
        <f t="shared" si="9"/>
        <v>310953778.45999968</v>
      </c>
      <c r="P46" s="124">
        <v>2023</v>
      </c>
      <c r="Q46" s="139">
        <f t="shared" si="2"/>
        <v>1535438384.1799994</v>
      </c>
      <c r="R46" s="139">
        <f t="shared" si="3"/>
        <v>1550763508.1399992</v>
      </c>
      <c r="S46" s="139">
        <f t="shared" si="4"/>
        <v>1465973182.3199992</v>
      </c>
      <c r="T46" s="139">
        <f t="shared" si="5"/>
        <v>1067899724.259999</v>
      </c>
    </row>
    <row r="49" spans="1:20" x14ac:dyDescent="0.3">
      <c r="A49" s="130" t="s">
        <v>76</v>
      </c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P49" s="130" t="s">
        <v>76</v>
      </c>
      <c r="Q49" s="129"/>
      <c r="R49" s="129"/>
      <c r="S49" s="129"/>
      <c r="T49" s="129"/>
    </row>
    <row r="50" spans="1:20" x14ac:dyDescent="0.3">
      <c r="A50" s="128" t="s">
        <v>80</v>
      </c>
      <c r="P50" s="128" t="s">
        <v>88</v>
      </c>
      <c r="Q50" s="125"/>
      <c r="R50" s="125"/>
      <c r="S50" s="125"/>
      <c r="T50" s="125"/>
    </row>
    <row r="51" spans="1:20" x14ac:dyDescent="0.3">
      <c r="A51" s="124"/>
      <c r="B51" s="126" t="s">
        <v>36</v>
      </c>
      <c r="C51" s="126" t="s">
        <v>37</v>
      </c>
      <c r="D51" s="126" t="s">
        <v>38</v>
      </c>
      <c r="E51" s="126" t="s">
        <v>39</v>
      </c>
      <c r="F51" s="126" t="s">
        <v>40</v>
      </c>
      <c r="G51" s="126" t="s">
        <v>41</v>
      </c>
      <c r="H51" s="126" t="s">
        <v>42</v>
      </c>
      <c r="I51" s="126" t="s">
        <v>43</v>
      </c>
      <c r="J51" s="126" t="s">
        <v>44</v>
      </c>
      <c r="K51" s="126" t="s">
        <v>45</v>
      </c>
      <c r="L51" s="126" t="s">
        <v>46</v>
      </c>
      <c r="M51" s="126" t="s">
        <v>47</v>
      </c>
      <c r="P51" s="124"/>
      <c r="Q51" s="126" t="s">
        <v>81</v>
      </c>
      <c r="R51" s="126" t="s">
        <v>82</v>
      </c>
      <c r="S51" s="126" t="s">
        <v>83</v>
      </c>
      <c r="T51" s="126" t="s">
        <v>84</v>
      </c>
    </row>
    <row r="52" spans="1:20" x14ac:dyDescent="0.3">
      <c r="A52" s="124">
        <v>2017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P52" s="124">
        <v>2017</v>
      </c>
      <c r="Q52" s="126"/>
      <c r="R52" s="126"/>
      <c r="S52" s="126"/>
      <c r="T52" s="126"/>
    </row>
    <row r="53" spans="1:20" x14ac:dyDescent="0.3">
      <c r="A53" s="124">
        <v>2018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7">
        <f>M41/M40-1</f>
        <v>4.3928838175145035E-2</v>
      </c>
      <c r="P53" s="124">
        <v>2018</v>
      </c>
      <c r="Q53" s="126"/>
      <c r="R53" s="126"/>
      <c r="S53" s="126"/>
      <c r="T53" s="126"/>
    </row>
    <row r="54" spans="1:20" x14ac:dyDescent="0.3">
      <c r="A54" s="124">
        <v>2019</v>
      </c>
      <c r="B54" s="127">
        <f t="shared" ref="B54:M58" si="10">B42/B41-1</f>
        <v>4.2330210141585667E-2</v>
      </c>
      <c r="C54" s="127">
        <f t="shared" si="10"/>
        <v>3.9325490166447263E-2</v>
      </c>
      <c r="D54" s="127">
        <f t="shared" si="10"/>
        <v>4.1912333980570704E-2</v>
      </c>
      <c r="E54" s="127">
        <f t="shared" si="10"/>
        <v>3.4803803324156224E-2</v>
      </c>
      <c r="F54" s="127">
        <f t="shared" si="10"/>
        <v>4.1168388863697558E-2</v>
      </c>
      <c r="G54" s="127">
        <f t="shared" si="10"/>
        <v>3.541665711899955E-2</v>
      </c>
      <c r="H54" s="127">
        <f t="shared" si="10"/>
        <v>3.4219598071360213E-2</v>
      </c>
      <c r="I54" s="127">
        <f t="shared" si="10"/>
        <v>3.3835720301979455E-2</v>
      </c>
      <c r="J54" s="127">
        <f t="shared" si="10"/>
        <v>4.5387613627610568E-2</v>
      </c>
      <c r="K54" s="127">
        <f t="shared" si="10"/>
        <v>4.1844714667266913E-2</v>
      </c>
      <c r="L54" s="127">
        <f t="shared" si="10"/>
        <v>3.1439604166983548E-2</v>
      </c>
      <c r="M54" s="127">
        <f>M42/M41-1</f>
        <v>3.7689252246997595E-2</v>
      </c>
      <c r="P54" s="124">
        <v>2019</v>
      </c>
      <c r="Q54" s="127">
        <f>Q42/Q41-1</f>
        <v>4.1186676559512803E-2</v>
      </c>
      <c r="R54" s="127">
        <f>R42/R41-1</f>
        <v>3.7127519681414478E-2</v>
      </c>
      <c r="S54" s="127">
        <f>S42/S41-1</f>
        <v>3.7806822044651245E-2</v>
      </c>
      <c r="T54" s="127">
        <f>T42/T41-1</f>
        <v>3.6977116608600147E-2</v>
      </c>
    </row>
    <row r="55" spans="1:20" x14ac:dyDescent="0.3">
      <c r="A55" s="124">
        <v>2020</v>
      </c>
      <c r="B55" s="127">
        <f t="shared" si="10"/>
        <v>4.63317992409642E-2</v>
      </c>
      <c r="C55" s="127">
        <f t="shared" si="10"/>
        <v>5.0147715735248122E-2</v>
      </c>
      <c r="D55" s="127">
        <f t="shared" si="10"/>
        <v>2.2040470998617057E-2</v>
      </c>
      <c r="E55" s="127">
        <f t="shared" si="10"/>
        <v>-5.6872727122207367E-2</v>
      </c>
      <c r="F55" s="127">
        <f t="shared" si="10"/>
        <v>-6.0351193361175226E-2</v>
      </c>
      <c r="G55" s="127">
        <f t="shared" si="10"/>
        <v>-7.102740781380068E-3</v>
      </c>
      <c r="H55" s="127">
        <f t="shared" si="10"/>
        <v>4.5573677022037185E-3</v>
      </c>
      <c r="I55" s="127">
        <f t="shared" si="10"/>
        <v>8.3436172111372997E-3</v>
      </c>
      <c r="J55" s="127">
        <f t="shared" si="10"/>
        <v>7.3797569574447497E-3</v>
      </c>
      <c r="K55" s="127">
        <f t="shared" si="10"/>
        <v>-1.0631185381914987E-2</v>
      </c>
      <c r="L55" s="127">
        <f t="shared" si="10"/>
        <v>-8.0346018134306307E-3</v>
      </c>
      <c r="M55" s="127">
        <f t="shared" si="10"/>
        <v>1.1075804486934349E-2</v>
      </c>
      <c r="P55" s="124">
        <v>2020</v>
      </c>
      <c r="Q55" s="127">
        <f t="shared" ref="Q55:T58" si="11">Q43/Q42-1</f>
        <v>3.94992988402183E-2</v>
      </c>
      <c r="R55" s="127">
        <f t="shared" si="11"/>
        <v>-4.144973809149255E-2</v>
      </c>
      <c r="S55" s="127">
        <f t="shared" si="11"/>
        <v>6.7627067167908006E-3</v>
      </c>
      <c r="T55" s="127">
        <f t="shared" si="11"/>
        <v>-2.5054667043732382E-3</v>
      </c>
    </row>
    <row r="56" spans="1:20" x14ac:dyDescent="0.3">
      <c r="A56" s="124">
        <v>2021</v>
      </c>
      <c r="B56" s="127">
        <f t="shared" si="10"/>
        <v>7.0920493924298E-4</v>
      </c>
      <c r="C56" s="127">
        <f t="shared" si="10"/>
        <v>2.9034235229470351E-3</v>
      </c>
      <c r="D56" s="127">
        <f t="shared" si="10"/>
        <v>7.2070230907362864E-2</v>
      </c>
      <c r="E56" s="127">
        <f t="shared" si="10"/>
        <v>0.23062986448142442</v>
      </c>
      <c r="F56" s="127">
        <f t="shared" si="10"/>
        <v>0.25436878546457442</v>
      </c>
      <c r="G56" s="127">
        <f t="shared" si="10"/>
        <v>0.13907799517828701</v>
      </c>
      <c r="H56" s="127">
        <f t="shared" si="10"/>
        <v>0.10960945160314295</v>
      </c>
      <c r="I56" s="127">
        <f t="shared" si="10"/>
        <v>0.10560677154007347</v>
      </c>
      <c r="J56" s="127">
        <f t="shared" si="10"/>
        <v>0.11017618945259611</v>
      </c>
      <c r="K56" s="127">
        <f t="shared" si="10"/>
        <v>0.14047787057871863</v>
      </c>
      <c r="L56" s="127">
        <f t="shared" si="10"/>
        <v>0.14648174978248041</v>
      </c>
      <c r="M56" s="127">
        <f t="shared" si="10"/>
        <v>0.11262091498937288</v>
      </c>
      <c r="P56" s="124">
        <v>2021</v>
      </c>
      <c r="Q56" s="127">
        <f t="shared" si="11"/>
        <v>2.4860504213680024E-2</v>
      </c>
      <c r="R56" s="127">
        <f t="shared" si="11"/>
        <v>0.20680569955862849</v>
      </c>
      <c r="S56" s="127">
        <f t="shared" si="11"/>
        <v>0.10846588366200693</v>
      </c>
      <c r="T56" s="127">
        <f t="shared" si="11"/>
        <v>0.13301630955211863</v>
      </c>
    </row>
    <row r="57" spans="1:20" x14ac:dyDescent="0.3">
      <c r="A57" s="124">
        <v>2022</v>
      </c>
      <c r="B57" s="127">
        <f t="shared" si="10"/>
        <v>0.10953634189211892</v>
      </c>
      <c r="C57" s="127">
        <f t="shared" si="10"/>
        <v>0.10172465537076536</v>
      </c>
      <c r="D57" s="127">
        <f t="shared" si="10"/>
        <v>6.7125378504978128E-2</v>
      </c>
      <c r="E57" s="127">
        <f t="shared" si="10"/>
        <v>1.116252699650766E-2</v>
      </c>
      <c r="F57" s="127">
        <f t="shared" si="10"/>
        <v>-1.7989315526892868E-2</v>
      </c>
      <c r="G57" s="127">
        <f t="shared" si="10"/>
        <v>4.702552723616038E-2</v>
      </c>
      <c r="H57" s="127">
        <f t="shared" si="10"/>
        <v>5.5945668552062289E-2</v>
      </c>
      <c r="I57" s="127">
        <f t="shared" si="10"/>
        <v>5.5867180319965071E-2</v>
      </c>
      <c r="J57" s="127">
        <f t="shared" si="10"/>
        <v>5.421383088973819E-2</v>
      </c>
      <c r="K57" s="127">
        <f t="shared" si="10"/>
        <v>4.7115951193879235E-2</v>
      </c>
      <c r="L57" s="127">
        <f t="shared" si="10"/>
        <v>4.6467692132369454E-2</v>
      </c>
      <c r="M57" s="127">
        <f t="shared" si="10"/>
        <v>5.177813233325379E-2</v>
      </c>
      <c r="P57" s="124">
        <v>2022</v>
      </c>
      <c r="Q57" s="127">
        <f t="shared" si="11"/>
        <v>9.2405077239511302E-2</v>
      </c>
      <c r="R57" s="127">
        <f t="shared" si="11"/>
        <v>1.2918724941724191E-2</v>
      </c>
      <c r="S57" s="127">
        <f t="shared" si="11"/>
        <v>5.5337971433242483E-2</v>
      </c>
      <c r="T57" s="127">
        <f t="shared" si="11"/>
        <v>4.8451620732098855E-2</v>
      </c>
    </row>
    <row r="58" spans="1:20" x14ac:dyDescent="0.3">
      <c r="A58" s="124">
        <v>2023</v>
      </c>
      <c r="B58" s="127">
        <f t="shared" si="10"/>
        <v>6.4692121766534383E-2</v>
      </c>
      <c r="C58" s="127">
        <f t="shared" si="10"/>
        <v>6.2401053539051121E-2</v>
      </c>
      <c r="D58" s="127">
        <f t="shared" si="10"/>
        <v>6.0555545840427438E-2</v>
      </c>
      <c r="E58" s="127">
        <f t="shared" si="10"/>
        <v>5.2864594030356704E-2</v>
      </c>
      <c r="F58" s="127">
        <f t="shared" si="10"/>
        <v>6.3680887255789242E-2</v>
      </c>
      <c r="G58" s="127">
        <f t="shared" si="10"/>
        <v>5.3462794003348968E-2</v>
      </c>
      <c r="H58" s="127">
        <f t="shared" si="10"/>
        <v>5.4850120399679403E-2</v>
      </c>
      <c r="I58" s="127">
        <f t="shared" si="10"/>
        <v>7.5670414560122801E-3</v>
      </c>
      <c r="J58" s="127">
        <f t="shared" si="10"/>
        <v>-0.10802664189807176</v>
      </c>
      <c r="K58" s="127">
        <f t="shared" si="10"/>
        <v>-0.20401896961523713</v>
      </c>
      <c r="L58" s="127">
        <f t="shared" si="10"/>
        <v>-0.29421791719757828</v>
      </c>
      <c r="M58" s="127">
        <f t="shared" si="10"/>
        <v>-0.38522564813398508</v>
      </c>
      <c r="P58" s="124">
        <v>2023</v>
      </c>
      <c r="Q58" s="127">
        <f t="shared" si="11"/>
        <v>6.2543298852806517E-2</v>
      </c>
      <c r="R58" s="127">
        <f t="shared" si="11"/>
        <v>5.6637459255064471E-2</v>
      </c>
      <c r="S58" s="127">
        <f t="shared" si="11"/>
        <v>-1.5512485218567629E-2</v>
      </c>
      <c r="T58" s="127">
        <f t="shared" si="11"/>
        <v>-0.29467709785018115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58"/>
  <sheetViews>
    <sheetView topLeftCell="A31" zoomScale="70" zoomScaleNormal="70" workbookViewId="0">
      <selection activeCell="P49" sqref="P49:T58"/>
    </sheetView>
  </sheetViews>
  <sheetFormatPr baseColWidth="10" defaultRowHeight="14.4" x14ac:dyDescent="0.3"/>
  <cols>
    <col min="1" max="1" width="11.5546875" customWidth="1"/>
    <col min="2" max="13" width="15.109375" style="125" bestFit="1" customWidth="1"/>
  </cols>
  <sheetData>
    <row r="1" spans="1:13" x14ac:dyDescent="0.3">
      <c r="A1" s="125" t="s">
        <v>60</v>
      </c>
    </row>
    <row r="3" spans="1:13" x14ac:dyDescent="0.3">
      <c r="A3" s="124"/>
      <c r="B3" s="126" t="s">
        <v>36</v>
      </c>
      <c r="C3" s="126" t="s">
        <v>37</v>
      </c>
      <c r="D3" s="126" t="s">
        <v>38</v>
      </c>
      <c r="E3" s="126" t="s">
        <v>39</v>
      </c>
      <c r="F3" s="126" t="s">
        <v>40</v>
      </c>
      <c r="G3" s="126" t="s">
        <v>41</v>
      </c>
      <c r="H3" s="126" t="s">
        <v>42</v>
      </c>
      <c r="I3" s="126" t="s">
        <v>43</v>
      </c>
      <c r="J3" s="126" t="s">
        <v>44</v>
      </c>
      <c r="K3" s="126" t="s">
        <v>45</v>
      </c>
      <c r="L3" s="126" t="s">
        <v>46</v>
      </c>
      <c r="M3" s="126" t="s">
        <v>47</v>
      </c>
    </row>
    <row r="4" spans="1:13" x14ac:dyDescent="0.3">
      <c r="A4" s="124">
        <v>2017</v>
      </c>
      <c r="B4" s="126">
        <f>Mensuel!C11+Mensuel!C12</f>
        <v>14713171.860000027</v>
      </c>
      <c r="C4" s="126">
        <f>Mensuel!D11+Mensuel!D12</f>
        <v>15333154.510000007</v>
      </c>
      <c r="D4" s="126">
        <f>Mensuel!E11+Mensuel!E12</f>
        <v>17505243.960000012</v>
      </c>
      <c r="E4" s="126">
        <f>Mensuel!F11+Mensuel!F12</f>
        <v>14608721.730000036</v>
      </c>
      <c r="F4" s="126">
        <f>Mensuel!G11+Mensuel!G12</f>
        <v>16078482.970000036</v>
      </c>
      <c r="G4" s="126">
        <f>Mensuel!H11+Mensuel!H12</f>
        <v>16540818.800000027</v>
      </c>
      <c r="H4" s="126">
        <f>Mensuel!I11+Mensuel!I12</f>
        <v>16203490.470000036</v>
      </c>
      <c r="I4" s="126">
        <f>Mensuel!J11+Mensuel!J12</f>
        <v>9504981.8100000173</v>
      </c>
      <c r="J4" s="126">
        <f>Mensuel!K11+Mensuel!K12</f>
        <v>14985305.620000016</v>
      </c>
      <c r="K4" s="126">
        <f>Mensuel!L11+Mensuel!L12</f>
        <v>17642197.49000001</v>
      </c>
      <c r="L4" s="126">
        <f>Mensuel!M11+Mensuel!M12</f>
        <v>16930255.5</v>
      </c>
      <c r="M4" s="126">
        <f>Mensuel!N11+Mensuel!N12</f>
        <v>15021114.720000003</v>
      </c>
    </row>
    <row r="5" spans="1:13" x14ac:dyDescent="0.3">
      <c r="A5" s="124">
        <v>2018</v>
      </c>
      <c r="B5" s="126">
        <f>Mensuel!O11+Mensuel!O12</f>
        <v>15816935.780000007</v>
      </c>
      <c r="C5" s="126">
        <f>Mensuel!P11+Mensuel!P12</f>
        <v>16461412.190000016</v>
      </c>
      <c r="D5" s="126">
        <f>Mensuel!Q11+Mensuel!Q12</f>
        <v>17523833.680000011</v>
      </c>
      <c r="E5" s="126">
        <f>Mensuel!R11+Mensuel!R12</f>
        <v>16578961.790000007</v>
      </c>
      <c r="F5" s="126">
        <f>Mensuel!S11+Mensuel!S12</f>
        <v>15195845.480000017</v>
      </c>
      <c r="G5" s="126">
        <f>Mensuel!T11+Mensuel!T12</f>
        <v>17531432.720000003</v>
      </c>
      <c r="H5" s="126">
        <f>Mensuel!U11+Mensuel!U12</f>
        <v>17992652.859999996</v>
      </c>
      <c r="I5" s="126">
        <f>Mensuel!V11+Mensuel!V12</f>
        <v>9637975.510000011</v>
      </c>
      <c r="J5" s="126">
        <f>Mensuel!W11+Mensuel!W12</f>
        <v>14641442.550000019</v>
      </c>
      <c r="K5" s="126">
        <f>Mensuel!X11+Mensuel!X12</f>
        <v>19224171.180000003</v>
      </c>
      <c r="L5" s="126">
        <f>Mensuel!Y11+Mensuel!Y12</f>
        <v>17609769.240000013</v>
      </c>
      <c r="M5" s="126">
        <f>Mensuel!Z11+Mensuel!Z12</f>
        <v>15778708.280000001</v>
      </c>
    </row>
    <row r="6" spans="1:13" x14ac:dyDescent="0.3">
      <c r="A6" s="124">
        <v>2019</v>
      </c>
      <c r="B6" s="126">
        <f>Mensuel!AA11+Mensuel!AA12</f>
        <v>16405805.490000019</v>
      </c>
      <c r="C6" s="126">
        <f>Mensuel!AB11+Mensuel!AB12</f>
        <v>16873726.510000002</v>
      </c>
      <c r="D6" s="126">
        <f>Mensuel!AC11+Mensuel!AC12</f>
        <v>17591902.879999992</v>
      </c>
      <c r="E6" s="126">
        <f>Mensuel!AD11+Mensuel!AD12</f>
        <v>18177906.690000001</v>
      </c>
      <c r="F6" s="126">
        <f>Mensuel!AE11+Mensuel!AE12</f>
        <v>18437610.29000001</v>
      </c>
      <c r="G6" s="126">
        <f>Mensuel!AF11+Mensuel!AF12</f>
        <v>16601556.5</v>
      </c>
      <c r="H6" s="126">
        <f>Mensuel!AG11+Mensuel!AG12</f>
        <v>20033686.240000002</v>
      </c>
      <c r="I6" s="126">
        <f>Mensuel!AH11+Mensuel!AH12</f>
        <v>10136414.490000015</v>
      </c>
      <c r="J6" s="126">
        <f>Mensuel!AI11+Mensuel!AI12</f>
        <v>16850541.580000006</v>
      </c>
      <c r="K6" s="126">
        <f>Mensuel!AJ11+Mensuel!AJ12</f>
        <v>20618870.549999997</v>
      </c>
      <c r="L6" s="126">
        <f>Mensuel!AK11+Mensuel!AK12</f>
        <v>17249440.329999991</v>
      </c>
      <c r="M6" s="126">
        <f>Mensuel!AL11+Mensuel!AL12</f>
        <v>17705256.699999981</v>
      </c>
    </row>
    <row r="7" spans="1:13" x14ac:dyDescent="0.3">
      <c r="A7" s="124">
        <v>2020</v>
      </c>
      <c r="B7" s="126">
        <f>Mensuel!AM11+Mensuel!AM12</f>
        <v>18731637.95999999</v>
      </c>
      <c r="C7" s="126">
        <f>Mensuel!AN11+Mensuel!AN12</f>
        <v>19752754.479999978</v>
      </c>
      <c r="D7" s="126">
        <f>Mensuel!AO11+Mensuel!AO12</f>
        <v>13262928.060000004</v>
      </c>
      <c r="E7" s="126">
        <f>Mensuel!AP11+Mensuel!AP12</f>
        <v>1384726.9400000004</v>
      </c>
      <c r="F7" s="126">
        <f>Mensuel!AQ11+Mensuel!AQ12</f>
        <v>9434043.9400000013</v>
      </c>
      <c r="G7" s="126">
        <f>Mensuel!AR11+Mensuel!AR12</f>
        <v>21528789.549999963</v>
      </c>
      <c r="H7" s="126">
        <f>Mensuel!AS11+Mensuel!AS12</f>
        <v>22783372.849999949</v>
      </c>
      <c r="I7" s="126">
        <f>Mensuel!AT11+Mensuel!AT12</f>
        <v>11872167.439999983</v>
      </c>
      <c r="J7" s="126">
        <f>Mensuel!AU11+Mensuel!AU12</f>
        <v>20544712.689999998</v>
      </c>
      <c r="K7" s="126">
        <f>Mensuel!AV11+Mensuel!AV12</f>
        <v>22058941.609999992</v>
      </c>
      <c r="L7" s="126">
        <f>Mensuel!AW11+Mensuel!AW12</f>
        <v>21550853.709999982</v>
      </c>
      <c r="M7" s="126">
        <f>Mensuel!AX11+Mensuel!AX12</f>
        <v>22112428.719999962</v>
      </c>
    </row>
    <row r="8" spans="1:13" x14ac:dyDescent="0.3">
      <c r="A8" s="124">
        <v>2021</v>
      </c>
      <c r="B8" s="126">
        <f>Mensuel!AY11+Mensuel!AY12</f>
        <v>18787672.979999974</v>
      </c>
      <c r="C8" s="126">
        <f>Mensuel!AZ11+Mensuel!AZ12</f>
        <v>21735309.719999969</v>
      </c>
      <c r="D8" s="126">
        <f>Mensuel!BA11+Mensuel!BA12</f>
        <v>24311934.289999969</v>
      </c>
      <c r="E8" s="126">
        <f>Mensuel!BB11+Mensuel!BB12</f>
        <v>20211887.399999984</v>
      </c>
      <c r="F8" s="126">
        <f>Mensuel!BC11+Mensuel!BC12</f>
        <v>24796349.659999959</v>
      </c>
      <c r="G8" s="126">
        <f>Mensuel!BD11+Mensuel!BD12</f>
        <v>22960735.889999978</v>
      </c>
      <c r="H8" s="126">
        <f>Mensuel!BE11+Mensuel!BE12</f>
        <v>22453445.109999977</v>
      </c>
      <c r="I8" s="126">
        <f>Mensuel!BF11+Mensuel!BF12</f>
        <v>11370514.609999998</v>
      </c>
      <c r="J8" s="126">
        <f>Mensuel!BG11+Mensuel!BG12</f>
        <v>21275020.479999967</v>
      </c>
      <c r="K8" s="126">
        <f>Mensuel!BH11+Mensuel!BH12</f>
        <v>22529230.849999987</v>
      </c>
      <c r="L8" s="126">
        <f>Mensuel!BI11+Mensuel!BI12</f>
        <v>21134152.439999986</v>
      </c>
      <c r="M8" s="126">
        <f>Mensuel!BJ11+Mensuel!BJ12</f>
        <v>21734048.799999986</v>
      </c>
    </row>
    <row r="9" spans="1:13" x14ac:dyDescent="0.3">
      <c r="A9" s="124">
        <v>2022</v>
      </c>
      <c r="B9" s="126">
        <f>Mensuel!BK12+Mensuel!BK11</f>
        <v>19377598.079999983</v>
      </c>
      <c r="C9" s="126">
        <f>Mensuel!BL12+Mensuel!BL11</f>
        <v>21482142.459999979</v>
      </c>
      <c r="D9" s="126">
        <f>Mensuel!BM12+Mensuel!BM11</f>
        <v>24848834.61999996</v>
      </c>
      <c r="E9" s="126">
        <f>Mensuel!BN12+Mensuel!BN11</f>
        <v>21027022.639999982</v>
      </c>
      <c r="F9" s="126">
        <f>Mensuel!BO12+Mensuel!BO11</f>
        <v>23439655.129999954</v>
      </c>
      <c r="G9" s="126">
        <f>Mensuel!BP12+Mensuel!BP11</f>
        <v>23856474.379999947</v>
      </c>
      <c r="H9" s="126">
        <f>Mensuel!BQ12+Mensuel!BQ11</f>
        <v>21809102.039999988</v>
      </c>
      <c r="I9" s="126">
        <f>Mensuel!BR12+Mensuel!BR11</f>
        <v>12280682.049999988</v>
      </c>
      <c r="J9" s="126">
        <f>Mensuel!BS12+Mensuel!BS11</f>
        <v>22695941.679999992</v>
      </c>
      <c r="K9" s="126">
        <f>Mensuel!BT12+Mensuel!BT11</f>
        <v>23804826.859999999</v>
      </c>
      <c r="L9" s="126">
        <f>Mensuel!BU12+Mensuel!BU11</f>
        <v>22555934.419999972</v>
      </c>
      <c r="M9" s="126">
        <f>Mensuel!BV12+Mensuel!BV11</f>
        <v>22249842.050000012</v>
      </c>
    </row>
    <row r="10" spans="1:13" x14ac:dyDescent="0.3">
      <c r="A10" s="124">
        <v>2023</v>
      </c>
      <c r="B10" s="126">
        <f>Mensuel!BW12+Mensuel!BW11</f>
        <v>24196811.909999963</v>
      </c>
      <c r="C10" s="126">
        <f>Mensuel!BX12+Mensuel!BX11</f>
        <v>25434693.179999981</v>
      </c>
      <c r="D10" s="126">
        <f>Mensuel!BY12+Mensuel!BY11</f>
        <v>28983460.939999964</v>
      </c>
      <c r="E10" s="126">
        <f>Mensuel!BZ12+Mensuel!BZ11</f>
        <v>24408579.749999959</v>
      </c>
      <c r="F10" s="126">
        <f>Mensuel!CA12+Mensuel!CA11</f>
        <v>24753460.619999971</v>
      </c>
      <c r="G10" s="126">
        <f>Mensuel!CB12+Mensuel!CB11</f>
        <v>29498473.679999974</v>
      </c>
      <c r="H10" s="126">
        <f>Mensuel!CC12+Mensuel!CC11</f>
        <v>26518432.659999974</v>
      </c>
      <c r="I10" s="126">
        <f>Mensuel!CD12+Mensuel!CD11</f>
        <v>0</v>
      </c>
      <c r="J10" s="126">
        <f>Mensuel!CE12+Mensuel!CE11</f>
        <v>0</v>
      </c>
      <c r="K10" s="126">
        <f>Mensuel!CF12+Mensuel!CF11</f>
        <v>0</v>
      </c>
      <c r="L10" s="126">
        <f>Mensuel!CG12+Mensuel!CG11</f>
        <v>0</v>
      </c>
      <c r="M10" s="126">
        <f>Mensuel!CH12+Mensuel!CH11</f>
        <v>0</v>
      </c>
    </row>
    <row r="12" spans="1:13" x14ac:dyDescent="0.3">
      <c r="A12" s="125" t="s">
        <v>61</v>
      </c>
    </row>
    <row r="14" spans="1:13" x14ac:dyDescent="0.3">
      <c r="A14" s="124"/>
      <c r="B14" s="126" t="s">
        <v>36</v>
      </c>
      <c r="C14" s="126" t="s">
        <v>37</v>
      </c>
      <c r="D14" s="126" t="s">
        <v>38</v>
      </c>
      <c r="E14" s="126" t="s">
        <v>39</v>
      </c>
      <c r="F14" s="126" t="s">
        <v>40</v>
      </c>
      <c r="G14" s="126" t="s">
        <v>41</v>
      </c>
      <c r="H14" s="126" t="s">
        <v>42</v>
      </c>
      <c r="I14" s="126" t="s">
        <v>43</v>
      </c>
      <c r="J14" s="126" t="s">
        <v>44</v>
      </c>
      <c r="K14" s="126" t="s">
        <v>45</v>
      </c>
      <c r="L14" s="126" t="s">
        <v>46</v>
      </c>
      <c r="M14" s="126" t="s">
        <v>47</v>
      </c>
    </row>
    <row r="15" spans="1:13" x14ac:dyDescent="0.3">
      <c r="A15" s="124">
        <v>2017</v>
      </c>
      <c r="B15" s="126">
        <f>Mensuel!C18+Mensuel!C19</f>
        <v>1940031.9699999988</v>
      </c>
      <c r="C15" s="126">
        <f>Mensuel!D18+Mensuel!D19</f>
        <v>2026172.3299999998</v>
      </c>
      <c r="D15" s="126">
        <f>Mensuel!E18+Mensuel!E19</f>
        <v>2442662.5099999984</v>
      </c>
      <c r="E15" s="126">
        <f>Mensuel!F18+Mensuel!F19</f>
        <v>1925576.4599999986</v>
      </c>
      <c r="F15" s="126">
        <f>Mensuel!G18+Mensuel!G19</f>
        <v>2186052.7599999979</v>
      </c>
      <c r="G15" s="126">
        <f>Mensuel!H18+Mensuel!H19</f>
        <v>2233528.9699999979</v>
      </c>
      <c r="H15" s="126">
        <f>Mensuel!I18+Mensuel!I19</f>
        <v>2102988.9999999977</v>
      </c>
      <c r="I15" s="126">
        <f>Mensuel!J18+Mensuel!J19</f>
        <v>1533922.1999999997</v>
      </c>
      <c r="J15" s="126">
        <f>Mensuel!K18+Mensuel!K19</f>
        <v>2036716.919999999</v>
      </c>
      <c r="K15" s="126">
        <f>Mensuel!L18+Mensuel!L19</f>
        <v>2519552.8399999985</v>
      </c>
      <c r="L15" s="126">
        <f>Mensuel!M18+Mensuel!M19</f>
        <v>2452897.5699999984</v>
      </c>
      <c r="M15" s="126">
        <f>Mensuel!N18+Mensuel!N19</f>
        <v>2246662.9099999983</v>
      </c>
    </row>
    <row r="16" spans="1:13" x14ac:dyDescent="0.3">
      <c r="A16" s="124">
        <v>2018</v>
      </c>
      <c r="B16" s="126">
        <f>Mensuel!O18+Mensuel!O19</f>
        <v>2319404.2999999998</v>
      </c>
      <c r="C16" s="126">
        <f>Mensuel!P18+Mensuel!P19</f>
        <v>2425865.7899999986</v>
      </c>
      <c r="D16" s="126">
        <f>Mensuel!Q18+Mensuel!Q19</f>
        <v>2629331.7600000002</v>
      </c>
      <c r="E16" s="126">
        <f>Mensuel!R18+Mensuel!R19</f>
        <v>2443423.069999998</v>
      </c>
      <c r="F16" s="126">
        <f>Mensuel!S18+Mensuel!S19</f>
        <v>2293967.1399999987</v>
      </c>
      <c r="G16" s="126">
        <f>Mensuel!T18+Mensuel!T19</f>
        <v>2723578.0999999978</v>
      </c>
      <c r="H16" s="126">
        <f>Mensuel!U18+Mensuel!U19</f>
        <v>2832807.34</v>
      </c>
      <c r="I16" s="126">
        <f>Mensuel!V18+Mensuel!V19</f>
        <v>1845653.6599999988</v>
      </c>
      <c r="J16" s="126">
        <f>Mensuel!W18+Mensuel!W19</f>
        <v>2225824.63</v>
      </c>
      <c r="K16" s="126">
        <f>Mensuel!X18+Mensuel!X19</f>
        <v>3258869.19</v>
      </c>
      <c r="L16" s="126">
        <f>Mensuel!Y18+Mensuel!Y19</f>
        <v>3084329.1900000009</v>
      </c>
      <c r="M16" s="126">
        <f>Mensuel!Z18+Mensuel!Z19</f>
        <v>2827823.700000002</v>
      </c>
    </row>
    <row r="17" spans="1:13" x14ac:dyDescent="0.3">
      <c r="A17" s="124">
        <v>2019</v>
      </c>
      <c r="B17" s="126">
        <f>Mensuel!AA18+Mensuel!AA19</f>
        <v>2863831.5899999994</v>
      </c>
      <c r="C17" s="126">
        <f>Mensuel!AB18+Mensuel!AB19</f>
        <v>3012002.2399999998</v>
      </c>
      <c r="D17" s="126">
        <f>Mensuel!AC18+Mensuel!AC19</f>
        <v>3320133.0200000005</v>
      </c>
      <c r="E17" s="126">
        <f>Mensuel!AD18+Mensuel!AD19</f>
        <v>3008148.78</v>
      </c>
      <c r="F17" s="126">
        <f>Mensuel!AE18+Mensuel!AE19</f>
        <v>3299240.9000000004</v>
      </c>
      <c r="G17" s="126">
        <f>Mensuel!AF18+Mensuel!AF19</f>
        <v>3122542.0700000012</v>
      </c>
      <c r="H17" s="126">
        <f>Mensuel!AG18+Mensuel!AG19</f>
        <v>3683114.1800000006</v>
      </c>
      <c r="I17" s="126">
        <f>Mensuel!AH18+Mensuel!AH19</f>
        <v>2385672.8899999997</v>
      </c>
      <c r="J17" s="126">
        <f>Mensuel!AI18+Mensuel!AI19</f>
        <v>3214452.3100000005</v>
      </c>
      <c r="K17" s="126">
        <f>Mensuel!AJ18+Mensuel!AJ19</f>
        <v>3963661.6900000013</v>
      </c>
      <c r="L17" s="126">
        <f>Mensuel!AK18+Mensuel!AK19</f>
        <v>3547298.1700000009</v>
      </c>
      <c r="M17" s="126">
        <f>Mensuel!AL18+Mensuel!AL19</f>
        <v>3422712.4699999988</v>
      </c>
    </row>
    <row r="18" spans="1:13" x14ac:dyDescent="0.3">
      <c r="A18" s="124">
        <v>2020</v>
      </c>
      <c r="B18" s="126">
        <f>Mensuel!AM18+Mensuel!AM19</f>
        <v>3549643.25</v>
      </c>
      <c r="C18" s="126">
        <f>Mensuel!AN18+Mensuel!AN19</f>
        <v>3927751.9999999986</v>
      </c>
      <c r="D18" s="126">
        <f>Mensuel!AO18+Mensuel!AO19</f>
        <v>2763131.1700000018</v>
      </c>
      <c r="E18" s="126">
        <f>Mensuel!AP18+Mensuel!AP19</f>
        <v>271731.27000000014</v>
      </c>
      <c r="F18" s="126">
        <f>Mensuel!AQ18+Mensuel!AQ19</f>
        <v>1162483.0799999994</v>
      </c>
      <c r="G18" s="126">
        <f>Mensuel!AR18+Mensuel!AR19</f>
        <v>3666183.09</v>
      </c>
      <c r="H18" s="126">
        <f>Mensuel!AS18+Mensuel!AS19</f>
        <v>4278125.2700000005</v>
      </c>
      <c r="I18" s="126">
        <f>Mensuel!AT18+Mensuel!AT19</f>
        <v>2700486.38</v>
      </c>
      <c r="J18" s="126">
        <f>Mensuel!AU18+Mensuel!AU19</f>
        <v>3871901.1600000006</v>
      </c>
      <c r="K18" s="126">
        <f>Mensuel!AV18+Mensuel!AV19</f>
        <v>4478729.8700000029</v>
      </c>
      <c r="L18" s="126">
        <f>Mensuel!AW18+Mensuel!AW19</f>
        <v>4466108.8000000007</v>
      </c>
      <c r="M18" s="126">
        <f>Mensuel!AX18+Mensuel!AX19</f>
        <v>4847686.3499999996</v>
      </c>
    </row>
    <row r="19" spans="1:13" x14ac:dyDescent="0.3">
      <c r="A19" s="124">
        <v>2021</v>
      </c>
      <c r="B19" s="126">
        <f>Mensuel!AY18+Mensuel!AY19</f>
        <v>3962110.4699999974</v>
      </c>
      <c r="C19" s="126">
        <f>Mensuel!AZ18+Mensuel!AZ19</f>
        <v>4688889.4700000007</v>
      </c>
      <c r="D19" s="126">
        <f>Mensuel!BA18+Mensuel!BA19</f>
        <v>5551931.5999999996</v>
      </c>
      <c r="E19" s="126">
        <f>Mensuel!BB18+Mensuel!BB19</f>
        <v>5037779.9400000013</v>
      </c>
      <c r="F19" s="126">
        <f>Mensuel!BC18+Mensuel!BC19</f>
        <v>4579277.3000000007</v>
      </c>
      <c r="G19" s="126">
        <f>Mensuel!BD18+Mensuel!BD19</f>
        <v>5451074.5499999998</v>
      </c>
      <c r="H19" s="126">
        <f>Mensuel!BE18+Mensuel!BE19</f>
        <v>4913451.1599999964</v>
      </c>
      <c r="I19" s="126">
        <f>Mensuel!BF18+Mensuel!BF19</f>
        <v>3214010.9800000004</v>
      </c>
      <c r="J19" s="126">
        <f>Mensuel!BG18+Mensuel!BG19</f>
        <v>4774143.3499999996</v>
      </c>
      <c r="K19" s="126">
        <f>Mensuel!BH18+Mensuel!BH19</f>
        <v>5404167.4700000025</v>
      </c>
      <c r="L19" s="126">
        <f>Mensuel!BI18+Mensuel!BI19</f>
        <v>5321484.1000000024</v>
      </c>
      <c r="M19" s="126">
        <f>Mensuel!BJ18+Mensuel!BJ19</f>
        <v>5588678.3899999997</v>
      </c>
    </row>
    <row r="20" spans="1:13" x14ac:dyDescent="0.3">
      <c r="A20" s="124">
        <v>2022</v>
      </c>
      <c r="B20" s="126">
        <f>Mensuel!BK18+Mensuel!BK19</f>
        <v>4536411.5100000007</v>
      </c>
      <c r="C20" s="126">
        <f>Mensuel!BL18+Mensuel!BL19</f>
        <v>5481651.8300000001</v>
      </c>
      <c r="D20" s="126">
        <f>Mensuel!BM18+Mensuel!BM19</f>
        <v>6561296.3700000029</v>
      </c>
      <c r="E20" s="126">
        <f>Mensuel!BN18+Mensuel!BN19</f>
        <v>5461396.3000000017</v>
      </c>
      <c r="F20" s="126">
        <f>Mensuel!BO18+Mensuel!BO19</f>
        <v>5818646.6499999985</v>
      </c>
      <c r="G20" s="126">
        <f>Mensuel!BP18+Mensuel!BP19</f>
        <v>5955351.3200000012</v>
      </c>
      <c r="H20" s="126">
        <f>Mensuel!BQ18+Mensuel!BQ19</f>
        <v>5436884.7199999988</v>
      </c>
      <c r="I20" s="126">
        <f>Mensuel!BR18+Mensuel!BR19</f>
        <v>3838955.96</v>
      </c>
      <c r="J20" s="126">
        <f>Mensuel!BS18+Mensuel!BS19</f>
        <v>5721251.4199999981</v>
      </c>
      <c r="K20" s="126">
        <f>Mensuel!BT18+Mensuel!BT19</f>
        <v>6085637.0199999996</v>
      </c>
      <c r="L20" s="126">
        <f>Mensuel!BU18+Mensuel!BU19</f>
        <v>6110355.5399999991</v>
      </c>
      <c r="M20" s="126">
        <f>Mensuel!BV18+Mensuel!BV19</f>
        <v>6148338.2300000023</v>
      </c>
    </row>
    <row r="21" spans="1:13" x14ac:dyDescent="0.3">
      <c r="A21" s="124">
        <v>2023</v>
      </c>
      <c r="B21" s="126">
        <f>Mensuel!BW18+Mensuel!BW19</f>
        <v>5851627.6200000029</v>
      </c>
      <c r="C21" s="126">
        <f>Mensuel!BX18+Mensuel!BX19</f>
        <v>6672355.490000003</v>
      </c>
      <c r="D21" s="126">
        <f>Mensuel!BY18+Mensuel!BY19</f>
        <v>7616072.4600000028</v>
      </c>
      <c r="E21" s="126">
        <f>Mensuel!BZ18+Mensuel!BZ19</f>
        <v>6118585.9400000041</v>
      </c>
      <c r="F21" s="126">
        <f>Mensuel!CA18+Mensuel!CA19</f>
        <v>6592671.0700000012</v>
      </c>
      <c r="G21" s="126">
        <f>Mensuel!CB18+Mensuel!CB19</f>
        <v>7570641.2300000023</v>
      </c>
      <c r="H21" s="126">
        <f>Mensuel!CC18+Mensuel!CC19</f>
        <v>6653867.2600000035</v>
      </c>
      <c r="I21" s="126">
        <f>Mensuel!CD18+Mensuel!CD19</f>
        <v>0</v>
      </c>
      <c r="J21" s="126">
        <f>Mensuel!CE18+Mensuel!CE19</f>
        <v>0</v>
      </c>
      <c r="K21" s="126">
        <f>Mensuel!CF18+Mensuel!CF19</f>
        <v>0</v>
      </c>
      <c r="L21" s="126">
        <f>Mensuel!CG18+Mensuel!CG19</f>
        <v>0</v>
      </c>
      <c r="M21" s="126">
        <f>Mensuel!CH18+Mensuel!CH19</f>
        <v>0</v>
      </c>
    </row>
    <row r="24" spans="1:13" x14ac:dyDescent="0.3">
      <c r="A24" s="130" t="s">
        <v>62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</row>
    <row r="25" spans="1:13" x14ac:dyDescent="0.3">
      <c r="A25" s="128" t="s">
        <v>88</v>
      </c>
    </row>
    <row r="26" spans="1:13" x14ac:dyDescent="0.3">
      <c r="A26" s="124"/>
      <c r="B26" s="126" t="s">
        <v>36</v>
      </c>
      <c r="C26" s="126" t="s">
        <v>37</v>
      </c>
      <c r="D26" s="126" t="s">
        <v>38</v>
      </c>
      <c r="E26" s="126" t="s">
        <v>39</v>
      </c>
      <c r="F26" s="126" t="s">
        <v>40</v>
      </c>
      <c r="G26" s="126" t="s">
        <v>41</v>
      </c>
      <c r="H26" s="126" t="s">
        <v>42</v>
      </c>
      <c r="I26" s="126" t="s">
        <v>43</v>
      </c>
      <c r="J26" s="126" t="s">
        <v>44</v>
      </c>
      <c r="K26" s="126" t="s">
        <v>45</v>
      </c>
      <c r="L26" s="126" t="s">
        <v>46</v>
      </c>
      <c r="M26" s="126" t="s">
        <v>47</v>
      </c>
    </row>
    <row r="27" spans="1:13" x14ac:dyDescent="0.3">
      <c r="A27" s="124">
        <v>2017</v>
      </c>
      <c r="B27" s="126">
        <f>B15+B4</f>
        <v>16653203.830000026</v>
      </c>
      <c r="C27" s="126">
        <f t="shared" ref="C27:M27" si="0">C15+C4</f>
        <v>17359326.840000007</v>
      </c>
      <c r="D27" s="126">
        <f t="shared" si="0"/>
        <v>19947906.47000001</v>
      </c>
      <c r="E27" s="126">
        <f t="shared" si="0"/>
        <v>16534298.190000035</v>
      </c>
      <c r="F27" s="126">
        <f t="shared" si="0"/>
        <v>18264535.730000034</v>
      </c>
      <c r="G27" s="126">
        <f t="shared" si="0"/>
        <v>18774347.770000026</v>
      </c>
      <c r="H27" s="126">
        <f t="shared" si="0"/>
        <v>18306479.470000032</v>
      </c>
      <c r="I27" s="126">
        <f t="shared" si="0"/>
        <v>11038904.010000017</v>
      </c>
      <c r="J27" s="126">
        <f t="shared" si="0"/>
        <v>17022022.540000014</v>
      </c>
      <c r="K27" s="126">
        <f t="shared" si="0"/>
        <v>20161750.330000009</v>
      </c>
      <c r="L27" s="126">
        <f t="shared" si="0"/>
        <v>19383153.07</v>
      </c>
      <c r="M27" s="126">
        <f t="shared" si="0"/>
        <v>17267777.630000003</v>
      </c>
    </row>
    <row r="28" spans="1:13" x14ac:dyDescent="0.3">
      <c r="A28" s="124">
        <v>2018</v>
      </c>
      <c r="B28" s="126">
        <f t="shared" ref="B28:M33" si="1">B16+B5</f>
        <v>18136340.080000006</v>
      </c>
      <c r="C28" s="126">
        <f t="shared" si="1"/>
        <v>18887277.980000015</v>
      </c>
      <c r="D28" s="126">
        <f t="shared" si="1"/>
        <v>20153165.440000013</v>
      </c>
      <c r="E28" s="126">
        <f t="shared" si="1"/>
        <v>19022384.860000003</v>
      </c>
      <c r="F28" s="126">
        <f t="shared" si="1"/>
        <v>17489812.620000016</v>
      </c>
      <c r="G28" s="126">
        <f t="shared" si="1"/>
        <v>20255010.82</v>
      </c>
      <c r="H28" s="126">
        <f t="shared" si="1"/>
        <v>20825460.199999996</v>
      </c>
      <c r="I28" s="126">
        <f t="shared" si="1"/>
        <v>11483629.170000009</v>
      </c>
      <c r="J28" s="126">
        <f t="shared" si="1"/>
        <v>16867267.180000018</v>
      </c>
      <c r="K28" s="126">
        <f t="shared" si="1"/>
        <v>22483040.370000005</v>
      </c>
      <c r="L28" s="126">
        <f t="shared" si="1"/>
        <v>20694098.430000015</v>
      </c>
      <c r="M28" s="126">
        <f t="shared" si="1"/>
        <v>18606531.980000004</v>
      </c>
    </row>
    <row r="29" spans="1:13" x14ac:dyDescent="0.3">
      <c r="A29" s="124">
        <v>2019</v>
      </c>
      <c r="B29" s="126">
        <f t="shared" si="1"/>
        <v>19269637.080000017</v>
      </c>
      <c r="C29" s="126">
        <f t="shared" si="1"/>
        <v>19885728.75</v>
      </c>
      <c r="D29" s="126">
        <f t="shared" si="1"/>
        <v>20912035.899999991</v>
      </c>
      <c r="E29" s="126">
        <f t="shared" si="1"/>
        <v>21186055.470000003</v>
      </c>
      <c r="F29" s="126">
        <f t="shared" si="1"/>
        <v>21736851.190000013</v>
      </c>
      <c r="G29" s="126">
        <f t="shared" si="1"/>
        <v>19724098.57</v>
      </c>
      <c r="H29" s="126">
        <f t="shared" si="1"/>
        <v>23716800.420000002</v>
      </c>
      <c r="I29" s="126">
        <f t="shared" si="1"/>
        <v>12522087.380000014</v>
      </c>
      <c r="J29" s="126">
        <f t="shared" si="1"/>
        <v>20064993.890000008</v>
      </c>
      <c r="K29" s="126">
        <f t="shared" si="1"/>
        <v>24582532.239999998</v>
      </c>
      <c r="L29" s="126">
        <f t="shared" si="1"/>
        <v>20796738.499999993</v>
      </c>
      <c r="M29" s="126">
        <f t="shared" si="1"/>
        <v>21127969.169999979</v>
      </c>
    </row>
    <row r="30" spans="1:13" x14ac:dyDescent="0.3">
      <c r="A30" s="124">
        <v>2020</v>
      </c>
      <c r="B30" s="126">
        <f t="shared" si="1"/>
        <v>22281281.20999999</v>
      </c>
      <c r="C30" s="126">
        <f t="shared" si="1"/>
        <v>23680506.479999978</v>
      </c>
      <c r="D30" s="126">
        <f t="shared" si="1"/>
        <v>16026059.230000006</v>
      </c>
      <c r="E30" s="126">
        <f t="shared" si="1"/>
        <v>1656458.2100000004</v>
      </c>
      <c r="F30" s="126">
        <f t="shared" si="1"/>
        <v>10596527.020000001</v>
      </c>
      <c r="G30" s="126">
        <f t="shared" si="1"/>
        <v>25194972.639999963</v>
      </c>
      <c r="H30" s="126">
        <f t="shared" si="1"/>
        <v>27061498.119999949</v>
      </c>
      <c r="I30" s="126">
        <f t="shared" si="1"/>
        <v>14572653.819999982</v>
      </c>
      <c r="J30" s="126">
        <f t="shared" si="1"/>
        <v>24416613.849999998</v>
      </c>
      <c r="K30" s="126">
        <f t="shared" si="1"/>
        <v>26537671.479999997</v>
      </c>
      <c r="L30" s="126">
        <f t="shared" si="1"/>
        <v>26016962.509999983</v>
      </c>
      <c r="M30" s="126">
        <f t="shared" si="1"/>
        <v>26960115.069999963</v>
      </c>
    </row>
    <row r="31" spans="1:13" x14ac:dyDescent="0.3">
      <c r="A31" s="124">
        <v>2021</v>
      </c>
      <c r="B31" s="126">
        <f t="shared" si="1"/>
        <v>22749783.449999973</v>
      </c>
      <c r="C31" s="126">
        <f t="shared" si="1"/>
        <v>26424199.189999968</v>
      </c>
      <c r="D31" s="126">
        <f t="shared" si="1"/>
        <v>29863865.889999971</v>
      </c>
      <c r="E31" s="126">
        <f t="shared" si="1"/>
        <v>25249667.339999985</v>
      </c>
      <c r="F31" s="126">
        <f t="shared" si="1"/>
        <v>29375626.95999996</v>
      </c>
      <c r="G31" s="126">
        <f t="shared" si="1"/>
        <v>28411810.439999979</v>
      </c>
      <c r="H31" s="126">
        <f t="shared" si="1"/>
        <v>27366896.269999973</v>
      </c>
      <c r="I31" s="126">
        <f t="shared" si="1"/>
        <v>14584525.589999998</v>
      </c>
      <c r="J31" s="126">
        <f t="shared" si="1"/>
        <v>26049163.829999968</v>
      </c>
      <c r="K31" s="126">
        <f t="shared" si="1"/>
        <v>27933398.319999989</v>
      </c>
      <c r="L31" s="126">
        <f t="shared" si="1"/>
        <v>26455636.539999988</v>
      </c>
      <c r="M31" s="126">
        <f t="shared" si="1"/>
        <v>27322727.189999986</v>
      </c>
    </row>
    <row r="32" spans="1:13" x14ac:dyDescent="0.3">
      <c r="A32" s="124">
        <v>2022</v>
      </c>
      <c r="B32" s="126">
        <f t="shared" si="1"/>
        <v>23914009.589999985</v>
      </c>
      <c r="C32" s="126">
        <f t="shared" si="1"/>
        <v>26963794.289999977</v>
      </c>
      <c r="D32" s="126">
        <f t="shared" si="1"/>
        <v>31410130.989999965</v>
      </c>
      <c r="E32" s="126">
        <f t="shared" si="1"/>
        <v>26488418.939999983</v>
      </c>
      <c r="F32" s="126">
        <f t="shared" si="1"/>
        <v>29258301.779999953</v>
      </c>
      <c r="G32" s="126">
        <f t="shared" si="1"/>
        <v>29811825.699999947</v>
      </c>
      <c r="H32" s="126">
        <f t="shared" si="1"/>
        <v>27245986.759999987</v>
      </c>
      <c r="I32" s="126">
        <f t="shared" si="1"/>
        <v>16119638.009999987</v>
      </c>
      <c r="J32" s="126">
        <f t="shared" si="1"/>
        <v>28417193.09999999</v>
      </c>
      <c r="K32" s="126">
        <f t="shared" si="1"/>
        <v>29890463.879999999</v>
      </c>
      <c r="L32" s="126">
        <f t="shared" si="1"/>
        <v>28666289.959999971</v>
      </c>
      <c r="M32" s="126">
        <f t="shared" si="1"/>
        <v>28398180.280000016</v>
      </c>
    </row>
    <row r="33" spans="1:20" x14ac:dyDescent="0.3">
      <c r="A33" s="124">
        <v>2023</v>
      </c>
      <c r="B33" s="126">
        <f t="shared" si="1"/>
        <v>30048439.529999964</v>
      </c>
      <c r="C33" s="126">
        <f t="shared" si="1"/>
        <v>32107048.669999983</v>
      </c>
      <c r="D33" s="126">
        <f t="shared" si="1"/>
        <v>36599533.399999969</v>
      </c>
      <c r="E33" s="126">
        <f t="shared" si="1"/>
        <v>30527165.689999964</v>
      </c>
      <c r="F33" s="126">
        <f t="shared" si="1"/>
        <v>31346131.689999972</v>
      </c>
      <c r="G33" s="126">
        <f t="shared" si="1"/>
        <v>37069114.909999974</v>
      </c>
      <c r="H33" s="126">
        <f t="shared" si="1"/>
        <v>33172299.919999979</v>
      </c>
      <c r="I33" s="126">
        <f t="shared" si="1"/>
        <v>0</v>
      </c>
      <c r="J33" s="126">
        <f t="shared" si="1"/>
        <v>0</v>
      </c>
      <c r="K33" s="126">
        <f t="shared" si="1"/>
        <v>0</v>
      </c>
      <c r="L33" s="126">
        <f t="shared" si="1"/>
        <v>0</v>
      </c>
      <c r="M33" s="126">
        <f t="shared" si="1"/>
        <v>0</v>
      </c>
    </row>
    <row r="37" spans="1:20" x14ac:dyDescent="0.3">
      <c r="A37" s="125" t="s">
        <v>75</v>
      </c>
      <c r="B37"/>
    </row>
    <row r="39" spans="1:20" x14ac:dyDescent="0.3">
      <c r="A39" s="124"/>
      <c r="B39" s="126" t="s">
        <v>36</v>
      </c>
      <c r="C39" s="126" t="s">
        <v>37</v>
      </c>
      <c r="D39" s="126" t="s">
        <v>38</v>
      </c>
      <c r="E39" s="126" t="s">
        <v>39</v>
      </c>
      <c r="F39" s="126" t="s">
        <v>40</v>
      </c>
      <c r="G39" s="126" t="s">
        <v>41</v>
      </c>
      <c r="H39" s="126" t="s">
        <v>42</v>
      </c>
      <c r="I39" s="126" t="s">
        <v>43</v>
      </c>
      <c r="J39" s="126" t="s">
        <v>44</v>
      </c>
      <c r="K39" s="126" t="s">
        <v>45</v>
      </c>
      <c r="L39" s="126" t="s">
        <v>46</v>
      </c>
      <c r="M39" s="126" t="s">
        <v>47</v>
      </c>
      <c r="P39" s="124"/>
      <c r="Q39" s="126" t="s">
        <v>81</v>
      </c>
      <c r="R39" s="126" t="s">
        <v>82</v>
      </c>
      <c r="S39" s="126" t="s">
        <v>83</v>
      </c>
      <c r="T39" s="126" t="s">
        <v>84</v>
      </c>
    </row>
    <row r="40" spans="1:20" x14ac:dyDescent="0.3">
      <c r="A40" s="124">
        <v>2017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>
        <f>SUM(B27:M27)</f>
        <v>210713705.8800002</v>
      </c>
      <c r="P40" s="124">
        <v>2017</v>
      </c>
      <c r="Q40" s="139">
        <f t="shared" ref="Q40:Q46" si="2">B40+C40+D40</f>
        <v>0</v>
      </c>
      <c r="R40" s="139">
        <f t="shared" ref="R40:R46" si="3">G40+F40+E40</f>
        <v>0</v>
      </c>
      <c r="S40" s="139">
        <f t="shared" ref="S40:S46" si="4">J40+I40+H40</f>
        <v>0</v>
      </c>
      <c r="T40" s="139">
        <f t="shared" ref="T40:T46" si="5">K40+L40+M40</f>
        <v>210713705.8800002</v>
      </c>
    </row>
    <row r="41" spans="1:20" x14ac:dyDescent="0.3">
      <c r="A41" s="124">
        <v>2018</v>
      </c>
      <c r="B41" s="126">
        <f t="shared" ref="B41:B46" si="6">M40+B28-B27</f>
        <v>212196842.1300002</v>
      </c>
      <c r="C41" s="126">
        <f>B41+C28-C27</f>
        <v>213724793.27000022</v>
      </c>
      <c r="D41" s="126">
        <f t="shared" ref="D41:M41" si="7">C41+D28-D27</f>
        <v>213930052.24000022</v>
      </c>
      <c r="E41" s="126">
        <f t="shared" si="7"/>
        <v>216418138.91000021</v>
      </c>
      <c r="F41" s="126">
        <f t="shared" si="7"/>
        <v>215643415.80000019</v>
      </c>
      <c r="G41" s="126">
        <f t="shared" si="7"/>
        <v>217124078.85000014</v>
      </c>
      <c r="H41" s="126">
        <f t="shared" si="7"/>
        <v>219643059.5800001</v>
      </c>
      <c r="I41" s="126">
        <f t="shared" si="7"/>
        <v>220087784.7400001</v>
      </c>
      <c r="J41" s="126">
        <f t="shared" si="7"/>
        <v>219933029.38000008</v>
      </c>
      <c r="K41" s="126">
        <f t="shared" si="7"/>
        <v>222254319.42000008</v>
      </c>
      <c r="L41" s="126">
        <f t="shared" si="7"/>
        <v>223565264.78000009</v>
      </c>
      <c r="M41" s="126">
        <f t="shared" si="7"/>
        <v>224904019.13000011</v>
      </c>
      <c r="P41" s="124">
        <v>2018</v>
      </c>
      <c r="Q41" s="139">
        <f t="shared" si="2"/>
        <v>639851687.6400007</v>
      </c>
      <c r="R41" s="139">
        <f t="shared" si="3"/>
        <v>649185633.56000054</v>
      </c>
      <c r="S41" s="139">
        <f t="shared" si="4"/>
        <v>659663873.70000029</v>
      </c>
      <c r="T41" s="139">
        <f t="shared" si="5"/>
        <v>670723603.33000028</v>
      </c>
    </row>
    <row r="42" spans="1:20" x14ac:dyDescent="0.3">
      <c r="A42" s="124">
        <v>2019</v>
      </c>
      <c r="B42" s="126">
        <f t="shared" si="6"/>
        <v>226037316.13000011</v>
      </c>
      <c r="C42" s="126">
        <f t="shared" ref="C42:M45" si="8">B42+C29-C28</f>
        <v>227035766.9000001</v>
      </c>
      <c r="D42" s="126">
        <f t="shared" si="8"/>
        <v>227794637.36000007</v>
      </c>
      <c r="E42" s="126">
        <f t="shared" si="8"/>
        <v>229958307.97000006</v>
      </c>
      <c r="F42" s="126">
        <f t="shared" si="8"/>
        <v>234205346.54000008</v>
      </c>
      <c r="G42" s="126">
        <f t="shared" si="8"/>
        <v>233674434.29000008</v>
      </c>
      <c r="H42" s="126">
        <f t="shared" si="8"/>
        <v>236565774.51000011</v>
      </c>
      <c r="I42" s="126">
        <f t="shared" si="8"/>
        <v>237604232.72000012</v>
      </c>
      <c r="J42" s="126">
        <f t="shared" si="8"/>
        <v>240801959.43000013</v>
      </c>
      <c r="K42" s="126">
        <f t="shared" si="8"/>
        <v>242901451.30000013</v>
      </c>
      <c r="L42" s="126">
        <f t="shared" si="8"/>
        <v>243004091.37000012</v>
      </c>
      <c r="M42" s="126">
        <f t="shared" si="8"/>
        <v>245525528.56000012</v>
      </c>
      <c r="P42" s="124">
        <v>2019</v>
      </c>
      <c r="Q42" s="139">
        <f t="shared" si="2"/>
        <v>680867720.39000034</v>
      </c>
      <c r="R42" s="139">
        <f t="shared" si="3"/>
        <v>697838088.80000019</v>
      </c>
      <c r="S42" s="139">
        <f t="shared" si="4"/>
        <v>714971966.66000032</v>
      </c>
      <c r="T42" s="139">
        <f t="shared" si="5"/>
        <v>731431071.23000038</v>
      </c>
    </row>
    <row r="43" spans="1:20" x14ac:dyDescent="0.3">
      <c r="A43" s="124">
        <v>2020</v>
      </c>
      <c r="B43" s="126">
        <f t="shared" si="6"/>
        <v>248537172.69000009</v>
      </c>
      <c r="C43" s="126">
        <f t="shared" si="8"/>
        <v>252331950.42000008</v>
      </c>
      <c r="D43" s="126">
        <f t="shared" si="8"/>
        <v>247445973.75000012</v>
      </c>
      <c r="E43" s="126">
        <f t="shared" si="8"/>
        <v>227916376.49000013</v>
      </c>
      <c r="F43" s="126">
        <f t="shared" si="8"/>
        <v>216776052.32000011</v>
      </c>
      <c r="G43" s="126">
        <f t="shared" si="8"/>
        <v>222246926.39000008</v>
      </c>
      <c r="H43" s="126">
        <f t="shared" si="8"/>
        <v>225591624.09000003</v>
      </c>
      <c r="I43" s="126">
        <f t="shared" si="8"/>
        <v>227642190.53</v>
      </c>
      <c r="J43" s="126">
        <f t="shared" si="8"/>
        <v>231993810.48999998</v>
      </c>
      <c r="K43" s="126">
        <f t="shared" si="8"/>
        <v>233948949.72999996</v>
      </c>
      <c r="L43" s="126">
        <f t="shared" si="8"/>
        <v>239169173.73999995</v>
      </c>
      <c r="M43" s="126">
        <f t="shared" si="8"/>
        <v>245001319.63999993</v>
      </c>
      <c r="P43" s="124">
        <v>2020</v>
      </c>
      <c r="Q43" s="139">
        <f t="shared" si="2"/>
        <v>748315096.86000025</v>
      </c>
      <c r="R43" s="139">
        <f t="shared" si="3"/>
        <v>666939355.20000029</v>
      </c>
      <c r="S43" s="139">
        <f t="shared" si="4"/>
        <v>685227625.11000001</v>
      </c>
      <c r="T43" s="139">
        <f t="shared" si="5"/>
        <v>718119443.1099999</v>
      </c>
    </row>
    <row r="44" spans="1:20" x14ac:dyDescent="0.3">
      <c r="A44" s="124">
        <v>2021</v>
      </c>
      <c r="B44" s="126">
        <f t="shared" si="6"/>
        <v>245469821.87999994</v>
      </c>
      <c r="C44" s="126">
        <f t="shared" si="8"/>
        <v>248213514.58999994</v>
      </c>
      <c r="D44" s="126">
        <f t="shared" si="8"/>
        <v>262051321.24999988</v>
      </c>
      <c r="E44" s="126">
        <f t="shared" si="8"/>
        <v>285644530.37999988</v>
      </c>
      <c r="F44" s="126">
        <f t="shared" si="8"/>
        <v>304423630.31999987</v>
      </c>
      <c r="G44" s="126">
        <f t="shared" si="8"/>
        <v>307640468.11999989</v>
      </c>
      <c r="H44" s="126">
        <f t="shared" si="8"/>
        <v>307945866.26999992</v>
      </c>
      <c r="I44" s="126">
        <f t="shared" si="8"/>
        <v>307957738.0399999</v>
      </c>
      <c r="J44" s="126">
        <f t="shared" si="8"/>
        <v>309590288.01999986</v>
      </c>
      <c r="K44" s="126">
        <f t="shared" si="8"/>
        <v>310986014.85999984</v>
      </c>
      <c r="L44" s="126">
        <f t="shared" si="8"/>
        <v>311424688.88999981</v>
      </c>
      <c r="M44" s="126">
        <f t="shared" si="8"/>
        <v>311787301.00999987</v>
      </c>
      <c r="P44" s="124">
        <v>2021</v>
      </c>
      <c r="Q44" s="139">
        <f t="shared" si="2"/>
        <v>755734657.71999979</v>
      </c>
      <c r="R44" s="139">
        <f t="shared" si="3"/>
        <v>897708628.81999969</v>
      </c>
      <c r="S44" s="139">
        <f t="shared" si="4"/>
        <v>925493892.32999969</v>
      </c>
      <c r="T44" s="139">
        <f t="shared" si="5"/>
        <v>934198004.75999951</v>
      </c>
    </row>
    <row r="45" spans="1:20" x14ac:dyDescent="0.3">
      <c r="A45" s="124">
        <v>2022</v>
      </c>
      <c r="B45" s="126">
        <f t="shared" si="6"/>
        <v>312951527.14999986</v>
      </c>
      <c r="C45" s="126">
        <f t="shared" si="8"/>
        <v>313491122.24999988</v>
      </c>
      <c r="D45" s="126">
        <f t="shared" si="8"/>
        <v>315037387.34999985</v>
      </c>
      <c r="E45" s="126">
        <f t="shared" si="8"/>
        <v>316276138.94999987</v>
      </c>
      <c r="F45" s="126">
        <f t="shared" si="8"/>
        <v>316158813.76999986</v>
      </c>
      <c r="G45" s="126">
        <f t="shared" si="8"/>
        <v>317558829.02999979</v>
      </c>
      <c r="H45" s="126">
        <f t="shared" si="8"/>
        <v>317437919.5199998</v>
      </c>
      <c r="I45" s="126">
        <f t="shared" si="8"/>
        <v>318973031.93999982</v>
      </c>
      <c r="J45" s="126">
        <f t="shared" si="8"/>
        <v>321341061.2099998</v>
      </c>
      <c r="K45" s="126">
        <f t="shared" si="8"/>
        <v>323298126.7699998</v>
      </c>
      <c r="L45" s="126">
        <f t="shared" si="8"/>
        <v>325508780.18999982</v>
      </c>
      <c r="M45" s="126">
        <f t="shared" si="8"/>
        <v>326584233.27999985</v>
      </c>
      <c r="P45" s="124">
        <v>2022</v>
      </c>
      <c r="Q45" s="139">
        <f t="shared" si="2"/>
        <v>941480036.74999952</v>
      </c>
      <c r="R45" s="139">
        <f t="shared" si="3"/>
        <v>949993781.74999952</v>
      </c>
      <c r="S45" s="139">
        <f t="shared" si="4"/>
        <v>957752012.66999936</v>
      </c>
      <c r="T45" s="139">
        <f t="shared" si="5"/>
        <v>975391140.23999941</v>
      </c>
    </row>
    <row r="46" spans="1:20" x14ac:dyDescent="0.3">
      <c r="A46" s="124">
        <v>2023</v>
      </c>
      <c r="B46" s="126">
        <f t="shared" si="6"/>
        <v>332718663.21999985</v>
      </c>
      <c r="C46" s="126">
        <f t="shared" ref="C46:M46" si="9">B46+C33-C32</f>
        <v>337861917.59999985</v>
      </c>
      <c r="D46" s="126">
        <f t="shared" si="9"/>
        <v>343051320.00999987</v>
      </c>
      <c r="E46" s="126">
        <f t="shared" si="9"/>
        <v>347090066.75999981</v>
      </c>
      <c r="F46" s="126">
        <f t="shared" si="9"/>
        <v>349177896.66999984</v>
      </c>
      <c r="G46" s="126">
        <f t="shared" si="9"/>
        <v>356435185.87999988</v>
      </c>
      <c r="H46" s="126">
        <f t="shared" si="9"/>
        <v>362361499.03999984</v>
      </c>
      <c r="I46" s="126">
        <f t="shared" si="9"/>
        <v>346241861.02999985</v>
      </c>
      <c r="J46" s="126">
        <f t="shared" si="9"/>
        <v>317824667.92999989</v>
      </c>
      <c r="K46" s="126">
        <f t="shared" si="9"/>
        <v>287934204.04999989</v>
      </c>
      <c r="L46" s="126">
        <f t="shared" si="9"/>
        <v>259267914.08999991</v>
      </c>
      <c r="M46" s="126">
        <f t="shared" si="9"/>
        <v>230869733.80999988</v>
      </c>
      <c r="P46" s="124">
        <v>2023</v>
      </c>
      <c r="Q46" s="139">
        <f t="shared" si="2"/>
        <v>1013631900.8299996</v>
      </c>
      <c r="R46" s="139">
        <f t="shared" si="3"/>
        <v>1052703149.3099995</v>
      </c>
      <c r="S46" s="139">
        <f t="shared" si="4"/>
        <v>1026428027.9999996</v>
      </c>
      <c r="T46" s="139">
        <f t="shared" si="5"/>
        <v>778071851.94999981</v>
      </c>
    </row>
    <row r="49" spans="1:20" x14ac:dyDescent="0.3">
      <c r="A49" s="130" t="s">
        <v>76</v>
      </c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P49" s="130" t="s">
        <v>76</v>
      </c>
      <c r="Q49" s="129"/>
      <c r="R49" s="129"/>
      <c r="S49" s="129"/>
      <c r="T49" s="129"/>
    </row>
    <row r="50" spans="1:20" x14ac:dyDescent="0.3">
      <c r="A50" s="128" t="s">
        <v>80</v>
      </c>
      <c r="P50" s="128" t="s">
        <v>88</v>
      </c>
      <c r="Q50" s="125"/>
      <c r="R50" s="125"/>
      <c r="S50" s="125"/>
      <c r="T50" s="125"/>
    </row>
    <row r="51" spans="1:20" x14ac:dyDescent="0.3">
      <c r="A51" s="124"/>
      <c r="B51" s="126" t="s">
        <v>36</v>
      </c>
      <c r="C51" s="126" t="s">
        <v>37</v>
      </c>
      <c r="D51" s="126" t="s">
        <v>38</v>
      </c>
      <c r="E51" s="126" t="s">
        <v>39</v>
      </c>
      <c r="F51" s="126" t="s">
        <v>40</v>
      </c>
      <c r="G51" s="126" t="s">
        <v>41</v>
      </c>
      <c r="H51" s="126" t="s">
        <v>42</v>
      </c>
      <c r="I51" s="126" t="s">
        <v>43</v>
      </c>
      <c r="J51" s="126" t="s">
        <v>44</v>
      </c>
      <c r="K51" s="126" t="s">
        <v>45</v>
      </c>
      <c r="L51" s="126" t="s">
        <v>46</v>
      </c>
      <c r="M51" s="126" t="s">
        <v>47</v>
      </c>
      <c r="P51" s="124"/>
      <c r="Q51" s="126" t="s">
        <v>81</v>
      </c>
      <c r="R51" s="126" t="s">
        <v>82</v>
      </c>
      <c r="S51" s="126" t="s">
        <v>83</v>
      </c>
      <c r="T51" s="126" t="s">
        <v>84</v>
      </c>
    </row>
    <row r="52" spans="1:20" x14ac:dyDescent="0.3">
      <c r="A52" s="124">
        <v>2017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P52" s="124">
        <v>2017</v>
      </c>
      <c r="Q52" s="126"/>
      <c r="R52" s="126"/>
      <c r="S52" s="126"/>
      <c r="T52" s="126"/>
    </row>
    <row r="53" spans="1:20" x14ac:dyDescent="0.3">
      <c r="A53" s="124">
        <v>2018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7">
        <f>M41/M40-1</f>
        <v>6.7344044805899728E-2</v>
      </c>
      <c r="P53" s="124">
        <v>2018</v>
      </c>
      <c r="Q53" s="126"/>
      <c r="R53" s="126"/>
      <c r="S53" s="126"/>
      <c r="T53" s="126"/>
    </row>
    <row r="54" spans="1:20" x14ac:dyDescent="0.3">
      <c r="A54" s="124">
        <v>2019</v>
      </c>
      <c r="B54" s="127">
        <f t="shared" ref="B54:M58" si="10">B42/B41-1</f>
        <v>6.522469354902416E-2</v>
      </c>
      <c r="C54" s="127">
        <f t="shared" si="10"/>
        <v>6.2280905393994335E-2</v>
      </c>
      <c r="D54" s="127">
        <f t="shared" si="10"/>
        <v>6.4808964307855543E-2</v>
      </c>
      <c r="E54" s="127">
        <f t="shared" si="10"/>
        <v>6.25648530580456E-2</v>
      </c>
      <c r="F54" s="127">
        <f t="shared" si="10"/>
        <v>8.6076964933699873E-2</v>
      </c>
      <c r="G54" s="127">
        <f t="shared" si="10"/>
        <v>7.6225334047053117E-2</v>
      </c>
      <c r="H54" s="127">
        <f t="shared" si="10"/>
        <v>7.704643598736749E-2</v>
      </c>
      <c r="I54" s="127">
        <f t="shared" si="10"/>
        <v>7.9588460580368059E-2</v>
      </c>
      <c r="J54" s="127">
        <f t="shared" si="10"/>
        <v>9.4887657887632315E-2</v>
      </c>
      <c r="K54" s="127">
        <f t="shared" si="10"/>
        <v>9.2898675417788512E-2</v>
      </c>
      <c r="L54" s="127">
        <f t="shared" si="10"/>
        <v>8.6949225359891358E-2</v>
      </c>
      <c r="M54" s="127">
        <f>M42/M41-1</f>
        <v>9.1690266406845522E-2</v>
      </c>
      <c r="P54" s="124">
        <v>2019</v>
      </c>
      <c r="Q54" s="127">
        <f>Q42/Q41-1</f>
        <v>6.4102406139274759E-2</v>
      </c>
      <c r="R54" s="127">
        <f>R42/R41-1</f>
        <v>7.4943826118269996E-2</v>
      </c>
      <c r="S54" s="127">
        <f>S42/S41-1</f>
        <v>8.3842840520857331E-2</v>
      </c>
      <c r="T54" s="127">
        <f>T42/T41-1</f>
        <v>9.0510409352824839E-2</v>
      </c>
    </row>
    <row r="55" spans="1:20" x14ac:dyDescent="0.3">
      <c r="A55" s="124">
        <v>2020</v>
      </c>
      <c r="B55" s="127">
        <f t="shared" si="10"/>
        <v>9.954045175027515E-2</v>
      </c>
      <c r="C55" s="127">
        <f t="shared" si="10"/>
        <v>0.11141937618640463</v>
      </c>
      <c r="D55" s="127">
        <f t="shared" si="10"/>
        <v>8.6267774420622834E-2</v>
      </c>
      <c r="E55" s="127">
        <f t="shared" si="10"/>
        <v>-8.8795725539357884E-3</v>
      </c>
      <c r="F55" s="127">
        <f t="shared" si="10"/>
        <v>-7.441885711615559E-2</v>
      </c>
      <c r="G55" s="127">
        <f t="shared" si="10"/>
        <v>-4.8903543662024984E-2</v>
      </c>
      <c r="H55" s="127">
        <f t="shared" si="10"/>
        <v>-4.638942570086857E-2</v>
      </c>
      <c r="I55" s="127">
        <f t="shared" si="10"/>
        <v>-4.1927040086611966E-2</v>
      </c>
      <c r="J55" s="127">
        <f t="shared" si="10"/>
        <v>-3.6578393966767653E-2</v>
      </c>
      <c r="K55" s="127">
        <f t="shared" si="10"/>
        <v>-3.6856517415135626E-2</v>
      </c>
      <c r="L55" s="127">
        <f t="shared" si="10"/>
        <v>-1.5781288324734799E-2</v>
      </c>
      <c r="M55" s="127">
        <f t="shared" si="10"/>
        <v>-2.1350485347680914E-3</v>
      </c>
      <c r="P55" s="124">
        <v>2020</v>
      </c>
      <c r="Q55" s="127">
        <f t="shared" ref="Q55:T58" si="11">Q43/Q42-1</f>
        <v>9.9060910732214014E-2</v>
      </c>
      <c r="R55" s="127">
        <f t="shared" si="11"/>
        <v>-4.4277797523395779E-2</v>
      </c>
      <c r="S55" s="127">
        <f t="shared" si="11"/>
        <v>-4.1602108805679938E-2</v>
      </c>
      <c r="T55" s="127">
        <f t="shared" si="11"/>
        <v>-1.8199429370173159E-2</v>
      </c>
    </row>
    <row r="56" spans="1:20" x14ac:dyDescent="0.3">
      <c r="A56" s="124">
        <v>2021</v>
      </c>
      <c r="B56" s="127">
        <f t="shared" si="10"/>
        <v>-1.2341617862636767E-2</v>
      </c>
      <c r="C56" s="127">
        <f t="shared" si="10"/>
        <v>-1.6321499608531909E-2</v>
      </c>
      <c r="D56" s="127">
        <f t="shared" si="10"/>
        <v>5.9024389359254137E-2</v>
      </c>
      <c r="E56" s="127">
        <f t="shared" si="10"/>
        <v>0.25328655526660926</v>
      </c>
      <c r="F56" s="127">
        <f t="shared" si="10"/>
        <v>0.40432315775644945</v>
      </c>
      <c r="G56" s="127">
        <f t="shared" si="10"/>
        <v>0.38422822361174425</v>
      </c>
      <c r="H56" s="127">
        <f t="shared" si="10"/>
        <v>0.36505895337295224</v>
      </c>
      <c r="I56" s="127">
        <f t="shared" si="10"/>
        <v>0.35281485968399795</v>
      </c>
      <c r="J56" s="127">
        <f t="shared" si="10"/>
        <v>0.33447649903291121</v>
      </c>
      <c r="K56" s="127">
        <f t="shared" si="10"/>
        <v>0.32929006614010548</v>
      </c>
      <c r="L56" s="127">
        <f t="shared" si="10"/>
        <v>0.30211048531090623</v>
      </c>
      <c r="M56" s="127">
        <f t="shared" si="10"/>
        <v>0.27259437405534781</v>
      </c>
      <c r="P56" s="124">
        <v>2021</v>
      </c>
      <c r="Q56" s="127">
        <f t="shared" si="11"/>
        <v>9.9150222829029744E-3</v>
      </c>
      <c r="R56" s="127">
        <f t="shared" si="11"/>
        <v>0.34601238001736578</v>
      </c>
      <c r="S56" s="127">
        <f t="shared" si="11"/>
        <v>0.35063715824566999</v>
      </c>
      <c r="T56" s="127">
        <f t="shared" si="11"/>
        <v>0.30089501645327443</v>
      </c>
    </row>
    <row r="57" spans="1:20" x14ac:dyDescent="0.3">
      <c r="A57" s="124">
        <v>2022</v>
      </c>
      <c r="B57" s="127">
        <f t="shared" si="10"/>
        <v>0.27490835636402156</v>
      </c>
      <c r="C57" s="127">
        <f t="shared" si="10"/>
        <v>0.26298973997377106</v>
      </c>
      <c r="D57" s="127">
        <f t="shared" si="10"/>
        <v>0.20219728657445191</v>
      </c>
      <c r="E57" s="127">
        <f t="shared" si="10"/>
        <v>0.10723681118364148</v>
      </c>
      <c r="F57" s="127">
        <f t="shared" si="10"/>
        <v>3.8548858502424288E-2</v>
      </c>
      <c r="G57" s="127">
        <f t="shared" si="10"/>
        <v>3.2240104725530072E-2</v>
      </c>
      <c r="H57" s="127">
        <f t="shared" si="10"/>
        <v>3.0823772258977034E-2</v>
      </c>
      <c r="I57" s="127">
        <f t="shared" si="10"/>
        <v>3.5768849226218036E-2</v>
      </c>
      <c r="J57" s="127">
        <f t="shared" si="10"/>
        <v>3.7955884421157382E-2</v>
      </c>
      <c r="K57" s="127">
        <f t="shared" si="10"/>
        <v>3.9590564596747813E-2</v>
      </c>
      <c r="L57" s="127">
        <f t="shared" si="10"/>
        <v>4.5224710186592576E-2</v>
      </c>
      <c r="M57" s="127">
        <f t="shared" si="10"/>
        <v>4.7458418678589576E-2</v>
      </c>
      <c r="P57" s="124">
        <v>2022</v>
      </c>
      <c r="Q57" s="127">
        <f t="shared" si="11"/>
        <v>0.24578121055130775</v>
      </c>
      <c r="R57" s="127">
        <f t="shared" si="11"/>
        <v>5.8242898922255426E-2</v>
      </c>
      <c r="S57" s="127">
        <f t="shared" si="11"/>
        <v>3.4855033196153684E-2</v>
      </c>
      <c r="T57" s="127">
        <f t="shared" si="11"/>
        <v>4.4094651530092621E-2</v>
      </c>
    </row>
    <row r="58" spans="1:20" x14ac:dyDescent="0.3">
      <c r="A58" s="124">
        <v>2023</v>
      </c>
      <c r="B58" s="127">
        <f t="shared" si="10"/>
        <v>6.3163571208666669E-2</v>
      </c>
      <c r="C58" s="127">
        <f t="shared" si="10"/>
        <v>7.773998566557494E-2</v>
      </c>
      <c r="D58" s="127">
        <f t="shared" si="10"/>
        <v>8.892256533627596E-2</v>
      </c>
      <c r="E58" s="127">
        <f t="shared" si="10"/>
        <v>9.7427292214640637E-2</v>
      </c>
      <c r="F58" s="127">
        <f t="shared" si="10"/>
        <v>0.10443828057888904</v>
      </c>
      <c r="G58" s="127">
        <f t="shared" si="10"/>
        <v>0.12242253496383637</v>
      </c>
      <c r="H58" s="127">
        <f t="shared" si="10"/>
        <v>0.14151926016882066</v>
      </c>
      <c r="I58" s="127">
        <f t="shared" si="10"/>
        <v>8.5489450077175899E-2</v>
      </c>
      <c r="J58" s="127">
        <f t="shared" si="10"/>
        <v>-1.0942869444567793E-2</v>
      </c>
      <c r="K58" s="127">
        <f t="shared" si="10"/>
        <v>-0.10938486737709574</v>
      </c>
      <c r="L58" s="127">
        <f t="shared" si="10"/>
        <v>-0.203499475686447</v>
      </c>
      <c r="M58" s="127">
        <f t="shared" si="10"/>
        <v>-0.29307752707075208</v>
      </c>
      <c r="P58" s="124">
        <v>2023</v>
      </c>
      <c r="Q58" s="127">
        <f t="shared" si="11"/>
        <v>7.6636637277057051E-2</v>
      </c>
      <c r="R58" s="127">
        <f t="shared" si="11"/>
        <v>0.10811583142238823</v>
      </c>
      <c r="S58" s="127">
        <f t="shared" si="11"/>
        <v>7.1705425226460173E-2</v>
      </c>
      <c r="T58" s="127">
        <f t="shared" si="11"/>
        <v>-0.20229760159749688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6"/>
  <sheetViews>
    <sheetView zoomScale="70" zoomScaleNormal="70" workbookViewId="0">
      <selection activeCell="P38" sqref="P38:T46"/>
    </sheetView>
  </sheetViews>
  <sheetFormatPr baseColWidth="10" defaultRowHeight="14.4" x14ac:dyDescent="0.3"/>
  <cols>
    <col min="1" max="1" width="11.5546875" customWidth="1"/>
    <col min="2" max="2" width="16.6640625" style="125" bestFit="1" customWidth="1"/>
    <col min="3" max="7" width="16" style="125" bestFit="1" customWidth="1"/>
    <col min="8" max="10" width="16.5546875" style="125" customWidth="1"/>
    <col min="11" max="12" width="15.109375" style="125" bestFit="1" customWidth="1"/>
    <col min="13" max="13" width="19.88671875" style="125" customWidth="1"/>
  </cols>
  <sheetData>
    <row r="1" spans="1:13" x14ac:dyDescent="0.3">
      <c r="A1" s="130" t="s">
        <v>63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 x14ac:dyDescent="0.3">
      <c r="A2" s="128" t="s">
        <v>88</v>
      </c>
    </row>
    <row r="3" spans="1:13" x14ac:dyDescent="0.3">
      <c r="A3" s="124"/>
      <c r="B3" s="126" t="s">
        <v>36</v>
      </c>
      <c r="C3" s="126" t="s">
        <v>37</v>
      </c>
      <c r="D3" s="126" t="s">
        <v>38</v>
      </c>
      <c r="E3" s="126" t="s">
        <v>39</v>
      </c>
      <c r="F3" s="126" t="s">
        <v>40</v>
      </c>
      <c r="G3" s="126" t="s">
        <v>41</v>
      </c>
      <c r="H3" s="126" t="s">
        <v>42</v>
      </c>
      <c r="I3" s="126" t="s">
        <v>43</v>
      </c>
      <c r="J3" s="126" t="s">
        <v>44</v>
      </c>
      <c r="K3" s="126" t="s">
        <v>45</v>
      </c>
      <c r="L3" s="126" t="s">
        <v>46</v>
      </c>
      <c r="M3" s="126" t="s">
        <v>47</v>
      </c>
    </row>
    <row r="4" spans="1:13" x14ac:dyDescent="0.3">
      <c r="A4" s="124">
        <v>2017</v>
      </c>
      <c r="B4" s="126">
        <f>SC!B4+SPR!B4+TO!B4+Actes!B4</f>
        <v>197523622.23999968</v>
      </c>
      <c r="C4" s="126">
        <f>SC!C4+SPR!C4+TO!C4+Actes!C4</f>
        <v>197932083.30999973</v>
      </c>
      <c r="D4" s="126">
        <f>SC!D4+SPR!D4+TO!D4+Actes!D4</f>
        <v>238529768.8299996</v>
      </c>
      <c r="E4" s="126">
        <f>SC!E4+SPR!E4+TO!E4+Actes!E4</f>
        <v>190516206.87999973</v>
      </c>
      <c r="F4" s="126">
        <f>SC!F4+SPR!F4+TO!F4+Actes!F4</f>
        <v>216329492.97999969</v>
      </c>
      <c r="G4" s="126">
        <f>SC!G4+SPR!G4+TO!G4+Actes!G4</f>
        <v>228477981.83999974</v>
      </c>
      <c r="H4" s="126">
        <f>SC!H4+SPR!H4+TO!H4+Actes!H4</f>
        <v>212185747.6899997</v>
      </c>
      <c r="I4" s="126">
        <f>SC!I4+SPR!I4+TO!I4+Actes!I4</f>
        <v>111234618.70000012</v>
      </c>
      <c r="J4" s="126">
        <f>SC!J4+SPR!J4+TO!J4+Actes!J4</f>
        <v>197751431.37999982</v>
      </c>
      <c r="K4" s="126">
        <f>SC!K4+SPR!K4+TO!K4+Actes!K4</f>
        <v>228770883.64999965</v>
      </c>
      <c r="L4" s="126">
        <f>SC!L4+SPR!L4+TO!L4+Actes!L4</f>
        <v>213631461.21999979</v>
      </c>
      <c r="M4" s="126">
        <f>SC!M4+SPR!M4+TO!M4+Actes!M4</f>
        <v>206083249.41999966</v>
      </c>
    </row>
    <row r="5" spans="1:13" x14ac:dyDescent="0.3">
      <c r="A5" s="124">
        <v>2018</v>
      </c>
      <c r="B5" s="126">
        <f>SC!B5+SPR!B5+TO!B5+Actes!B5</f>
        <v>198206288.47999969</v>
      </c>
      <c r="C5" s="126">
        <f>SC!C5+SPR!C5+TO!C5+Actes!C5</f>
        <v>204221517.24999973</v>
      </c>
      <c r="D5" s="126">
        <f>SC!D5+SPR!D5+TO!D5+Actes!D5</f>
        <v>223847757.64999956</v>
      </c>
      <c r="E5" s="126">
        <f>SC!E5+SPR!E5+TO!E5+Actes!E5</f>
        <v>211440286.58999968</v>
      </c>
      <c r="F5" s="126">
        <f>SC!F5+SPR!F5+TO!F5+Actes!F5</f>
        <v>198489101.81999967</v>
      </c>
      <c r="G5" s="126">
        <f>SC!G5+SPR!G5+TO!G5+Actes!G5</f>
        <v>232357440.03999966</v>
      </c>
      <c r="H5" s="126">
        <f>SC!H5+SPR!H5+TO!H5+Actes!H5</f>
        <v>228876581.75999948</v>
      </c>
      <c r="I5" s="126">
        <f>SC!I5+SPR!I5+TO!I5+Actes!I5</f>
        <v>109841452.23000008</v>
      </c>
      <c r="J5" s="126">
        <f>SC!J5+SPR!J5+TO!J5+Actes!J5</f>
        <v>187222723.53999984</v>
      </c>
      <c r="K5" s="126">
        <f>SC!K5+SPR!K5+TO!K5+Actes!K5</f>
        <v>240773050.71999961</v>
      </c>
      <c r="L5" s="126">
        <f>SC!L5+SPR!L5+TO!L5+Actes!L5</f>
        <v>217832236.36999977</v>
      </c>
      <c r="M5" s="126">
        <f>SC!M5+SPR!M5+TO!M5+Actes!M5</f>
        <v>207028312.99999973</v>
      </c>
    </row>
    <row r="6" spans="1:13" x14ac:dyDescent="0.3">
      <c r="A6" s="124">
        <v>2019</v>
      </c>
      <c r="B6" s="126">
        <f>SC!B6+SPR!B6+TO!B6+Actes!B6</f>
        <v>198886824.17999983</v>
      </c>
      <c r="C6" s="126">
        <f>SC!C6+SPR!C6+TO!C6+Actes!C6</f>
        <v>200932954.34999964</v>
      </c>
      <c r="D6" s="126">
        <f>SC!D6+SPR!D6+TO!D6+Actes!D6</f>
        <v>225297452.65999985</v>
      </c>
      <c r="E6" s="126">
        <f>SC!E6+SPR!E6+TO!E6+Actes!E6</f>
        <v>215736507.66000003</v>
      </c>
      <c r="F6" s="126">
        <f>SC!F6+SPR!F6+TO!F6+Actes!F6</f>
        <v>224615896.02999988</v>
      </c>
      <c r="G6" s="126">
        <f>SC!G6+SPR!G6+TO!G6+Actes!G6</f>
        <v>211528354.30999997</v>
      </c>
      <c r="H6" s="126">
        <f>SC!H6+SPR!H6+TO!H6+Actes!H6</f>
        <v>249784095.08999994</v>
      </c>
      <c r="I6" s="126">
        <f>SC!I6+SPR!I6+TO!I6+Actes!I6</f>
        <v>115708527.63999997</v>
      </c>
      <c r="J6" s="126">
        <f>SC!J6+SPR!J6+TO!J6+Actes!J6</f>
        <v>208219557.41999897</v>
      </c>
      <c r="K6" s="126">
        <f>SC!K6+SPR!K6+TO!K6+Actes!K6</f>
        <v>249596256.53999877</v>
      </c>
      <c r="L6" s="126">
        <f>SC!L6+SPR!L6+TO!L6+Actes!L6</f>
        <v>208550958.34999883</v>
      </c>
      <c r="M6" s="126">
        <f>SC!M6+SPR!M6+TO!M6+Actes!M6</f>
        <v>222760968.37999892</v>
      </c>
    </row>
    <row r="7" spans="1:13" x14ac:dyDescent="0.3">
      <c r="A7" s="124">
        <v>2020</v>
      </c>
      <c r="B7" s="126">
        <f>SC!B7+SPR!B7+TO!B7+Actes!B7</f>
        <v>224763728.39999807</v>
      </c>
      <c r="C7" s="126">
        <f>SC!C7+SPR!C7+TO!C7+Actes!C7</f>
        <v>236121097.89999816</v>
      </c>
      <c r="D7" s="126">
        <f>SC!D7+SPR!D7+TO!D7+Actes!D7</f>
        <v>162405290.49999955</v>
      </c>
      <c r="E7" s="126">
        <f>SC!E7+SPR!E7+TO!E7+Actes!E7</f>
        <v>13290334.450000022</v>
      </c>
      <c r="F7" s="126">
        <f>SC!F7+SPR!F7+TO!F7+Actes!F7</f>
        <v>130903448.6399997</v>
      </c>
      <c r="G7" s="126">
        <f>SC!G7+SPR!G7+TO!G7+Actes!G7</f>
        <v>287253684.96999907</v>
      </c>
      <c r="H7" s="126">
        <f>SC!H7+SPR!H7+TO!H7+Actes!H7</f>
        <v>283853114.16999948</v>
      </c>
      <c r="I7" s="126">
        <f>SC!I7+SPR!I7+TO!I7+Actes!I7</f>
        <v>136159884.12999976</v>
      </c>
      <c r="J7" s="126">
        <f>SC!J7+SPR!J7+TO!J7+Actes!J7</f>
        <v>252456157.06999841</v>
      </c>
      <c r="K7" s="126">
        <f>SC!K7+SPR!K7+TO!K7+Actes!K7</f>
        <v>261921739.78999963</v>
      </c>
      <c r="L7" s="126">
        <f>SC!L7+SPR!L7+TO!L7+Actes!L7</f>
        <v>253453195.53999943</v>
      </c>
      <c r="M7" s="126">
        <f>SC!M7+SPR!M7+TO!M7+Actes!M7</f>
        <v>279805111.58999908</v>
      </c>
    </row>
    <row r="8" spans="1:13" x14ac:dyDescent="0.3">
      <c r="A8" s="124">
        <v>2021</v>
      </c>
      <c r="B8" s="126">
        <f>SC!B8+SPR!B8+TO!B8+Actes!B8</f>
        <v>226680697.61999869</v>
      </c>
      <c r="C8" s="126">
        <f>SC!C8+SPR!C8+TO!C8+Actes!C8</f>
        <v>255881753.93999895</v>
      </c>
      <c r="D8" s="126">
        <f>SC!D8+SPR!D8+TO!D8+Actes!D8</f>
        <v>295731724.66999954</v>
      </c>
      <c r="E8" s="126">
        <f>SC!E8+SPR!E8+TO!E8+Actes!E8</f>
        <v>240411295.48999876</v>
      </c>
      <c r="F8" s="126">
        <f>SC!F8+SPR!F8+TO!F8+Actes!F8</f>
        <v>307883137.13999867</v>
      </c>
      <c r="G8" s="126">
        <f>SC!G8+SPR!G8+TO!G8+Actes!G8</f>
        <v>266744792.36999959</v>
      </c>
      <c r="H8" s="126">
        <f>SC!H8+SPR!H8+TO!H8+Actes!H8</f>
        <v>272467380.58999902</v>
      </c>
      <c r="I8" s="126">
        <f>SC!I8+SPR!I8+TO!I8+Actes!I8</f>
        <v>127926947.96000013</v>
      </c>
      <c r="J8" s="126">
        <f>SC!J8+SPR!J8+TO!J8+Actes!J8</f>
        <v>259639414.43999839</v>
      </c>
      <c r="K8" s="126">
        <f>SC!K8+SPR!K8+TO!K8+Actes!K8</f>
        <v>271012625.8799994</v>
      </c>
      <c r="L8" s="126">
        <f>SC!L8+SPR!L8+TO!L8+Actes!L8</f>
        <v>249764813.68999845</v>
      </c>
      <c r="M8" s="126">
        <f>SC!M8+SPR!M8+TO!M8+Actes!M8</f>
        <v>272085957.37999922</v>
      </c>
    </row>
    <row r="9" spans="1:13" x14ac:dyDescent="0.3">
      <c r="A9" s="124">
        <v>2022</v>
      </c>
      <c r="B9" s="126">
        <f>SC!B9+SPR!B9+TO!B9+Actes!B9</f>
        <v>227492781.29999861</v>
      </c>
      <c r="C9" s="126">
        <f>SC!C9+SPR!C9+TO!C9+Actes!C9</f>
        <v>252531457.07999909</v>
      </c>
      <c r="D9" s="126">
        <f>SC!D9+SPR!D9+TO!D9+Actes!D9</f>
        <v>306157093.96999925</v>
      </c>
      <c r="E9" s="126">
        <f>SC!E9+SPR!E9+TO!E9+Actes!E9</f>
        <v>251944377.57999849</v>
      </c>
      <c r="F9" s="126">
        <f>SC!F9+SPR!F9+TO!F9+Actes!F9</f>
        <v>280725288.79999942</v>
      </c>
      <c r="G9" s="126">
        <f>SC!G9+SPR!G9+TO!G9+Actes!G9</f>
        <v>294888031.99999928</v>
      </c>
      <c r="H9" s="126">
        <f>SC!H9+SPR!H9+TO!H9+Actes!H9</f>
        <v>261595033.39999881</v>
      </c>
      <c r="I9" s="126">
        <f>SC!I9+SPR!I9+TO!I9+Actes!I9</f>
        <v>138548005.93000007</v>
      </c>
      <c r="J9" s="126">
        <f>SC!J9+SPR!J9+TO!J9+Actes!J9</f>
        <v>274250123.75999886</v>
      </c>
      <c r="K9" s="126">
        <f>SC!K9+SPR!K9+TO!K9+Actes!K9</f>
        <v>283450762.50999892</v>
      </c>
      <c r="L9" s="126">
        <f>SC!L9+SPR!L9+TO!L9+Actes!L9</f>
        <v>262956500.63999897</v>
      </c>
      <c r="M9" s="126">
        <f>SC!M9+SPR!M9+TO!M9+Actes!M9</f>
        <v>274793992.47999913</v>
      </c>
    </row>
    <row r="10" spans="1:13" x14ac:dyDescent="0.3">
      <c r="A10" s="124">
        <v>2023</v>
      </c>
      <c r="B10" s="126">
        <f>SC!B10+SPR!B10+TO!B10+Actes!B10</f>
        <v>262761079.94999921</v>
      </c>
      <c r="C10" s="126">
        <f>SC!C10+SPR!C10+TO!C10+Actes!C10</f>
        <v>262334849.20999908</v>
      </c>
      <c r="D10" s="126">
        <f>SC!D10+SPR!D10+TO!D10+Actes!D10</f>
        <v>318689076.51999843</v>
      </c>
      <c r="E10" s="126">
        <f>SC!E10+SPR!E10+TO!E10+Actes!E10</f>
        <v>255871165.50999901</v>
      </c>
      <c r="F10" s="126">
        <f>SC!F10+SPR!F10+TO!F10+Actes!F10</f>
        <v>265245518.43999875</v>
      </c>
      <c r="G10" s="126">
        <f>SC!G10+SPR!G10+TO!G10+Actes!G10</f>
        <v>322963978.63999897</v>
      </c>
      <c r="H10" s="126">
        <f>SC!H10+SPR!H10+TO!H10+Actes!H10</f>
        <v>280394623.87999952</v>
      </c>
      <c r="I10" s="126">
        <f>SC!I10+SPR!I10+TO!I10+Actes!I10</f>
        <v>0</v>
      </c>
      <c r="J10" s="126">
        <f>SC!J10+SPR!J10+TO!J10+Actes!J10</f>
        <v>0</v>
      </c>
      <c r="K10" s="126">
        <f>SC!K10+SPR!K10+TO!K10+Actes!K10</f>
        <v>0</v>
      </c>
      <c r="L10" s="126">
        <f>SC!L10+SPR!L10+TO!L10+Actes!L10</f>
        <v>0</v>
      </c>
      <c r="M10" s="126">
        <f>SC!M10+SPR!M10+TO!M10+Actes!M10</f>
        <v>0</v>
      </c>
    </row>
    <row r="12" spans="1:13" x14ac:dyDescent="0.3">
      <c r="A12" s="130" t="s">
        <v>64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</row>
    <row r="13" spans="1:13" x14ac:dyDescent="0.3">
      <c r="A13" s="128" t="s">
        <v>88</v>
      </c>
    </row>
    <row r="14" spans="1:13" x14ac:dyDescent="0.3">
      <c r="A14" s="124"/>
      <c r="B14" s="126" t="s">
        <v>36</v>
      </c>
      <c r="C14" s="126" t="s">
        <v>37</v>
      </c>
      <c r="D14" s="126" t="s">
        <v>38</v>
      </c>
      <c r="E14" s="126" t="s">
        <v>39</v>
      </c>
      <c r="F14" s="126" t="s">
        <v>40</v>
      </c>
      <c r="G14" s="126" t="s">
        <v>41</v>
      </c>
      <c r="H14" s="126" t="s">
        <v>42</v>
      </c>
      <c r="I14" s="126" t="s">
        <v>43</v>
      </c>
      <c r="J14" s="126" t="s">
        <v>44</v>
      </c>
      <c r="K14" s="126" t="s">
        <v>45</v>
      </c>
      <c r="L14" s="126" t="s">
        <v>46</v>
      </c>
      <c r="M14" s="126" t="s">
        <v>47</v>
      </c>
    </row>
    <row r="15" spans="1:13" x14ac:dyDescent="0.3">
      <c r="A15" s="124">
        <v>2017</v>
      </c>
      <c r="B15" s="126">
        <f>+Consultations!B15+SC!B15+SPR!B15+TO!B15+Actes!B15</f>
        <v>20555440.000000011</v>
      </c>
      <c r="C15" s="126">
        <f>+Consultations!C15+SC!C15+SPR!C15+TO!C15+Actes!C15</f>
        <v>21775022.830000006</v>
      </c>
      <c r="D15" s="126">
        <f>+Consultations!D15+SC!D15+SPR!D15+TO!D15+Actes!D15</f>
        <v>26334589.330000017</v>
      </c>
      <c r="E15" s="126">
        <f>+Consultations!E15+SC!E15+SPR!E15+TO!E15+Actes!E15</f>
        <v>21066749.630000014</v>
      </c>
      <c r="F15" s="126">
        <f>+Consultations!F15+SC!F15+SPR!F15+TO!F15+Actes!F15</f>
        <v>23953837.500000022</v>
      </c>
      <c r="G15" s="126">
        <f>+Consultations!G15+SC!G15+SPR!G15+TO!G15+Actes!G15</f>
        <v>25284851.140000008</v>
      </c>
      <c r="H15" s="126">
        <f>+Consultations!H15+SC!H15+SPR!H15+TO!H15+Actes!H15</f>
        <v>24380514.030000005</v>
      </c>
      <c r="I15" s="126">
        <f>+Consultations!I15+SC!I15+SPR!I15+TO!I15+Actes!I15</f>
        <v>15626327.030000001</v>
      </c>
      <c r="J15" s="126">
        <f>+Consultations!J15+SC!J15+SPR!J15+TO!J15+Actes!J15</f>
        <v>21017475.530000005</v>
      </c>
      <c r="K15" s="126">
        <f>+Consultations!K15+SC!K15+SPR!K15+TO!K15+Actes!K15</f>
        <v>26574193.870000016</v>
      </c>
      <c r="L15" s="126">
        <f>+Consultations!L15+SC!L15+SPR!L15+TO!L15+Actes!L15</f>
        <v>25340885.670000017</v>
      </c>
      <c r="M15" s="126">
        <f>+Consultations!M15+SC!M15+SPR!M15+TO!M15+Actes!M15</f>
        <v>25536143.920000002</v>
      </c>
    </row>
    <row r="16" spans="1:13" x14ac:dyDescent="0.3">
      <c r="A16" s="124">
        <v>2018</v>
      </c>
      <c r="B16" s="126">
        <f>+Consultations!B16+SC!B16+SPR!B16+TO!B16+Actes!B16</f>
        <v>23046525.980000019</v>
      </c>
      <c r="C16" s="126">
        <f>+Consultations!C16+SC!C16+SPR!C16+TO!C16+Actes!C16</f>
        <v>23715748.120000016</v>
      </c>
      <c r="D16" s="126">
        <f>+Consultations!D16+SC!D16+SPR!D16+TO!D16+Actes!D16</f>
        <v>26929081.450000014</v>
      </c>
      <c r="E16" s="126">
        <f>+Consultations!E16+SC!E16+SPR!E16+TO!E16+Actes!E16</f>
        <v>25254587.690000009</v>
      </c>
      <c r="F16" s="126">
        <f>+Consultations!F16+SC!F16+SPR!F16+TO!F16+Actes!F16</f>
        <v>23268258.090000011</v>
      </c>
      <c r="G16" s="126">
        <f>+Consultations!G16+SC!G16+SPR!G16+TO!G16+Actes!G16</f>
        <v>27487179.690000016</v>
      </c>
      <c r="H16" s="126">
        <f>+Consultations!H16+SC!H16+SPR!H16+TO!H16+Actes!H16</f>
        <v>28683283.120000008</v>
      </c>
      <c r="I16" s="126">
        <f>+Consultations!I16+SC!I16+SPR!I16+TO!I16+Actes!I16</f>
        <v>17406659.060000006</v>
      </c>
      <c r="J16" s="126">
        <f>+Consultations!J16+SC!J16+SPR!J16+TO!J16+Actes!J16</f>
        <v>20655785.590000007</v>
      </c>
      <c r="K16" s="126">
        <f>+Consultations!K16+SC!K16+SPR!K16+TO!K16+Actes!K16</f>
        <v>30784703.790000018</v>
      </c>
      <c r="L16" s="126">
        <f>+Consultations!L16+SC!L16+SPR!L16+TO!L16+Actes!L16</f>
        <v>28790410.790000003</v>
      </c>
      <c r="M16" s="126">
        <f>+Consultations!M16+SC!M16+SPR!M16+TO!M16+Actes!M16</f>
        <v>27905165.070000015</v>
      </c>
    </row>
    <row r="17" spans="1:13" x14ac:dyDescent="0.3">
      <c r="A17" s="124">
        <v>2019</v>
      </c>
      <c r="B17" s="126">
        <f>+Consultations!B17+SC!B17+SPR!B17+TO!B17+Actes!B17</f>
        <v>25146885.599999998</v>
      </c>
      <c r="C17" s="126">
        <f>+Consultations!C17+SC!C17+SPR!C17+TO!C17+Actes!C17</f>
        <v>26649176.880000014</v>
      </c>
      <c r="D17" s="126">
        <f>+Consultations!D17+SC!D17+SPR!D17+TO!D17+Actes!D17</f>
        <v>29975538.480000023</v>
      </c>
      <c r="E17" s="126">
        <f>+Consultations!E17+SC!E17+SPR!E17+TO!E17+Actes!E17</f>
        <v>26826602.329999994</v>
      </c>
      <c r="F17" s="126">
        <f>+Consultations!F17+SC!F17+SPR!F17+TO!F17+Actes!F17</f>
        <v>29000818.329999998</v>
      </c>
      <c r="G17" s="126">
        <f>+Consultations!G17+SC!G17+SPR!G17+TO!G17+Actes!G17</f>
        <v>28272795.210000012</v>
      </c>
      <c r="H17" s="126">
        <f>+Consultations!H17+SC!H17+SPR!H17+TO!H17+Actes!H17</f>
        <v>34567504.510000005</v>
      </c>
      <c r="I17" s="126">
        <f>+Consultations!I17+SC!I17+SPR!I17+TO!I17+Actes!I17</f>
        <v>20537155.390000008</v>
      </c>
      <c r="J17" s="126">
        <f>+Consultations!J17+SC!J17+SPR!J17+TO!J17+Actes!J17</f>
        <v>27395647.080000028</v>
      </c>
      <c r="K17" s="126">
        <f>+Consultations!K17+SC!K17+SPR!K17+TO!K17+Actes!K17</f>
        <v>35312332.229999974</v>
      </c>
      <c r="L17" s="126">
        <f>+Consultations!L17+SC!L17+SPR!L17+TO!L17+Actes!L17</f>
        <v>30535084.300000012</v>
      </c>
      <c r="M17" s="126">
        <f>+Consultations!M17+SC!M17+SPR!M17+TO!M17+Actes!M17</f>
        <v>32189024.930000048</v>
      </c>
    </row>
    <row r="18" spans="1:13" x14ac:dyDescent="0.3">
      <c r="A18" s="124">
        <v>2020</v>
      </c>
      <c r="B18" s="126">
        <f>+Consultations!B18+SC!B18+SPR!B18+TO!B18+Actes!B18</f>
        <v>28996400.469999999</v>
      </c>
      <c r="C18" s="126">
        <f>+Consultations!C18+SC!C18+SPR!C18+TO!C18+Actes!C18</f>
        <v>33582295.379999973</v>
      </c>
      <c r="D18" s="126">
        <f>+Consultations!D18+SC!D18+SPR!D18+TO!D18+Actes!D18</f>
        <v>25027455.500000011</v>
      </c>
      <c r="E18" s="126">
        <f>+Consultations!E18+SC!E18+SPR!E18+TO!E18+Actes!E18</f>
        <v>2847051.6399999978</v>
      </c>
      <c r="F18" s="126">
        <f>+Consultations!F18+SC!F18+SPR!F18+TO!F18+Actes!F18</f>
        <v>10088761.560000004</v>
      </c>
      <c r="G18" s="126">
        <f>+Consultations!G18+SC!G18+SPR!G18+TO!G18+Actes!G18</f>
        <v>32017354.02</v>
      </c>
      <c r="H18" s="126">
        <f>+Consultations!H18+SC!H18+SPR!H18+TO!H18+Actes!H18</f>
        <v>38778853.010000065</v>
      </c>
      <c r="I18" s="126">
        <f>+Consultations!I18+SC!I18+SPR!I18+TO!I18+Actes!I18</f>
        <v>24150517.720000025</v>
      </c>
      <c r="J18" s="126">
        <f>+Consultations!J18+SC!J18+SPR!J18+TO!J18+Actes!J18</f>
        <v>33561186.300000012</v>
      </c>
      <c r="K18" s="126">
        <f>+Consultations!K18+SC!K18+SPR!K18+TO!K18+Actes!K18</f>
        <v>39696195.410000041</v>
      </c>
      <c r="L18" s="126">
        <f>+Consultations!L18+SC!L18+SPR!L18+TO!L18+Actes!L18</f>
        <v>38594890.500000015</v>
      </c>
      <c r="M18" s="126">
        <f>+Consultations!M18+SC!M18+SPR!M18+TO!M18+Actes!M18</f>
        <v>45612248.200000025</v>
      </c>
    </row>
    <row r="19" spans="1:13" x14ac:dyDescent="0.3">
      <c r="A19" s="124">
        <v>2021</v>
      </c>
      <c r="B19" s="126">
        <f>+Consultations!B19+SC!B19+SPR!B19+TO!B19+Actes!B19</f>
        <v>33319405.470000006</v>
      </c>
      <c r="C19" s="126">
        <f>+Consultations!C19+SC!C19+SPR!C19+TO!C19+Actes!C19</f>
        <v>40131202.100000024</v>
      </c>
      <c r="D19" s="126">
        <f>+Consultations!D19+SC!D19+SPR!D19+TO!D19+Actes!D19</f>
        <v>48960400.440000057</v>
      </c>
      <c r="E19" s="126">
        <f>+Consultations!E19+SC!E19+SPR!E19+TO!E19+Actes!E19</f>
        <v>43703339.819999993</v>
      </c>
      <c r="F19" s="126">
        <f>+Consultations!F19+SC!F19+SPR!F19+TO!F19+Actes!F19</f>
        <v>39200670.76000002</v>
      </c>
      <c r="G19" s="126">
        <f>+Consultations!G19+SC!G19+SPR!G19+TO!G19+Actes!G19</f>
        <v>48957895.120000057</v>
      </c>
      <c r="H19" s="126">
        <f>+Consultations!H19+SC!H19+SPR!H19+TO!H19+Actes!H19</f>
        <v>44650538.350000039</v>
      </c>
      <c r="I19" s="126">
        <f>+Consultations!I19+SC!I19+SPR!I19+TO!I19+Actes!I19</f>
        <v>27840660.900000039</v>
      </c>
      <c r="J19" s="126">
        <f>+Consultations!J19+SC!J19+SPR!J19+TO!J19+Actes!J19</f>
        <v>39487514.570000023</v>
      </c>
      <c r="K19" s="126">
        <f>+Consultations!K19+SC!K19+SPR!K19+TO!K19+Actes!K19</f>
        <v>45933861.64000003</v>
      </c>
      <c r="L19" s="126">
        <f>+Consultations!L19+SC!L19+SPR!L19+TO!L19+Actes!L19</f>
        <v>45542612.850000016</v>
      </c>
      <c r="M19" s="126">
        <f>+Consultations!M19+SC!M19+SPR!M19+TO!M19+Actes!M19</f>
        <v>50362099.170000032</v>
      </c>
    </row>
    <row r="20" spans="1:13" x14ac:dyDescent="0.3">
      <c r="A20" s="124">
        <v>2022</v>
      </c>
      <c r="B20" s="126">
        <f>+Consultations!B20+SC!B20+SPR!B20+TO!B20+Actes!B20</f>
        <v>36115011.170000002</v>
      </c>
      <c r="C20" s="126">
        <f>+Consultations!C20+SC!C20+SPR!C20+TO!C20+Actes!C20</f>
        <v>43645624.319999993</v>
      </c>
      <c r="D20" s="126">
        <f>+Consultations!D20+SC!D20+SPR!D20+TO!D20+Actes!D20</f>
        <v>54371774.390000038</v>
      </c>
      <c r="E20" s="126">
        <f>+Consultations!E20+SC!E20+SPR!E20+TO!E20+Actes!E20</f>
        <v>45707450.250000015</v>
      </c>
      <c r="F20" s="126">
        <f>+Consultations!F20+SC!F20+SPR!F20+TO!F20+Actes!F20</f>
        <v>48293819.040000014</v>
      </c>
      <c r="G20" s="126">
        <f>+Consultations!G20+SC!G20+SPR!G20+TO!G20+Actes!G20</f>
        <v>51523325.210000008</v>
      </c>
      <c r="H20" s="126">
        <f>+Consultations!H20+SC!H20+SPR!H20+TO!H20+Actes!H20</f>
        <v>46650717.720000006</v>
      </c>
      <c r="I20" s="126">
        <f>+Consultations!I20+SC!I20+SPR!I20+TO!I20+Actes!I20</f>
        <v>32342244.499999981</v>
      </c>
      <c r="J20" s="126">
        <f>+Consultations!J20+SC!J20+SPR!J20+TO!J20+Actes!J20</f>
        <v>46517925.929999962</v>
      </c>
      <c r="K20" s="126">
        <f>+Consultations!K20+SC!K20+SPR!K20+TO!K20+Actes!K20</f>
        <v>50987513.510000005</v>
      </c>
      <c r="L20" s="126">
        <f>+Consultations!L20+SC!L20+SPR!L20+TO!L20+Actes!L20</f>
        <v>51194927.010000013</v>
      </c>
      <c r="M20" s="126">
        <f>+Consultations!M20+SC!M20+SPR!M20+TO!M20+Actes!M20</f>
        <v>54843839.740000024</v>
      </c>
    </row>
    <row r="21" spans="1:13" x14ac:dyDescent="0.3">
      <c r="A21" s="124">
        <v>2023</v>
      </c>
      <c r="B21" s="126">
        <f>+Consultations!B21+SC!B21+SPR!B21+TO!B21+Actes!B21</f>
        <v>46616850.329999976</v>
      </c>
      <c r="C21" s="126">
        <f>+Consultations!C21+SC!C21+SPR!C21+TO!C21+Actes!C21</f>
        <v>51312206.410000019</v>
      </c>
      <c r="D21" s="126">
        <f>+Consultations!D21+SC!D21+SPR!D21+TO!D21+Actes!D21</f>
        <v>60271160.630000003</v>
      </c>
      <c r="E21" s="126">
        <f>+Consultations!E21+SC!E21+SPR!E21+TO!E21+Actes!E21</f>
        <v>48855087.81000001</v>
      </c>
      <c r="F21" s="126">
        <f>+Consultations!F21+SC!F21+SPR!F21+TO!F21+Actes!F21</f>
        <v>51861326.120000035</v>
      </c>
      <c r="G21" s="126">
        <f>+Consultations!G21+SC!G21+SPR!G21+TO!G21+Actes!G21</f>
        <v>61681419.660000041</v>
      </c>
      <c r="H21" s="126">
        <f>+Consultations!H21+SC!H21+SPR!H21+TO!H21+Actes!H21</f>
        <v>55506643.510000035</v>
      </c>
      <c r="I21" s="126">
        <f>+Consultations!I21+SC!I21+SPR!I21+TO!I21+Actes!I21</f>
        <v>0</v>
      </c>
      <c r="J21" s="126">
        <f>+Consultations!J21+SC!J21+SPR!J21+TO!J21+Actes!J21</f>
        <v>0</v>
      </c>
      <c r="K21" s="126">
        <f>+Consultations!K21+SC!K21+SPR!K21+TO!K21+Actes!K21</f>
        <v>0</v>
      </c>
      <c r="L21" s="126">
        <f>+Consultations!L21+SC!L21+SPR!L21+TO!L21+Actes!L21</f>
        <v>0</v>
      </c>
      <c r="M21" s="126">
        <f>+Consultations!M21+SC!M21+SPR!M21+TO!M21+Actes!M21</f>
        <v>0</v>
      </c>
    </row>
    <row r="24" spans="1:13" x14ac:dyDescent="0.3">
      <c r="A24" s="130" t="s">
        <v>65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</row>
    <row r="25" spans="1:13" x14ac:dyDescent="0.3">
      <c r="A25" s="128" t="s">
        <v>88</v>
      </c>
    </row>
    <row r="26" spans="1:13" x14ac:dyDescent="0.3">
      <c r="A26" s="124"/>
      <c r="B26" s="126" t="s">
        <v>36</v>
      </c>
      <c r="C26" s="126" t="s">
        <v>37</v>
      </c>
      <c r="D26" s="126" t="s">
        <v>38</v>
      </c>
      <c r="E26" s="126" t="s">
        <v>39</v>
      </c>
      <c r="F26" s="126" t="s">
        <v>40</v>
      </c>
      <c r="G26" s="126" t="s">
        <v>41</v>
      </c>
      <c r="H26" s="126" t="s">
        <v>42</v>
      </c>
      <c r="I26" s="126" t="s">
        <v>43</v>
      </c>
      <c r="J26" s="126" t="s">
        <v>44</v>
      </c>
      <c r="K26" s="126" t="s">
        <v>45</v>
      </c>
      <c r="L26" s="126" t="s">
        <v>46</v>
      </c>
      <c r="M26" s="126" t="s">
        <v>47</v>
      </c>
    </row>
    <row r="27" spans="1:13" x14ac:dyDescent="0.3">
      <c r="A27" s="124">
        <v>2017</v>
      </c>
      <c r="B27" s="126">
        <f>B15+B4</f>
        <v>218079062.23999968</v>
      </c>
      <c r="C27" s="126">
        <f t="shared" ref="C27:M27" si="0">C15+C4</f>
        <v>219707106.13999975</v>
      </c>
      <c r="D27" s="126">
        <f t="shared" si="0"/>
        <v>264864358.15999961</v>
      </c>
      <c r="E27" s="126">
        <f t="shared" si="0"/>
        <v>211582956.50999975</v>
      </c>
      <c r="F27" s="126">
        <f t="shared" si="0"/>
        <v>240283330.47999972</v>
      </c>
      <c r="G27" s="126">
        <f t="shared" si="0"/>
        <v>253762832.97999975</v>
      </c>
      <c r="H27" s="126">
        <f t="shared" si="0"/>
        <v>236566261.7199997</v>
      </c>
      <c r="I27" s="126">
        <f t="shared" si="0"/>
        <v>126860945.73000012</v>
      </c>
      <c r="J27" s="126">
        <f t="shared" si="0"/>
        <v>218768906.90999982</v>
      </c>
      <c r="K27" s="126">
        <f t="shared" si="0"/>
        <v>255345077.51999965</v>
      </c>
      <c r="L27" s="126">
        <f t="shared" si="0"/>
        <v>238972346.88999981</v>
      </c>
      <c r="M27" s="126">
        <f t="shared" si="0"/>
        <v>231619393.33999968</v>
      </c>
    </row>
    <row r="28" spans="1:13" x14ac:dyDescent="0.3">
      <c r="A28" s="124">
        <v>2018</v>
      </c>
      <c r="B28" s="126">
        <f t="shared" ref="B28:M33" si="1">B16+B5</f>
        <v>221252814.45999971</v>
      </c>
      <c r="C28" s="126">
        <f t="shared" si="1"/>
        <v>227937265.36999974</v>
      </c>
      <c r="D28" s="126">
        <f t="shared" si="1"/>
        <v>250776839.09999958</v>
      </c>
      <c r="E28" s="126">
        <f t="shared" si="1"/>
        <v>236694874.27999967</v>
      </c>
      <c r="F28" s="126">
        <f t="shared" si="1"/>
        <v>221757359.90999967</v>
      </c>
      <c r="G28" s="126">
        <f t="shared" si="1"/>
        <v>259844619.72999969</v>
      </c>
      <c r="H28" s="126">
        <f t="shared" si="1"/>
        <v>257559864.87999949</v>
      </c>
      <c r="I28" s="126">
        <f t="shared" si="1"/>
        <v>127248111.29000008</v>
      </c>
      <c r="J28" s="126">
        <f t="shared" si="1"/>
        <v>207878509.12999985</v>
      </c>
      <c r="K28" s="126">
        <f t="shared" si="1"/>
        <v>271557754.50999963</v>
      </c>
      <c r="L28" s="126">
        <f t="shared" si="1"/>
        <v>246622647.15999976</v>
      </c>
      <c r="M28" s="126">
        <f t="shared" si="1"/>
        <v>234933478.06999975</v>
      </c>
    </row>
    <row r="29" spans="1:13" x14ac:dyDescent="0.3">
      <c r="A29" s="124">
        <v>2019</v>
      </c>
      <c r="B29" s="126">
        <f t="shared" si="1"/>
        <v>224033709.77999982</v>
      </c>
      <c r="C29" s="126">
        <f t="shared" si="1"/>
        <v>227582131.22999966</v>
      </c>
      <c r="D29" s="126">
        <f t="shared" si="1"/>
        <v>255272991.13999987</v>
      </c>
      <c r="E29" s="126">
        <f t="shared" si="1"/>
        <v>242563109.99000001</v>
      </c>
      <c r="F29" s="126">
        <f t="shared" si="1"/>
        <v>253616714.3599999</v>
      </c>
      <c r="G29" s="126">
        <f t="shared" si="1"/>
        <v>239801149.51999998</v>
      </c>
      <c r="H29" s="126">
        <f t="shared" si="1"/>
        <v>284351599.59999996</v>
      </c>
      <c r="I29" s="126">
        <f t="shared" si="1"/>
        <v>136245683.02999997</v>
      </c>
      <c r="J29" s="126">
        <f t="shared" si="1"/>
        <v>235615204.49999899</v>
      </c>
      <c r="K29" s="126">
        <f t="shared" si="1"/>
        <v>284908588.76999873</v>
      </c>
      <c r="L29" s="126">
        <f t="shared" si="1"/>
        <v>239086042.64999884</v>
      </c>
      <c r="M29" s="126">
        <f t="shared" si="1"/>
        <v>254949993.30999896</v>
      </c>
    </row>
    <row r="30" spans="1:13" x14ac:dyDescent="0.3">
      <c r="A30" s="124">
        <v>2020</v>
      </c>
      <c r="B30" s="126">
        <f t="shared" si="1"/>
        <v>253760128.86999807</v>
      </c>
      <c r="C30" s="126">
        <f t="shared" si="1"/>
        <v>269703393.27999812</v>
      </c>
      <c r="D30" s="126">
        <f t="shared" si="1"/>
        <v>187432745.99999955</v>
      </c>
      <c r="E30" s="126">
        <f t="shared" si="1"/>
        <v>16137386.090000018</v>
      </c>
      <c r="F30" s="126">
        <f t="shared" si="1"/>
        <v>140992210.19999972</v>
      </c>
      <c r="G30" s="126">
        <f t="shared" si="1"/>
        <v>319271038.98999906</v>
      </c>
      <c r="H30" s="126">
        <f t="shared" si="1"/>
        <v>322631967.17999953</v>
      </c>
      <c r="I30" s="126">
        <f t="shared" si="1"/>
        <v>160310401.84999979</v>
      </c>
      <c r="J30" s="126">
        <f t="shared" si="1"/>
        <v>286017343.36999846</v>
      </c>
      <c r="K30" s="126">
        <f t="shared" si="1"/>
        <v>301617935.19999969</v>
      </c>
      <c r="L30" s="126">
        <f t="shared" si="1"/>
        <v>292048086.03999943</v>
      </c>
      <c r="M30" s="126">
        <f t="shared" si="1"/>
        <v>325417359.78999913</v>
      </c>
    </row>
    <row r="31" spans="1:13" x14ac:dyDescent="0.3">
      <c r="A31" s="124">
        <v>2021</v>
      </c>
      <c r="B31" s="126">
        <f t="shared" si="1"/>
        <v>260000103.08999869</v>
      </c>
      <c r="C31" s="126">
        <f t="shared" si="1"/>
        <v>296012956.03999901</v>
      </c>
      <c r="D31" s="126">
        <f t="shared" si="1"/>
        <v>344692125.1099996</v>
      </c>
      <c r="E31" s="126">
        <f t="shared" si="1"/>
        <v>284114635.30999875</v>
      </c>
      <c r="F31" s="126">
        <f t="shared" si="1"/>
        <v>347083807.89999866</v>
      </c>
      <c r="G31" s="126">
        <f t="shared" si="1"/>
        <v>315702687.48999965</v>
      </c>
      <c r="H31" s="126">
        <f t="shared" si="1"/>
        <v>317117918.93999904</v>
      </c>
      <c r="I31" s="126">
        <f t="shared" si="1"/>
        <v>155767608.86000016</v>
      </c>
      <c r="J31" s="126">
        <f t="shared" si="1"/>
        <v>299126929.00999844</v>
      </c>
      <c r="K31" s="126">
        <f t="shared" si="1"/>
        <v>316946487.51999944</v>
      </c>
      <c r="L31" s="126">
        <f t="shared" si="1"/>
        <v>295307426.53999847</v>
      </c>
      <c r="M31" s="126">
        <f t="shared" si="1"/>
        <v>322448056.54999924</v>
      </c>
    </row>
    <row r="32" spans="1:13" x14ac:dyDescent="0.3">
      <c r="A32" s="124">
        <v>2022</v>
      </c>
      <c r="B32" s="126">
        <f t="shared" si="1"/>
        <v>263607792.4699986</v>
      </c>
      <c r="C32" s="126">
        <f t="shared" si="1"/>
        <v>296177081.39999908</v>
      </c>
      <c r="D32" s="126">
        <f t="shared" si="1"/>
        <v>360528868.3599993</v>
      </c>
      <c r="E32" s="126">
        <f t="shared" si="1"/>
        <v>297651827.82999849</v>
      </c>
      <c r="F32" s="126">
        <f t="shared" si="1"/>
        <v>329019107.83999944</v>
      </c>
      <c r="G32" s="126">
        <f t="shared" si="1"/>
        <v>346411357.20999932</v>
      </c>
      <c r="H32" s="126">
        <f t="shared" si="1"/>
        <v>308245751.11999881</v>
      </c>
      <c r="I32" s="126">
        <f t="shared" si="1"/>
        <v>170890250.43000004</v>
      </c>
      <c r="J32" s="126">
        <f t="shared" si="1"/>
        <v>320768049.68999881</v>
      </c>
      <c r="K32" s="126">
        <f t="shared" si="1"/>
        <v>334438276.01999891</v>
      </c>
      <c r="L32" s="126">
        <f t="shared" si="1"/>
        <v>314151427.64999896</v>
      </c>
      <c r="M32" s="126">
        <f t="shared" si="1"/>
        <v>329637832.21999913</v>
      </c>
    </row>
    <row r="33" spans="1:20" x14ac:dyDescent="0.3">
      <c r="A33" s="124">
        <v>2023</v>
      </c>
      <c r="B33" s="126">
        <f t="shared" si="1"/>
        <v>309377930.2799992</v>
      </c>
      <c r="C33" s="126">
        <f t="shared" si="1"/>
        <v>313647055.61999911</v>
      </c>
      <c r="D33" s="126">
        <f t="shared" si="1"/>
        <v>378960237.14999843</v>
      </c>
      <c r="E33" s="126">
        <f t="shared" si="1"/>
        <v>304726253.31999904</v>
      </c>
      <c r="F33" s="126">
        <f t="shared" si="1"/>
        <v>317106844.55999875</v>
      </c>
      <c r="G33" s="126">
        <f t="shared" si="1"/>
        <v>384645398.299999</v>
      </c>
      <c r="H33" s="126">
        <f t="shared" si="1"/>
        <v>335901267.38999957</v>
      </c>
      <c r="I33" s="126">
        <f t="shared" si="1"/>
        <v>0</v>
      </c>
      <c r="J33" s="126">
        <f t="shared" si="1"/>
        <v>0</v>
      </c>
      <c r="K33" s="126">
        <f t="shared" si="1"/>
        <v>0</v>
      </c>
      <c r="L33" s="126">
        <f t="shared" si="1"/>
        <v>0</v>
      </c>
      <c r="M33" s="126">
        <f t="shared" si="1"/>
        <v>0</v>
      </c>
    </row>
    <row r="34" spans="1:20" x14ac:dyDescent="0.3"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</row>
    <row r="38" spans="1:20" x14ac:dyDescent="0.3">
      <c r="A38" s="130" t="s">
        <v>66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P38" s="130" t="s">
        <v>66</v>
      </c>
      <c r="Q38" s="129"/>
      <c r="R38" s="129"/>
      <c r="S38" s="129"/>
      <c r="T38" s="129"/>
    </row>
    <row r="39" spans="1:20" x14ac:dyDescent="0.3">
      <c r="A39" s="131" t="s">
        <v>88</v>
      </c>
      <c r="B39" s="126" t="s">
        <v>36</v>
      </c>
      <c r="C39" s="126" t="s">
        <v>37</v>
      </c>
      <c r="D39" s="126" t="s">
        <v>38</v>
      </c>
      <c r="E39" s="126" t="s">
        <v>39</v>
      </c>
      <c r="F39" s="126" t="s">
        <v>40</v>
      </c>
      <c r="G39" s="126" t="s">
        <v>41</v>
      </c>
      <c r="H39" s="126" t="s">
        <v>42</v>
      </c>
      <c r="I39" s="126" t="s">
        <v>43</v>
      </c>
      <c r="J39" s="126" t="s">
        <v>44</v>
      </c>
      <c r="K39" s="126" t="s">
        <v>45</v>
      </c>
      <c r="L39" s="126" t="s">
        <v>46</v>
      </c>
      <c r="M39" s="126" t="s">
        <v>47</v>
      </c>
      <c r="P39" s="131" t="s">
        <v>88</v>
      </c>
      <c r="Q39" s="126" t="s">
        <v>81</v>
      </c>
      <c r="R39" s="126" t="s">
        <v>82</v>
      </c>
      <c r="S39" s="126" t="s">
        <v>83</v>
      </c>
      <c r="T39" s="126" t="s">
        <v>84</v>
      </c>
    </row>
    <row r="40" spans="1:20" x14ac:dyDescent="0.3">
      <c r="A40" s="124">
        <v>2017</v>
      </c>
      <c r="B40" s="127">
        <f t="shared" ref="B40:M40" si="2">B15/B27</f>
        <v>9.4256824973772135E-2</v>
      </c>
      <c r="C40" s="127">
        <f t="shared" si="2"/>
        <v>9.9109324284325714E-2</v>
      </c>
      <c r="D40" s="127">
        <f t="shared" si="2"/>
        <v>9.9426700945892399E-2</v>
      </c>
      <c r="E40" s="127">
        <f t="shared" si="2"/>
        <v>9.9567327999806846E-2</v>
      </c>
      <c r="F40" s="127">
        <f t="shared" si="2"/>
        <v>9.9689967889777728E-2</v>
      </c>
      <c r="G40" s="127">
        <f t="shared" si="2"/>
        <v>9.9639694446478799E-2</v>
      </c>
      <c r="H40" s="127">
        <f t="shared" si="2"/>
        <v>0.10305997927488422</v>
      </c>
      <c r="I40" s="127">
        <f t="shared" si="2"/>
        <v>0.12317681332171151</v>
      </c>
      <c r="J40" s="127">
        <f t="shared" si="2"/>
        <v>9.6071584517476535E-2</v>
      </c>
      <c r="K40" s="127">
        <f t="shared" si="2"/>
        <v>0.10407169046726041</v>
      </c>
      <c r="L40" s="127">
        <f t="shared" si="2"/>
        <v>0.10604107964702944</v>
      </c>
      <c r="M40" s="127">
        <f t="shared" si="2"/>
        <v>0.11025045680227166</v>
      </c>
      <c r="P40" s="124">
        <v>2017</v>
      </c>
      <c r="Q40" s="127">
        <f>D40</f>
        <v>9.9426700945892399E-2</v>
      </c>
      <c r="R40" s="127">
        <f>G40</f>
        <v>9.9639694446478799E-2</v>
      </c>
      <c r="S40" s="127">
        <f>J40</f>
        <v>9.6071584517476535E-2</v>
      </c>
      <c r="T40" s="127">
        <f>M40</f>
        <v>0.11025045680227166</v>
      </c>
    </row>
    <row r="41" spans="1:20" x14ac:dyDescent="0.3">
      <c r="A41" s="124">
        <v>2018</v>
      </c>
      <c r="B41" s="127">
        <f t="shared" ref="B41:M41" si="3">B16/B28</f>
        <v>0.10416376413673417</v>
      </c>
      <c r="C41" s="127">
        <f t="shared" si="3"/>
        <v>0.10404506731930546</v>
      </c>
      <c r="D41" s="127">
        <f t="shared" si="3"/>
        <v>0.10738264963640361</v>
      </c>
      <c r="E41" s="127">
        <f t="shared" si="3"/>
        <v>0.10669680856766225</v>
      </c>
      <c r="F41" s="127">
        <f t="shared" si="3"/>
        <v>0.10492665541943431</v>
      </c>
      <c r="G41" s="127">
        <f t="shared" si="3"/>
        <v>0.10578313962614079</v>
      </c>
      <c r="H41" s="127">
        <f t="shared" si="3"/>
        <v>0.11136549995226906</v>
      </c>
      <c r="I41" s="127">
        <f t="shared" si="3"/>
        <v>0.13679306422340529</v>
      </c>
      <c r="J41" s="127">
        <f t="shared" si="3"/>
        <v>9.9364699489366701E-2</v>
      </c>
      <c r="K41" s="127">
        <f t="shared" si="3"/>
        <v>0.11336337585184453</v>
      </c>
      <c r="L41" s="127">
        <f t="shared" si="3"/>
        <v>0.11673871447548706</v>
      </c>
      <c r="M41" s="127">
        <f t="shared" si="3"/>
        <v>0.1187790062925196</v>
      </c>
      <c r="P41" s="124">
        <v>2018</v>
      </c>
      <c r="Q41" s="127">
        <f t="shared" ref="Q41:Q46" si="4">D41</f>
        <v>0.10738264963640361</v>
      </c>
      <c r="R41" s="127">
        <f t="shared" ref="R41:R46" si="5">G41</f>
        <v>0.10578313962614079</v>
      </c>
      <c r="S41" s="127">
        <f t="shared" ref="S41:S46" si="6">J41</f>
        <v>9.9364699489366701E-2</v>
      </c>
      <c r="T41" s="127">
        <f t="shared" ref="T41:T46" si="7">M41</f>
        <v>0.1187790062925196</v>
      </c>
    </row>
    <row r="42" spans="1:20" x14ac:dyDescent="0.3">
      <c r="A42" s="124">
        <v>2019</v>
      </c>
      <c r="B42" s="127">
        <f t="shared" ref="B42:M42" si="8">B17/B29</f>
        <v>0.11224599023376498</v>
      </c>
      <c r="C42" s="127">
        <f t="shared" si="8"/>
        <v>0.11709696510868751</v>
      </c>
      <c r="D42" s="127">
        <f t="shared" si="8"/>
        <v>0.11742542109972175</v>
      </c>
      <c r="E42" s="127">
        <f t="shared" si="8"/>
        <v>0.11059638182865464</v>
      </c>
      <c r="F42" s="127">
        <f t="shared" si="8"/>
        <v>0.11434900260096569</v>
      </c>
      <c r="G42" s="127">
        <f t="shared" si="8"/>
        <v>0.11790099950143064</v>
      </c>
      <c r="H42" s="127">
        <f t="shared" si="8"/>
        <v>0.12156606313671678</v>
      </c>
      <c r="I42" s="127">
        <f t="shared" si="8"/>
        <v>0.15073619165957666</v>
      </c>
      <c r="J42" s="127">
        <f t="shared" si="8"/>
        <v>0.11627283195979038</v>
      </c>
      <c r="K42" s="127">
        <f t="shared" si="8"/>
        <v>0.12394267362191368</v>
      </c>
      <c r="L42" s="127">
        <f t="shared" si="8"/>
        <v>0.12771587986296931</v>
      </c>
      <c r="M42" s="127">
        <f t="shared" si="8"/>
        <v>0.12625622974957582</v>
      </c>
      <c r="P42" s="124">
        <v>2019</v>
      </c>
      <c r="Q42" s="127">
        <f t="shared" si="4"/>
        <v>0.11742542109972175</v>
      </c>
      <c r="R42" s="127">
        <f t="shared" si="5"/>
        <v>0.11790099950143064</v>
      </c>
      <c r="S42" s="127">
        <f t="shared" si="6"/>
        <v>0.11627283195979038</v>
      </c>
      <c r="T42" s="127">
        <f t="shared" si="7"/>
        <v>0.12625622974957582</v>
      </c>
    </row>
    <row r="43" spans="1:20" x14ac:dyDescent="0.3">
      <c r="A43" s="124">
        <v>2020</v>
      </c>
      <c r="B43" s="127">
        <f t="shared" ref="B43:M46" si="9">B18/B30</f>
        <v>0.11426696778221974</v>
      </c>
      <c r="C43" s="127">
        <f t="shared" si="9"/>
        <v>0.12451565763258982</v>
      </c>
      <c r="D43" s="127">
        <f t="shared" si="9"/>
        <v>0.13352765743505712</v>
      </c>
      <c r="E43" s="127">
        <f t="shared" si="9"/>
        <v>0.17642582411560773</v>
      </c>
      <c r="F43" s="127">
        <f t="shared" si="9"/>
        <v>7.1555453635977012E-2</v>
      </c>
      <c r="G43" s="127">
        <f t="shared" si="9"/>
        <v>0.10028267556395218</v>
      </c>
      <c r="H43" s="127">
        <f t="shared" si="9"/>
        <v>0.12019532146473559</v>
      </c>
      <c r="I43" s="127">
        <f t="shared" si="9"/>
        <v>0.15064847596475572</v>
      </c>
      <c r="J43" s="127">
        <f t="shared" si="9"/>
        <v>0.11733968963058478</v>
      </c>
      <c r="K43" s="127">
        <f>K18/K30</f>
        <v>0.13161085856409008</v>
      </c>
      <c r="L43" s="127">
        <f t="shared" si="9"/>
        <v>0.13215251989261106</v>
      </c>
      <c r="M43" s="127">
        <f t="shared" si="9"/>
        <v>0.1401653809416771</v>
      </c>
      <c r="P43" s="124">
        <v>2020</v>
      </c>
      <c r="Q43" s="127">
        <f t="shared" si="4"/>
        <v>0.13352765743505712</v>
      </c>
      <c r="R43" s="127">
        <f t="shared" si="5"/>
        <v>0.10028267556395218</v>
      </c>
      <c r="S43" s="127">
        <f t="shared" si="6"/>
        <v>0.11733968963058478</v>
      </c>
      <c r="T43" s="127">
        <f t="shared" si="7"/>
        <v>0.1401653809416771</v>
      </c>
    </row>
    <row r="44" spans="1:20" x14ac:dyDescent="0.3">
      <c r="A44" s="124">
        <v>2021</v>
      </c>
      <c r="B44" s="127">
        <f t="shared" si="9"/>
        <v>0.12815150868792746</v>
      </c>
      <c r="C44" s="127">
        <f t="shared" si="9"/>
        <v>0.1355724514118134</v>
      </c>
      <c r="D44" s="127">
        <f t="shared" si="9"/>
        <v>0.14204096024641005</v>
      </c>
      <c r="E44" s="127">
        <f t="shared" si="9"/>
        <v>0.15382290944750202</v>
      </c>
      <c r="F44" s="127">
        <f t="shared" si="9"/>
        <v>0.11294295460563365</v>
      </c>
      <c r="G44" s="127">
        <f t="shared" si="9"/>
        <v>0.15507595297727983</v>
      </c>
      <c r="H44" s="127">
        <f t="shared" si="9"/>
        <v>0.14080105753484159</v>
      </c>
      <c r="I44" s="127">
        <f t="shared" si="9"/>
        <v>0.17873202974453112</v>
      </c>
      <c r="J44" s="127">
        <f t="shared" si="9"/>
        <v>0.13200922665401393</v>
      </c>
      <c r="K44" s="127">
        <f>K19/K31</f>
        <v>0.14492623660043427</v>
      </c>
      <c r="L44" s="127">
        <f t="shared" si="9"/>
        <v>0.15422102106812885</v>
      </c>
      <c r="M44" s="127">
        <f t="shared" si="9"/>
        <v>0.15618670401938309</v>
      </c>
      <c r="P44" s="124">
        <v>2021</v>
      </c>
      <c r="Q44" s="127">
        <f t="shared" si="4"/>
        <v>0.14204096024641005</v>
      </c>
      <c r="R44" s="127">
        <f t="shared" si="5"/>
        <v>0.15507595297727983</v>
      </c>
      <c r="S44" s="127">
        <f t="shared" si="6"/>
        <v>0.13200922665401393</v>
      </c>
      <c r="T44" s="127">
        <f t="shared" si="7"/>
        <v>0.15618670401938309</v>
      </c>
    </row>
    <row r="45" spans="1:20" x14ac:dyDescent="0.3">
      <c r="A45" s="124">
        <v>2022</v>
      </c>
      <c r="B45" s="127">
        <f t="shared" si="9"/>
        <v>0.13700282086353832</v>
      </c>
      <c r="C45" s="127">
        <f t="shared" si="9"/>
        <v>0.14736327373371208</v>
      </c>
      <c r="D45" s="127">
        <f t="shared" si="9"/>
        <v>0.15081115317430871</v>
      </c>
      <c r="E45" s="127">
        <f t="shared" si="9"/>
        <v>0.15356011949674794</v>
      </c>
      <c r="F45" s="127">
        <f t="shared" si="9"/>
        <v>0.14678119868796521</v>
      </c>
      <c r="G45" s="127">
        <f t="shared" si="9"/>
        <v>0.14873451501408444</v>
      </c>
      <c r="H45" s="127">
        <f t="shared" si="9"/>
        <v>0.15134261397114626</v>
      </c>
      <c r="I45" s="127">
        <f t="shared" si="9"/>
        <v>0.18925740010690659</v>
      </c>
      <c r="J45" s="127">
        <f t="shared" si="9"/>
        <v>0.145020446939639</v>
      </c>
      <c r="K45" s="127">
        <f>K20/K32</f>
        <v>0.15245717122088928</v>
      </c>
      <c r="L45" s="127">
        <f t="shared" si="9"/>
        <v>0.16296257952084522</v>
      </c>
      <c r="M45" s="127">
        <f t="shared" si="9"/>
        <v>0.1663760478299634</v>
      </c>
      <c r="P45" s="124">
        <v>2022</v>
      </c>
      <c r="Q45" s="127">
        <f t="shared" si="4"/>
        <v>0.15081115317430871</v>
      </c>
      <c r="R45" s="127">
        <f t="shared" si="5"/>
        <v>0.14873451501408444</v>
      </c>
      <c r="S45" s="127">
        <f t="shared" si="6"/>
        <v>0.145020446939639</v>
      </c>
      <c r="T45" s="127">
        <f t="shared" si="7"/>
        <v>0.1663760478299634</v>
      </c>
    </row>
    <row r="46" spans="1:20" x14ac:dyDescent="0.3">
      <c r="A46" s="124">
        <v>2023</v>
      </c>
      <c r="B46" s="127">
        <f t="shared" si="9"/>
        <v>0.15067930116349892</v>
      </c>
      <c r="C46" s="127">
        <f t="shared" si="9"/>
        <v>0.16359855924223188</v>
      </c>
      <c r="D46" s="127">
        <f t="shared" si="9"/>
        <v>0.15904349512570029</v>
      </c>
      <c r="E46" s="127">
        <f t="shared" si="9"/>
        <v>0.16032451184537855</v>
      </c>
      <c r="F46" s="127">
        <f t="shared" si="9"/>
        <v>0.16354527506954369</v>
      </c>
      <c r="G46" s="127">
        <f t="shared" si="9"/>
        <v>0.16035917739458422</v>
      </c>
      <c r="H46" s="127">
        <f t="shared" si="9"/>
        <v>0.16524690109476073</v>
      </c>
      <c r="I46" s="127" t="e">
        <f t="shared" si="9"/>
        <v>#DIV/0!</v>
      </c>
      <c r="J46" s="127" t="e">
        <f t="shared" si="9"/>
        <v>#DIV/0!</v>
      </c>
      <c r="K46" s="127" t="e">
        <f>K21/K33</f>
        <v>#DIV/0!</v>
      </c>
      <c r="L46" s="127" t="e">
        <f t="shared" si="9"/>
        <v>#DIV/0!</v>
      </c>
      <c r="M46" s="127" t="e">
        <f t="shared" si="9"/>
        <v>#DIV/0!</v>
      </c>
      <c r="P46" s="124">
        <v>2023</v>
      </c>
      <c r="Q46" s="127">
        <f t="shared" si="4"/>
        <v>0.15904349512570029</v>
      </c>
      <c r="R46" s="127">
        <f t="shared" si="5"/>
        <v>0.16035917739458422</v>
      </c>
      <c r="S46" s="127" t="e">
        <f t="shared" si="6"/>
        <v>#DIV/0!</v>
      </c>
      <c r="T46" s="127" t="e">
        <f t="shared" si="7"/>
        <v>#DIV/0!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8790C0A59AE042B89EF3C440960016" ma:contentTypeVersion="11" ma:contentTypeDescription="Ein neues Dokument erstellen." ma:contentTypeScope="" ma:versionID="0c2ccc8976ced09a64531c10434e3c59">
  <xsd:schema xmlns:xsd="http://www.w3.org/2001/XMLSchema" xmlns:xs="http://www.w3.org/2001/XMLSchema" xmlns:p="http://schemas.microsoft.com/office/2006/metadata/properties" xmlns:ns3="9440bc51-873c-464a-9923-3476c6999988" xmlns:ns4="0377da28-313b-4400-a2f7-d6168b36340d" targetNamespace="http://schemas.microsoft.com/office/2006/metadata/properties" ma:root="true" ma:fieldsID="f9ad5520b04d66cd2d85c8cc723d41b4" ns3:_="" ns4:_="">
    <xsd:import namespace="9440bc51-873c-464a-9923-3476c6999988"/>
    <xsd:import namespace="0377da28-313b-4400-a2f7-d6168b3634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40bc51-873c-464a-9923-3476c69999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7da28-313b-4400-a2f7-d6168b36340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Freigabehinweis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8FA08B-CC34-4794-8560-C8E608C849C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EE570C-764C-4841-BACE-CF1C86C31F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926C7E-AEBB-42A4-AC85-B8C2BF9B3F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40bc51-873c-464a-9923-3476c6999988"/>
    <ds:schemaRef ds:uri="0377da28-313b-4400-a2f7-d6168b3634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Mensuel</vt:lpstr>
      <vt:lpstr>Trimestriel</vt:lpstr>
      <vt:lpstr>Consultations</vt:lpstr>
      <vt:lpstr>SC</vt:lpstr>
      <vt:lpstr>SPR</vt:lpstr>
      <vt:lpstr>TO</vt:lpstr>
      <vt:lpstr>Actes</vt:lpstr>
      <vt:lpstr>Total</vt:lpstr>
      <vt:lpstr>Mensuel!Zone_d_impression</vt:lpstr>
    </vt:vector>
  </TitlesOfParts>
  <Company>CNAMTS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Belkacem KHALED</dc:creator>
  <cp:lastModifiedBy>COMIDENT - Yann BELLOIR</cp:lastModifiedBy>
  <dcterms:created xsi:type="dcterms:W3CDTF">2017-06-02T13:19:51Z</dcterms:created>
  <dcterms:modified xsi:type="dcterms:W3CDTF">2023-09-21T15:00:31Z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0x010100B78790C0A59AE042B89EF3C440960016</vt:lpwstr>
  </property>
  <property fmtid="{D5CDD505-2E9C-101B-9397-08002B2CF9AE}" pid="3" name="UploadDS">
    <vt:bool>true</vt:bool>
  </property>
</Properties>
</file>