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0.199\Share\Sector_Studies\STUDIO_COMIDENT\Utili\Doc e presentazioni KS\Templates buletin éco et fichiers mensuels\Lavorazioni KS\"/>
    </mc:Choice>
  </mc:AlternateContent>
  <xr:revisionPtr revIDLastSave="0" documentId="13_ncr:1_{AC63DFBE-DED5-46C4-93D6-3BFA74066268}" xr6:coauthVersionLast="47" xr6:coauthVersionMax="47" xr10:uidLastSave="{00000000-0000-0000-0000-000000000000}"/>
  <bookViews>
    <workbookView xWindow="45960" yWindow="-120" windowWidth="29040" windowHeight="15840" activeTab="2" xr2:uid="{455C2981-B220-4214-9637-49EB46EB3326}"/>
  </bookViews>
  <sheets>
    <sheet name="séries 2025" sheetId="23" r:id="rId1"/>
    <sheet name="Mensuel" sheetId="1" state="hidden" r:id="rId2"/>
    <sheet name="Mensuel corrigé" sheetId="9" r:id="rId3"/>
    <sheet name="Trimestriel corrigé" sheetId="2" r:id="rId4"/>
    <sheet name="Consultations" sheetId="3" r:id="rId5"/>
    <sheet name="SC" sheetId="4" r:id="rId6"/>
    <sheet name="SPR" sheetId="5" r:id="rId7"/>
    <sheet name="TO" sheetId="6" r:id="rId8"/>
    <sheet name="Actes" sheetId="7" r:id="rId9"/>
    <sheet name="Total" sheetId="8" r:id="rId10"/>
  </sheets>
  <definedNames>
    <definedName name="_xlnm._FilterDatabase" localSheetId="1" hidden="1">Mensuel!#REF!</definedName>
    <definedName name="_xlnm._FilterDatabase" localSheetId="0" hidden="1">'séries 2025'!$G$17:$H$17</definedName>
    <definedName name="_xlnm.Print_Area" localSheetId="1">Mensuel!$A$1:$N$26</definedName>
    <definedName name="_xlnm.Print_Area" localSheetId="0">'séries 2025'!$A$1:$G$683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8" l="1"/>
  <c r="G65" i="8"/>
  <c r="E65" i="8"/>
  <c r="F25" i="7"/>
  <c r="F38" i="7" s="1"/>
  <c r="F51" i="7" s="1"/>
  <c r="F64" i="7" s="1"/>
  <c r="F12" i="7"/>
  <c r="F25" i="6"/>
  <c r="F38" i="6" s="1"/>
  <c r="F51" i="6" s="1"/>
  <c r="F64" i="6" s="1"/>
  <c r="F12" i="6"/>
  <c r="F25" i="5"/>
  <c r="F38" i="5" s="1"/>
  <c r="F52" i="5" s="1"/>
  <c r="F65" i="5" s="1"/>
  <c r="F12" i="5"/>
  <c r="F25" i="4"/>
  <c r="F38" i="4" s="1"/>
  <c r="F51" i="4" s="1"/>
  <c r="F64" i="4" s="1"/>
  <c r="F12" i="4"/>
  <c r="F12" i="3"/>
  <c r="F41" i="3" s="1"/>
  <c r="F55" i="3" s="1"/>
  <c r="F68" i="3" s="1"/>
  <c r="B580" i="23" l="1"/>
  <c r="B651" i="23" s="1"/>
  <c r="B317" i="23"/>
  <c r="B437" i="23" s="1"/>
  <c r="B170" i="23"/>
  <c r="E25" i="5"/>
  <c r="E25" i="4"/>
  <c r="Q33" i="3"/>
  <c r="Q34" i="3"/>
  <c r="Q35" i="3"/>
  <c r="Q36" i="3"/>
  <c r="Q37" i="3"/>
  <c r="Q38" i="3"/>
  <c r="Q39" i="3"/>
  <c r="Q40" i="3"/>
  <c r="Q72" i="8"/>
  <c r="Q73" i="8"/>
  <c r="Q74" i="8"/>
  <c r="Q75" i="8"/>
  <c r="Q76" i="8"/>
  <c r="Q77" i="8"/>
  <c r="Q71" i="8"/>
  <c r="Q56" i="8"/>
  <c r="Q57" i="8"/>
  <c r="Q58" i="8"/>
  <c r="Q59" i="8"/>
  <c r="Q60" i="8"/>
  <c r="Q61" i="8"/>
  <c r="Q62" i="8"/>
  <c r="Q55" i="8"/>
  <c r="Q43" i="8"/>
  <c r="Q44" i="8"/>
  <c r="Q45" i="8"/>
  <c r="Q46" i="8"/>
  <c r="Q47" i="8"/>
  <c r="Q48" i="8"/>
  <c r="Q42" i="8"/>
  <c r="Q18" i="8"/>
  <c r="Q19" i="8"/>
  <c r="Q20" i="8"/>
  <c r="Q21" i="8"/>
  <c r="Q22" i="8"/>
  <c r="Q23" i="8"/>
  <c r="Q17" i="8"/>
  <c r="B102" i="8"/>
  <c r="B91" i="8"/>
  <c r="R44" i="7"/>
  <c r="R45" i="7"/>
  <c r="R46" i="7"/>
  <c r="R47" i="7"/>
  <c r="R48" i="7"/>
  <c r="R49" i="7"/>
  <c r="R43" i="7"/>
  <c r="R18" i="7"/>
  <c r="R19" i="7"/>
  <c r="R20" i="7"/>
  <c r="R21" i="7"/>
  <c r="R22" i="7"/>
  <c r="R23" i="7"/>
  <c r="R24" i="7"/>
  <c r="R17" i="7"/>
  <c r="R44" i="6"/>
  <c r="R45" i="6"/>
  <c r="R46" i="6"/>
  <c r="R47" i="6"/>
  <c r="R48" i="6"/>
  <c r="R49" i="6"/>
  <c r="R43" i="6"/>
  <c r="R18" i="6"/>
  <c r="R19" i="6"/>
  <c r="R20" i="6"/>
  <c r="R21" i="6"/>
  <c r="R22" i="6"/>
  <c r="R23" i="6"/>
  <c r="R24" i="6"/>
  <c r="R17" i="6"/>
  <c r="R43" i="5"/>
  <c r="R44" i="5"/>
  <c r="R45" i="5"/>
  <c r="R46" i="5"/>
  <c r="R47" i="5"/>
  <c r="R48" i="5"/>
  <c r="R42" i="5"/>
  <c r="R16" i="5"/>
  <c r="R17" i="5"/>
  <c r="R18" i="5"/>
  <c r="R19" i="5"/>
  <c r="R20" i="5"/>
  <c r="R21" i="5"/>
  <c r="R22" i="5"/>
  <c r="R15" i="5"/>
  <c r="Q58" i="4"/>
  <c r="Q45" i="4"/>
  <c r="Q46" i="4"/>
  <c r="Q47" i="4"/>
  <c r="Q48" i="4"/>
  <c r="Q49" i="4"/>
  <c r="Q50" i="4"/>
  <c r="Q44" i="4"/>
  <c r="Q31" i="4"/>
  <c r="Q32" i="4"/>
  <c r="Q33" i="4"/>
  <c r="Q34" i="4"/>
  <c r="Q35" i="4"/>
  <c r="Q36" i="4"/>
  <c r="Q37" i="4"/>
  <c r="Q30" i="4"/>
  <c r="Q62" i="3"/>
  <c r="Q49" i="3"/>
  <c r="Q50" i="3"/>
  <c r="Q51" i="3"/>
  <c r="Q52" i="3"/>
  <c r="Q53" i="3"/>
  <c r="Q54" i="3"/>
  <c r="Q48" i="3"/>
  <c r="CU100" i="9"/>
  <c r="D12" i="3"/>
  <c r="D41" i="3" s="1"/>
  <c r="D25" i="7"/>
  <c r="D25" i="5"/>
  <c r="D25" i="4"/>
  <c r="AI19" i="2"/>
  <c r="AI12" i="2"/>
  <c r="C12" i="6"/>
  <c r="CU41" i="9"/>
  <c r="CU34" i="9"/>
  <c r="M79" i="8"/>
  <c r="L79" i="8"/>
  <c r="K79" i="8"/>
  <c r="J79" i="8"/>
  <c r="I79" i="8"/>
  <c r="H79" i="8"/>
  <c r="G79" i="8"/>
  <c r="M65" i="8"/>
  <c r="L65" i="8"/>
  <c r="K65" i="8"/>
  <c r="J65" i="8"/>
  <c r="I65" i="8"/>
  <c r="H65" i="8"/>
  <c r="M52" i="8"/>
  <c r="L52" i="8"/>
  <c r="K52" i="8"/>
  <c r="J52" i="8"/>
  <c r="I52" i="8"/>
  <c r="H52" i="8"/>
  <c r="M39" i="8"/>
  <c r="L39" i="8"/>
  <c r="K39" i="8"/>
  <c r="J39" i="8"/>
  <c r="I39" i="8"/>
  <c r="H39" i="8"/>
  <c r="G39" i="8"/>
  <c r="F39" i="8"/>
  <c r="M12" i="8"/>
  <c r="L12" i="8"/>
  <c r="K12" i="8"/>
  <c r="J12" i="8"/>
  <c r="I12" i="8"/>
  <c r="H12" i="8"/>
  <c r="G12" i="8"/>
  <c r="F12" i="8"/>
  <c r="F25" i="8" s="1"/>
  <c r="B25" i="7"/>
  <c r="M24" i="7"/>
  <c r="B12" i="7"/>
  <c r="M11" i="7"/>
  <c r="M24" i="6"/>
  <c r="B25" i="6"/>
  <c r="B12" i="6"/>
  <c r="M11" i="6"/>
  <c r="B25" i="5"/>
  <c r="M24" i="5"/>
  <c r="B12" i="5"/>
  <c r="M11" i="5"/>
  <c r="B25" i="4"/>
  <c r="M24" i="4"/>
  <c r="B12" i="4"/>
  <c r="M11" i="4"/>
  <c r="M11" i="3"/>
  <c r="M40" i="3" s="1"/>
  <c r="AH22" i="2"/>
  <c r="AH23" i="2"/>
  <c r="AH24" i="2"/>
  <c r="AH25" i="2"/>
  <c r="AH26" i="2"/>
  <c r="AH19" i="2"/>
  <c r="AH18" i="2"/>
  <c r="AH17" i="2"/>
  <c r="AH16" i="2"/>
  <c r="AH15" i="2"/>
  <c r="AH8" i="2"/>
  <c r="AH9" i="2"/>
  <c r="AH10" i="2"/>
  <c r="AH11" i="2"/>
  <c r="AH12" i="2"/>
  <c r="CU70" i="9"/>
  <c r="CU69" i="9"/>
  <c r="CU68" i="9"/>
  <c r="CU67" i="9"/>
  <c r="CU63" i="9"/>
  <c r="CU62" i="9"/>
  <c r="CU61" i="9"/>
  <c r="CU60" i="9"/>
  <c r="CU45" i="9"/>
  <c r="CU39" i="9"/>
  <c r="CU40" i="9"/>
  <c r="CU31" i="9"/>
  <c r="CU32" i="9"/>
  <c r="CU66" i="9"/>
  <c r="CU56" i="9"/>
  <c r="CU55" i="9"/>
  <c r="CT52" i="9"/>
  <c r="CU48" i="9"/>
  <c r="CU47" i="9"/>
  <c r="CU46" i="9"/>
  <c r="CU38" i="9"/>
  <c r="CU33" i="9"/>
  <c r="F52" i="8" l="1"/>
  <c r="F65" i="8"/>
  <c r="F91" i="8" s="1"/>
  <c r="E12" i="4"/>
  <c r="E38" i="4" s="1"/>
  <c r="E12" i="6"/>
  <c r="E12" i="5"/>
  <c r="E38" i="5" s="1"/>
  <c r="E12" i="7"/>
  <c r="E25" i="6"/>
  <c r="E25" i="7"/>
  <c r="E12" i="3"/>
  <c r="E41" i="3" s="1"/>
  <c r="AI16" i="2"/>
  <c r="AI17" i="2"/>
  <c r="AI100" i="2" s="1"/>
  <c r="AI121" i="2" s="1"/>
  <c r="AI9" i="2"/>
  <c r="AI92" i="2" s="1"/>
  <c r="AI114" i="2" s="1"/>
  <c r="AI38" i="2"/>
  <c r="AI99" i="2"/>
  <c r="AI120" i="2" s="1"/>
  <c r="AI18" i="2"/>
  <c r="D12" i="6"/>
  <c r="D25" i="6"/>
  <c r="D12" i="4"/>
  <c r="D38" i="4" s="1"/>
  <c r="D12" i="7"/>
  <c r="D38" i="7" s="1"/>
  <c r="AI7" i="2"/>
  <c r="AI30" i="2" s="1"/>
  <c r="AI8" i="2"/>
  <c r="D12" i="5"/>
  <c r="C12" i="5"/>
  <c r="AI11" i="2"/>
  <c r="AI10" i="2"/>
  <c r="AI15" i="2"/>
  <c r="AI21" i="2"/>
  <c r="C25" i="7"/>
  <c r="AI26" i="2"/>
  <c r="C12" i="7"/>
  <c r="C12" i="3"/>
  <c r="C41" i="3" s="1"/>
  <c r="Q41" i="3" s="1"/>
  <c r="C25" i="4"/>
  <c r="C12" i="4"/>
  <c r="C25" i="5"/>
  <c r="C25" i="6"/>
  <c r="C38" i="6" s="1"/>
  <c r="B12" i="8"/>
  <c r="B39" i="8"/>
  <c r="B65" i="8" s="1"/>
  <c r="B38" i="4"/>
  <c r="B12" i="3"/>
  <c r="B41" i="3" s="1"/>
  <c r="CU52" i="9"/>
  <c r="B38" i="7"/>
  <c r="B38" i="6"/>
  <c r="B38" i="5"/>
  <c r="CU44" i="9"/>
  <c r="CU53" i="9"/>
  <c r="CU54" i="9"/>
  <c r="CU30" i="9"/>
  <c r="E12" i="8" l="1"/>
  <c r="E25" i="8" s="1"/>
  <c r="E38" i="7"/>
  <c r="E51" i="7" s="1"/>
  <c r="E64" i="7" s="1"/>
  <c r="E38" i="6"/>
  <c r="E39" i="8"/>
  <c r="AI39" i="2"/>
  <c r="AI32" i="2"/>
  <c r="AI42" i="2"/>
  <c r="AI104" i="2"/>
  <c r="AI124" i="2" s="1"/>
  <c r="AI23" i="2"/>
  <c r="AI31" i="2"/>
  <c r="AI91" i="2"/>
  <c r="AI113" i="2" s="1"/>
  <c r="C38" i="7"/>
  <c r="R25" i="7" s="1"/>
  <c r="AI24" i="2"/>
  <c r="AI40" i="2"/>
  <c r="AI101" i="2"/>
  <c r="AI122" i="2" s="1"/>
  <c r="C38" i="5"/>
  <c r="AI22" i="2"/>
  <c r="AI37" i="2"/>
  <c r="AI98" i="2"/>
  <c r="AI119" i="2" s="1"/>
  <c r="D39" i="8"/>
  <c r="D38" i="6"/>
  <c r="R25" i="6" s="1"/>
  <c r="AI93" i="2"/>
  <c r="AI115" i="2" s="1"/>
  <c r="AI33" i="2"/>
  <c r="AI34" i="2"/>
  <c r="AI94" i="2"/>
  <c r="AI116" i="2" s="1"/>
  <c r="D12" i="8"/>
  <c r="C12" i="8"/>
  <c r="D38" i="5"/>
  <c r="AI25" i="2"/>
  <c r="C38" i="4"/>
  <c r="Q38" i="4" s="1"/>
  <c r="C39" i="8"/>
  <c r="CT96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X119" i="1" s="1"/>
  <c r="BM27" i="1"/>
  <c r="BN27" i="1"/>
  <c r="BO27" i="1"/>
  <c r="BP27" i="1"/>
  <c r="BQ27" i="1"/>
  <c r="BR27" i="1"/>
  <c r="BS27" i="1"/>
  <c r="BT27" i="1"/>
  <c r="BU27" i="1"/>
  <c r="BV27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28" i="1"/>
  <c r="BX74" i="1" s="1"/>
  <c r="BY28" i="1"/>
  <c r="BY74" i="1" s="1"/>
  <c r="BZ28" i="1"/>
  <c r="BZ74" i="1" s="1"/>
  <c r="CA28" i="1"/>
  <c r="CA74" i="1" s="1"/>
  <c r="CB28" i="1"/>
  <c r="CB74" i="1" s="1"/>
  <c r="CC28" i="1"/>
  <c r="CC74" i="1" s="1"/>
  <c r="CD28" i="1"/>
  <c r="CD74" i="1" s="1"/>
  <c r="CM28" i="1"/>
  <c r="CN28" i="1"/>
  <c r="CO28" i="1"/>
  <c r="CP28" i="1"/>
  <c r="CQ28" i="1"/>
  <c r="CR28" i="1"/>
  <c r="CS28" i="1"/>
  <c r="CT28" i="1"/>
  <c r="CE28" i="1"/>
  <c r="CE74" i="1" s="1"/>
  <c r="CF28" i="1"/>
  <c r="CF74" i="1" s="1"/>
  <c r="CG28" i="1"/>
  <c r="CG74" i="1" s="1"/>
  <c r="CH28" i="1"/>
  <c r="CH74" i="1" s="1"/>
  <c r="CJ28" i="1"/>
  <c r="CK28" i="1"/>
  <c r="CL28" i="1"/>
  <c r="BW28" i="1"/>
  <c r="BW120" i="1" s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T53" i="9"/>
  <c r="CT54" i="9"/>
  <c r="CT55" i="9"/>
  <c r="CT56" i="9"/>
  <c r="CT60" i="9"/>
  <c r="CT61" i="9"/>
  <c r="CT62" i="9"/>
  <c r="CT63" i="9"/>
  <c r="CT66" i="9"/>
  <c r="CT67" i="9"/>
  <c r="CT68" i="9"/>
  <c r="CT69" i="9"/>
  <c r="CT70" i="9"/>
  <c r="AD11" i="2"/>
  <c r="K23" i="4"/>
  <c r="CS61" i="9"/>
  <c r="K24" i="6"/>
  <c r="K24" i="4"/>
  <c r="L11" i="3"/>
  <c r="L40" i="3" s="1"/>
  <c r="K11" i="4"/>
  <c r="K11" i="6"/>
  <c r="S41" i="8"/>
  <c r="R41" i="8"/>
  <c r="Q41" i="8"/>
  <c r="S16" i="8"/>
  <c r="R16" i="8"/>
  <c r="Q16" i="8"/>
  <c r="Q70" i="8"/>
  <c r="S70" i="8"/>
  <c r="R70" i="8"/>
  <c r="T42" i="7"/>
  <c r="AG7" i="2"/>
  <c r="AG8" i="2"/>
  <c r="AG9" i="2"/>
  <c r="AG10" i="2"/>
  <c r="AG11" i="2"/>
  <c r="AG12" i="2"/>
  <c r="AG15" i="2"/>
  <c r="AG16" i="2"/>
  <c r="AG17" i="2"/>
  <c r="AG18" i="2"/>
  <c r="AG19" i="2"/>
  <c r="I24" i="7"/>
  <c r="J24" i="7"/>
  <c r="I11" i="7"/>
  <c r="J11" i="7"/>
  <c r="I24" i="6"/>
  <c r="J24" i="6"/>
  <c r="I11" i="6"/>
  <c r="J11" i="6"/>
  <c r="I24" i="5"/>
  <c r="J24" i="5"/>
  <c r="I11" i="5"/>
  <c r="J11" i="5"/>
  <c r="I24" i="4"/>
  <c r="J24" i="4"/>
  <c r="I11" i="4"/>
  <c r="J11" i="4"/>
  <c r="I11" i="3"/>
  <c r="I40" i="3" s="1"/>
  <c r="J11" i="3"/>
  <c r="J40" i="3" s="1"/>
  <c r="C24" i="7"/>
  <c r="D24" i="7"/>
  <c r="E24" i="7"/>
  <c r="F24" i="7"/>
  <c r="G24" i="7"/>
  <c r="H24" i="7"/>
  <c r="C11" i="7"/>
  <c r="D11" i="7"/>
  <c r="E11" i="7"/>
  <c r="F11" i="7"/>
  <c r="G11" i="7"/>
  <c r="H11" i="7"/>
  <c r="C24" i="6"/>
  <c r="D24" i="6"/>
  <c r="E24" i="6"/>
  <c r="F24" i="6"/>
  <c r="G24" i="6"/>
  <c r="H24" i="6"/>
  <c r="C11" i="6"/>
  <c r="D11" i="6"/>
  <c r="E11" i="6"/>
  <c r="F11" i="6"/>
  <c r="G11" i="6"/>
  <c r="H11" i="6"/>
  <c r="C24" i="5"/>
  <c r="D24" i="5"/>
  <c r="E24" i="5"/>
  <c r="F24" i="5"/>
  <c r="G24" i="5"/>
  <c r="H24" i="5"/>
  <c r="C11" i="5"/>
  <c r="D11" i="5"/>
  <c r="E11" i="5"/>
  <c r="F11" i="5"/>
  <c r="G11" i="5"/>
  <c r="H11" i="5"/>
  <c r="C24" i="4"/>
  <c r="D24" i="4"/>
  <c r="E24" i="4"/>
  <c r="F24" i="4"/>
  <c r="G24" i="4"/>
  <c r="H24" i="4"/>
  <c r="C11" i="4"/>
  <c r="D11" i="4"/>
  <c r="E11" i="4"/>
  <c r="F11" i="4"/>
  <c r="G11" i="4"/>
  <c r="H11" i="4"/>
  <c r="C11" i="3"/>
  <c r="C40" i="3" s="1"/>
  <c r="D11" i="3"/>
  <c r="D40" i="3" s="1"/>
  <c r="E11" i="3"/>
  <c r="E40" i="3" s="1"/>
  <c r="F11" i="3"/>
  <c r="F40" i="3" s="1"/>
  <c r="G11" i="3"/>
  <c r="G40" i="3" s="1"/>
  <c r="H11" i="3"/>
  <c r="H40" i="3" s="1"/>
  <c r="AF7" i="2"/>
  <c r="AF8" i="2"/>
  <c r="AF9" i="2"/>
  <c r="AF10" i="2"/>
  <c r="AF11" i="2"/>
  <c r="AF12" i="2"/>
  <c r="AF15" i="2"/>
  <c r="AF16" i="2"/>
  <c r="AF17" i="2"/>
  <c r="AF18" i="2"/>
  <c r="AF19" i="2"/>
  <c r="D17" i="6"/>
  <c r="E17" i="6"/>
  <c r="F17" i="6"/>
  <c r="G17" i="6"/>
  <c r="I17" i="6"/>
  <c r="J17" i="6"/>
  <c r="L17" i="6"/>
  <c r="M17" i="6"/>
  <c r="B18" i="6"/>
  <c r="C18" i="6"/>
  <c r="D18" i="6"/>
  <c r="G18" i="6"/>
  <c r="H18" i="6"/>
  <c r="I18" i="6"/>
  <c r="M18" i="6"/>
  <c r="AA40" i="9"/>
  <c r="C19" i="6"/>
  <c r="D19" i="6"/>
  <c r="J19" i="6"/>
  <c r="B20" i="6"/>
  <c r="C20" i="6"/>
  <c r="D20" i="6"/>
  <c r="F20" i="6"/>
  <c r="G20" i="6"/>
  <c r="I20" i="6"/>
  <c r="L20" i="6"/>
  <c r="M20" i="6"/>
  <c r="F21" i="6"/>
  <c r="I21" i="6"/>
  <c r="J21" i="6"/>
  <c r="M21" i="6"/>
  <c r="D22" i="6"/>
  <c r="E22" i="6"/>
  <c r="H22" i="6"/>
  <c r="CG62" i="9"/>
  <c r="CH62" i="9"/>
  <c r="BW40" i="9"/>
  <c r="CM62" i="9"/>
  <c r="H23" i="6"/>
  <c r="CS55" i="9"/>
  <c r="CQ55" i="9"/>
  <c r="CO55" i="9"/>
  <c r="F10" i="6"/>
  <c r="B10" i="6"/>
  <c r="G9" i="6"/>
  <c r="E9" i="6"/>
  <c r="C9" i="6"/>
  <c r="M8" i="6"/>
  <c r="H8" i="6"/>
  <c r="D8" i="6"/>
  <c r="C8" i="6"/>
  <c r="L7" i="6"/>
  <c r="K7" i="6"/>
  <c r="J7" i="6"/>
  <c r="G7" i="6"/>
  <c r="L6" i="6"/>
  <c r="J6" i="6"/>
  <c r="I6" i="6"/>
  <c r="E6" i="6"/>
  <c r="D6" i="6"/>
  <c r="B6" i="6"/>
  <c r="L5" i="6"/>
  <c r="H5" i="6"/>
  <c r="G5" i="6"/>
  <c r="F5" i="6"/>
  <c r="H10" i="2"/>
  <c r="K4" i="6"/>
  <c r="I4" i="6"/>
  <c r="F4" i="6"/>
  <c r="C4" i="6"/>
  <c r="B4" i="6"/>
  <c r="AE7" i="2"/>
  <c r="AE8" i="2"/>
  <c r="AE9" i="2"/>
  <c r="AE10" i="2"/>
  <c r="AE11" i="2"/>
  <c r="AE12" i="2"/>
  <c r="AE15" i="2"/>
  <c r="AE16" i="2"/>
  <c r="AI58" i="2" s="1"/>
  <c r="AE17" i="2"/>
  <c r="AI59" i="2" s="1"/>
  <c r="AE18" i="2"/>
  <c r="AE19" i="2"/>
  <c r="B24" i="7"/>
  <c r="B11" i="7"/>
  <c r="B24" i="6"/>
  <c r="B11" i="6"/>
  <c r="B24" i="5"/>
  <c r="B11" i="5"/>
  <c r="B24" i="4"/>
  <c r="B11" i="4"/>
  <c r="B11" i="3"/>
  <c r="B40" i="3" s="1"/>
  <c r="CI41" i="9"/>
  <c r="CU85" i="9" s="1"/>
  <c r="CJ41" i="9"/>
  <c r="CI40" i="9"/>
  <c r="CI39" i="9"/>
  <c r="CI38" i="9"/>
  <c r="CU82" i="9" s="1"/>
  <c r="CI34" i="9"/>
  <c r="CI33" i="9"/>
  <c r="CU77" i="9" s="1"/>
  <c r="CJ33" i="9"/>
  <c r="CI32" i="9"/>
  <c r="CU76" i="9" s="1"/>
  <c r="CI31" i="9"/>
  <c r="CU75" i="9" s="1"/>
  <c r="CI30" i="9"/>
  <c r="CJ30" i="9" s="1"/>
  <c r="CI44" i="9"/>
  <c r="CU88" i="9" s="1"/>
  <c r="AE22" i="2"/>
  <c r="CI47" i="9"/>
  <c r="CU91" i="9" s="1"/>
  <c r="M23" i="7"/>
  <c r="L23" i="7"/>
  <c r="M10" i="7"/>
  <c r="L10" i="7"/>
  <c r="M23" i="6"/>
  <c r="L23" i="6"/>
  <c r="M10" i="6"/>
  <c r="M23" i="5"/>
  <c r="L23" i="5"/>
  <c r="M10" i="5"/>
  <c r="L10" i="5"/>
  <c r="M23" i="4"/>
  <c r="L23" i="4"/>
  <c r="M10" i="4"/>
  <c r="L10" i="4"/>
  <c r="M10" i="3"/>
  <c r="M39" i="3" s="1"/>
  <c r="L10" i="3"/>
  <c r="L39" i="3" s="1"/>
  <c r="C4" i="3"/>
  <c r="C33" i="3" s="1"/>
  <c r="D4" i="3"/>
  <c r="D33" i="3" s="1"/>
  <c r="F4" i="3"/>
  <c r="F33" i="3" s="1"/>
  <c r="G4" i="3"/>
  <c r="G33" i="3" s="1"/>
  <c r="I4" i="3"/>
  <c r="I33" i="3" s="1"/>
  <c r="J4" i="3"/>
  <c r="J33" i="3" s="1"/>
  <c r="L4" i="3"/>
  <c r="L33" i="3" s="1"/>
  <c r="M4" i="3"/>
  <c r="M33" i="3" s="1"/>
  <c r="D5" i="3"/>
  <c r="D34" i="3" s="1"/>
  <c r="E5" i="3"/>
  <c r="E34" i="3" s="1"/>
  <c r="H5" i="3"/>
  <c r="H34" i="3" s="1"/>
  <c r="I5" i="3"/>
  <c r="I34" i="3" s="1"/>
  <c r="J5" i="3"/>
  <c r="J34" i="3" s="1"/>
  <c r="L5" i="3"/>
  <c r="L34" i="3" s="1"/>
  <c r="M5" i="3"/>
  <c r="M34" i="3" s="1"/>
  <c r="AA30" i="9"/>
  <c r="E6" i="3"/>
  <c r="E35" i="3" s="1"/>
  <c r="AR52" i="9"/>
  <c r="I6" i="3"/>
  <c r="I35" i="3" s="1"/>
  <c r="K6" i="3"/>
  <c r="K35" i="3" s="1"/>
  <c r="L6" i="3"/>
  <c r="L35" i="3" s="1"/>
  <c r="F7" i="3"/>
  <c r="F36" i="3" s="1"/>
  <c r="G7" i="3"/>
  <c r="G36" i="3" s="1"/>
  <c r="J7" i="3"/>
  <c r="J36" i="3" s="1"/>
  <c r="K7" i="3"/>
  <c r="K36" i="3" s="1"/>
  <c r="M7" i="3"/>
  <c r="M36" i="3" s="1"/>
  <c r="C8" i="3"/>
  <c r="C37" i="3" s="1"/>
  <c r="D8" i="3"/>
  <c r="D37" i="3" s="1"/>
  <c r="E8" i="3"/>
  <c r="E37" i="3" s="1"/>
  <c r="H8" i="3"/>
  <c r="H37" i="3" s="1"/>
  <c r="K8" i="3"/>
  <c r="K37" i="3" s="1"/>
  <c r="B4" i="4"/>
  <c r="C4" i="4"/>
  <c r="D4" i="4"/>
  <c r="G4" i="4"/>
  <c r="H4" i="4"/>
  <c r="O31" i="9"/>
  <c r="C5" i="4"/>
  <c r="F5" i="4"/>
  <c r="G5" i="4"/>
  <c r="H5" i="4"/>
  <c r="J5" i="4"/>
  <c r="D6" i="4"/>
  <c r="I6" i="4"/>
  <c r="J6" i="4"/>
  <c r="E7" i="4"/>
  <c r="G7" i="4"/>
  <c r="H7" i="4"/>
  <c r="B8" i="4"/>
  <c r="I8" i="4"/>
  <c r="J8" i="4"/>
  <c r="C4" i="5"/>
  <c r="E4" i="5"/>
  <c r="G4" i="5"/>
  <c r="H4" i="5"/>
  <c r="K4" i="5"/>
  <c r="F5" i="5"/>
  <c r="I5" i="5"/>
  <c r="J5" i="5"/>
  <c r="K5" i="5"/>
  <c r="C6" i="5"/>
  <c r="E6" i="5"/>
  <c r="F6" i="5"/>
  <c r="G6" i="5"/>
  <c r="H6" i="5"/>
  <c r="J6" i="5"/>
  <c r="C7" i="5"/>
  <c r="D7" i="5"/>
  <c r="E7" i="5"/>
  <c r="F7" i="5"/>
  <c r="H7" i="5"/>
  <c r="I7" i="5"/>
  <c r="K7" i="5"/>
  <c r="AY32" i="9"/>
  <c r="B17" i="4"/>
  <c r="D17" i="4"/>
  <c r="F17" i="4"/>
  <c r="G17" i="4"/>
  <c r="I17" i="4"/>
  <c r="J17" i="4"/>
  <c r="K18" i="4"/>
  <c r="L18" i="4"/>
  <c r="B19" i="4"/>
  <c r="D19" i="4"/>
  <c r="F19" i="4"/>
  <c r="I19" i="4"/>
  <c r="K19" i="4"/>
  <c r="L19" i="4"/>
  <c r="M19" i="4"/>
  <c r="C20" i="4"/>
  <c r="D20" i="4"/>
  <c r="E20" i="4"/>
  <c r="F20" i="4"/>
  <c r="I20" i="4"/>
  <c r="L20" i="4"/>
  <c r="G21" i="4"/>
  <c r="H21" i="4"/>
  <c r="I21" i="4"/>
  <c r="J21" i="4"/>
  <c r="K21" i="4"/>
  <c r="B17" i="5"/>
  <c r="D17" i="5"/>
  <c r="E17" i="5"/>
  <c r="F17" i="5"/>
  <c r="G17" i="5"/>
  <c r="H17" i="5"/>
  <c r="I17" i="5"/>
  <c r="L17" i="5"/>
  <c r="C18" i="5"/>
  <c r="D18" i="5"/>
  <c r="I18" i="5"/>
  <c r="M18" i="5"/>
  <c r="D19" i="5"/>
  <c r="E19" i="5"/>
  <c r="F19" i="5"/>
  <c r="G19" i="5"/>
  <c r="J19" i="5"/>
  <c r="K19" i="5"/>
  <c r="L19" i="5"/>
  <c r="M19" i="5"/>
  <c r="D20" i="5"/>
  <c r="E20" i="5"/>
  <c r="H20" i="5"/>
  <c r="I20" i="5"/>
  <c r="K20" i="5"/>
  <c r="M20" i="5"/>
  <c r="B21" i="5"/>
  <c r="C21" i="5"/>
  <c r="F21" i="5"/>
  <c r="G21" i="5"/>
  <c r="H21" i="5"/>
  <c r="J21" i="5"/>
  <c r="K21" i="5"/>
  <c r="BK30" i="9"/>
  <c r="C9" i="3"/>
  <c r="C38" i="3" s="1"/>
  <c r="F9" i="3"/>
  <c r="F38" i="3" s="1"/>
  <c r="L9" i="3"/>
  <c r="L38" i="3" s="1"/>
  <c r="M9" i="3"/>
  <c r="M38" i="3" s="1"/>
  <c r="B10" i="3"/>
  <c r="B39" i="3" s="1"/>
  <c r="CL52" i="9"/>
  <c r="CM52" i="9"/>
  <c r="CO52" i="9"/>
  <c r="M8" i="4"/>
  <c r="D9" i="4"/>
  <c r="J9" i="4"/>
  <c r="L9" i="4"/>
  <c r="I10" i="4"/>
  <c r="J10" i="4"/>
  <c r="L8" i="5"/>
  <c r="M8" i="5"/>
  <c r="H9" i="5"/>
  <c r="CH54" i="9"/>
  <c r="CI54" i="9"/>
  <c r="CK54" i="9"/>
  <c r="H10" i="5"/>
  <c r="I10" i="5"/>
  <c r="CQ54" i="9"/>
  <c r="L21" i="4"/>
  <c r="M21" i="4"/>
  <c r="C22" i="4"/>
  <c r="D22" i="4"/>
  <c r="I22" i="4"/>
  <c r="J22" i="4"/>
  <c r="M22" i="4"/>
  <c r="CI60" i="9"/>
  <c r="C23" i="4"/>
  <c r="D23" i="4"/>
  <c r="CN60" i="9"/>
  <c r="I23" i="4"/>
  <c r="CP60" i="9"/>
  <c r="CQ60" i="9"/>
  <c r="M21" i="5"/>
  <c r="D22" i="5"/>
  <c r="E22" i="5"/>
  <c r="E23" i="5"/>
  <c r="F23" i="5"/>
  <c r="CN61" i="9"/>
  <c r="CF21" i="1"/>
  <c r="CF22" i="1"/>
  <c r="CF23" i="1"/>
  <c r="CF24" i="1"/>
  <c r="CF71" i="1" s="1"/>
  <c r="CF25" i="1"/>
  <c r="CF26" i="1"/>
  <c r="CF54" i="1"/>
  <c r="CF55" i="1"/>
  <c r="CF56" i="1"/>
  <c r="CF57" i="1"/>
  <c r="CF58" i="1"/>
  <c r="CF62" i="1"/>
  <c r="CF63" i="1"/>
  <c r="CF64" i="1"/>
  <c r="CF65" i="1"/>
  <c r="CE21" i="1"/>
  <c r="CE22" i="1"/>
  <c r="CE23" i="1"/>
  <c r="CE24" i="1"/>
  <c r="CE25" i="1"/>
  <c r="CE26" i="1"/>
  <c r="CE54" i="1"/>
  <c r="CE55" i="1"/>
  <c r="CE56" i="1"/>
  <c r="CE57" i="1"/>
  <c r="CE58" i="1"/>
  <c r="CE62" i="1"/>
  <c r="CE63" i="1"/>
  <c r="CE64" i="1"/>
  <c r="CE65" i="1"/>
  <c r="CD21" i="1"/>
  <c r="CD22" i="1"/>
  <c r="CD23" i="1"/>
  <c r="CD24" i="1"/>
  <c r="CD25" i="1"/>
  <c r="CD26" i="1"/>
  <c r="CD54" i="1"/>
  <c r="CD55" i="1"/>
  <c r="CD56" i="1"/>
  <c r="CD57" i="1"/>
  <c r="CD58" i="1"/>
  <c r="CD62" i="1"/>
  <c r="CD63" i="1"/>
  <c r="CD64" i="1"/>
  <c r="CD65" i="1"/>
  <c r="CC21" i="1"/>
  <c r="CC22" i="1"/>
  <c r="CC23" i="1"/>
  <c r="CC24" i="1"/>
  <c r="CC25" i="1"/>
  <c r="CC26" i="1"/>
  <c r="CC54" i="1"/>
  <c r="CC55" i="1"/>
  <c r="CC56" i="1"/>
  <c r="CC57" i="1"/>
  <c r="CC58" i="1"/>
  <c r="CC62" i="1"/>
  <c r="CC63" i="1"/>
  <c r="CC64" i="1"/>
  <c r="CC65" i="1"/>
  <c r="CA21" i="1"/>
  <c r="CB21" i="1"/>
  <c r="CA22" i="1"/>
  <c r="CB22" i="1"/>
  <c r="CA23" i="1"/>
  <c r="CB23" i="1"/>
  <c r="CA24" i="1"/>
  <c r="CB24" i="1"/>
  <c r="CA25" i="1"/>
  <c r="CB25" i="1"/>
  <c r="CA26" i="1"/>
  <c r="CB26" i="1"/>
  <c r="CA54" i="1"/>
  <c r="CB54" i="1"/>
  <c r="CA55" i="1"/>
  <c r="CB55" i="1"/>
  <c r="CA56" i="1"/>
  <c r="CB56" i="1"/>
  <c r="CA57" i="1"/>
  <c r="CB57" i="1"/>
  <c r="CA58" i="1"/>
  <c r="CB58" i="1"/>
  <c r="CA62" i="1"/>
  <c r="CB62" i="1"/>
  <c r="CA63" i="1"/>
  <c r="CB63" i="1"/>
  <c r="CA64" i="1"/>
  <c r="CB64" i="1"/>
  <c r="CA65" i="1"/>
  <c r="CB65" i="1"/>
  <c r="BZ21" i="1"/>
  <c r="BZ22" i="1"/>
  <c r="BZ23" i="1"/>
  <c r="BZ24" i="1"/>
  <c r="BZ25" i="1"/>
  <c r="BZ26" i="1"/>
  <c r="BZ54" i="1"/>
  <c r="BZ55" i="1"/>
  <c r="BZ56" i="1"/>
  <c r="BZ57" i="1"/>
  <c r="BZ58" i="1"/>
  <c r="BZ62" i="1"/>
  <c r="BZ63" i="1"/>
  <c r="BZ64" i="1"/>
  <c r="BZ65" i="1"/>
  <c r="BY21" i="1"/>
  <c r="BY22" i="1"/>
  <c r="BY23" i="1"/>
  <c r="BY24" i="1"/>
  <c r="BY25" i="1"/>
  <c r="BY26" i="1"/>
  <c r="BY54" i="1"/>
  <c r="BY55" i="1"/>
  <c r="BY56" i="1"/>
  <c r="BY57" i="1"/>
  <c r="BY58" i="1"/>
  <c r="BY62" i="1"/>
  <c r="BY63" i="1"/>
  <c r="BY64" i="1"/>
  <c r="BY65" i="1"/>
  <c r="T41" i="5"/>
  <c r="S41" i="5"/>
  <c r="R41" i="5"/>
  <c r="T42" i="6"/>
  <c r="S42" i="6"/>
  <c r="R42" i="6"/>
  <c r="S42" i="7"/>
  <c r="R42" i="7"/>
  <c r="S43" i="4"/>
  <c r="R43" i="4"/>
  <c r="Q43" i="4"/>
  <c r="BX65" i="1"/>
  <c r="BX64" i="1"/>
  <c r="BX63" i="1"/>
  <c r="BX62" i="1"/>
  <c r="BX58" i="1"/>
  <c r="BX57" i="1"/>
  <c r="BX56" i="1"/>
  <c r="BX55" i="1"/>
  <c r="BX54" i="1"/>
  <c r="BX26" i="1"/>
  <c r="BX25" i="1"/>
  <c r="BX24" i="1"/>
  <c r="BX23" i="1"/>
  <c r="BX22" i="1"/>
  <c r="BX21" i="1"/>
  <c r="BW26" i="1"/>
  <c r="BW25" i="1"/>
  <c r="BW49" i="1" s="1"/>
  <c r="BW24" i="1"/>
  <c r="BW23" i="1"/>
  <c r="BW22" i="1"/>
  <c r="BW21" i="1"/>
  <c r="BW65" i="1"/>
  <c r="BW64" i="1"/>
  <c r="BW63" i="1"/>
  <c r="BW62" i="1"/>
  <c r="BW58" i="1"/>
  <c r="BW57" i="1"/>
  <c r="BW56" i="1"/>
  <c r="BW55" i="1"/>
  <c r="BW54" i="1"/>
  <c r="BW42" i="1"/>
  <c r="BX42" i="1" s="1"/>
  <c r="BY42" i="1" s="1"/>
  <c r="BW41" i="1"/>
  <c r="BW40" i="1"/>
  <c r="BW39" i="1"/>
  <c r="BX39" i="1" s="1"/>
  <c r="BY39" i="1" s="1"/>
  <c r="BZ39" i="1" s="1"/>
  <c r="CA39" i="1" s="1"/>
  <c r="CB39" i="1" s="1"/>
  <c r="CC39" i="1" s="1"/>
  <c r="BW35" i="1"/>
  <c r="BX35" i="1"/>
  <c r="BY35" i="1" s="1"/>
  <c r="BW34" i="1"/>
  <c r="BW33" i="1"/>
  <c r="BX33" i="1"/>
  <c r="BY33" i="1"/>
  <c r="BZ33" i="1" s="1"/>
  <c r="CA33" i="1" s="1"/>
  <c r="CB33" i="1" s="1"/>
  <c r="BW32" i="1"/>
  <c r="BX32" i="1" s="1"/>
  <c r="BW31" i="1"/>
  <c r="BX31" i="1" s="1"/>
  <c r="BV21" i="1"/>
  <c r="BV22" i="1"/>
  <c r="BV23" i="1"/>
  <c r="BV24" i="1"/>
  <c r="BV25" i="1"/>
  <c r="BV26" i="1"/>
  <c r="BV54" i="1"/>
  <c r="BV55" i="1"/>
  <c r="BV56" i="1"/>
  <c r="BV57" i="1"/>
  <c r="BV58" i="1"/>
  <c r="BV62" i="1"/>
  <c r="BV63" i="1"/>
  <c r="BV64" i="1"/>
  <c r="BV65" i="1"/>
  <c r="BT21" i="1"/>
  <c r="BU21" i="1"/>
  <c r="BT22" i="1"/>
  <c r="BU22" i="1"/>
  <c r="BT23" i="1"/>
  <c r="BU23" i="1"/>
  <c r="BT24" i="1"/>
  <c r="BU24" i="1"/>
  <c r="BT25" i="1"/>
  <c r="BU25" i="1"/>
  <c r="BT26" i="1"/>
  <c r="BU26" i="1"/>
  <c r="BT54" i="1"/>
  <c r="BU54" i="1"/>
  <c r="BT55" i="1"/>
  <c r="BU55" i="1"/>
  <c r="BT56" i="1"/>
  <c r="BU56" i="1"/>
  <c r="BT57" i="1"/>
  <c r="BU57" i="1"/>
  <c r="BT58" i="1"/>
  <c r="BU58" i="1"/>
  <c r="BT62" i="1"/>
  <c r="BU62" i="1"/>
  <c r="BT63" i="1"/>
  <c r="BU63" i="1"/>
  <c r="BT64" i="1"/>
  <c r="BU64" i="1"/>
  <c r="BT65" i="1"/>
  <c r="BU65" i="1"/>
  <c r="BS21" i="1"/>
  <c r="BS22" i="1"/>
  <c r="BS23" i="1"/>
  <c r="BS24" i="1"/>
  <c r="BS25" i="1"/>
  <c r="BS26" i="1"/>
  <c r="BS54" i="1"/>
  <c r="BS55" i="1"/>
  <c r="BS56" i="1"/>
  <c r="BS57" i="1"/>
  <c r="BS58" i="1"/>
  <c r="BS62" i="1"/>
  <c r="BS63" i="1"/>
  <c r="BS64" i="1"/>
  <c r="BS65" i="1"/>
  <c r="BR26" i="1"/>
  <c r="BR25" i="1"/>
  <c r="BR24" i="1"/>
  <c r="BR23" i="1"/>
  <c r="BR22" i="1"/>
  <c r="BR21" i="1"/>
  <c r="BR54" i="1"/>
  <c r="BR55" i="1"/>
  <c r="BR56" i="1"/>
  <c r="BR57" i="1"/>
  <c r="BR58" i="1"/>
  <c r="BR62" i="1"/>
  <c r="BR63" i="1"/>
  <c r="BR64" i="1"/>
  <c r="BR65" i="1"/>
  <c r="BQ21" i="1"/>
  <c r="BQ22" i="1"/>
  <c r="BQ23" i="1"/>
  <c r="BQ24" i="1"/>
  <c r="BQ25" i="1"/>
  <c r="BQ26" i="1"/>
  <c r="BQ54" i="1"/>
  <c r="BQ55" i="1"/>
  <c r="BQ56" i="1"/>
  <c r="BQ57" i="1"/>
  <c r="BQ58" i="1"/>
  <c r="BQ62" i="1"/>
  <c r="BQ63" i="1"/>
  <c r="BQ64" i="1"/>
  <c r="BQ65" i="1"/>
  <c r="BP21" i="1"/>
  <c r="BP22" i="1"/>
  <c r="BP23" i="1"/>
  <c r="BP24" i="1"/>
  <c r="BP25" i="1"/>
  <c r="BP26" i="1"/>
  <c r="BP54" i="1"/>
  <c r="BP55" i="1"/>
  <c r="BP56" i="1"/>
  <c r="BP57" i="1"/>
  <c r="BP58" i="1"/>
  <c r="BP62" i="1"/>
  <c r="BP63" i="1"/>
  <c r="BP64" i="1"/>
  <c r="BP65" i="1"/>
  <c r="C21" i="1"/>
  <c r="C45" i="1" s="1"/>
  <c r="D21" i="1"/>
  <c r="E21" i="1"/>
  <c r="F21" i="1"/>
  <c r="G21" i="1"/>
  <c r="H21" i="1"/>
  <c r="I21" i="1"/>
  <c r="J21" i="1"/>
  <c r="K21" i="1"/>
  <c r="L21" i="1"/>
  <c r="M21" i="1"/>
  <c r="N21" i="1"/>
  <c r="O21" i="1"/>
  <c r="O45" i="1"/>
  <c r="P21" i="1"/>
  <c r="Q21" i="1"/>
  <c r="R21" i="1"/>
  <c r="S21" i="1"/>
  <c r="T21" i="1"/>
  <c r="U21" i="1"/>
  <c r="V21" i="1"/>
  <c r="W21" i="1"/>
  <c r="X21" i="1"/>
  <c r="Y21" i="1"/>
  <c r="Z21" i="1"/>
  <c r="AA21" i="1"/>
  <c r="AA45" i="1" s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BE68" i="1" s="1"/>
  <c r="AT21" i="1"/>
  <c r="AU21" i="1"/>
  <c r="AV21" i="1"/>
  <c r="AW21" i="1"/>
  <c r="AX21" i="1"/>
  <c r="AY21" i="1"/>
  <c r="AY45" i="1" s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C22" i="1"/>
  <c r="C46" i="1" s="1"/>
  <c r="D22" i="1"/>
  <c r="E22" i="1"/>
  <c r="F22" i="1"/>
  <c r="G22" i="1"/>
  <c r="H22" i="1"/>
  <c r="I22" i="1"/>
  <c r="J22" i="1"/>
  <c r="K22" i="1"/>
  <c r="W69" i="1" s="1"/>
  <c r="L22" i="1"/>
  <c r="M22" i="1"/>
  <c r="N22" i="1"/>
  <c r="O22" i="1"/>
  <c r="O46" i="1"/>
  <c r="P22" i="1"/>
  <c r="Q22" i="1"/>
  <c r="R22" i="1"/>
  <c r="S22" i="1"/>
  <c r="T22" i="1"/>
  <c r="U22" i="1"/>
  <c r="V22" i="1"/>
  <c r="W22" i="1"/>
  <c r="X22" i="1"/>
  <c r="Y22" i="1"/>
  <c r="Z22" i="1"/>
  <c r="AA22" i="1"/>
  <c r="AA46" i="1" s="1"/>
  <c r="AB22" i="1"/>
  <c r="AC22" i="1"/>
  <c r="AD22" i="1"/>
  <c r="AD69" i="1" s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U69" i="1" s="1"/>
  <c r="BJ22" i="1"/>
  <c r="BK22" i="1"/>
  <c r="BK46" i="1" s="1"/>
  <c r="BL22" i="1"/>
  <c r="BM22" i="1"/>
  <c r="BN22" i="1"/>
  <c r="BO22" i="1"/>
  <c r="C23" i="1"/>
  <c r="C47" i="1" s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A47" i="1" s="1"/>
  <c r="AB23" i="1"/>
  <c r="AC23" i="1"/>
  <c r="AD23" i="1"/>
  <c r="AE23" i="1"/>
  <c r="AF23" i="1"/>
  <c r="AG23" i="1"/>
  <c r="AH23" i="1"/>
  <c r="AI23" i="1"/>
  <c r="AI70" i="1" s="1"/>
  <c r="AJ23" i="1"/>
  <c r="AK23" i="1"/>
  <c r="AL23" i="1"/>
  <c r="AM23" i="1"/>
  <c r="AM47" i="1" s="1"/>
  <c r="AN23" i="1"/>
  <c r="AO23" i="1"/>
  <c r="AP23" i="1"/>
  <c r="AQ23" i="1"/>
  <c r="AR23" i="1"/>
  <c r="AS23" i="1"/>
  <c r="AT23" i="1"/>
  <c r="AT70" i="1" s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C24" i="1"/>
  <c r="C48" i="1" s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L71" i="1" s="1"/>
  <c r="AA24" i="1"/>
  <c r="AA48" i="1" s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M48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Y48" i="1" s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C31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/>
  <c r="O77" i="1" s="1"/>
  <c r="P31" i="1"/>
  <c r="Q31" i="1" s="1"/>
  <c r="R31" i="1" s="1"/>
  <c r="AA31" i="1"/>
  <c r="AM31" i="1"/>
  <c r="AY31" i="1"/>
  <c r="BK31" i="1"/>
  <c r="BL31" i="1" s="1"/>
  <c r="BM31" i="1" s="1"/>
  <c r="BN31" i="1" s="1"/>
  <c r="BO31" i="1" s="1"/>
  <c r="BP31" i="1" s="1"/>
  <c r="BQ31" i="1" s="1"/>
  <c r="BR31" i="1" s="1"/>
  <c r="C32" i="1"/>
  <c r="D32" i="1"/>
  <c r="E32" i="1" s="1"/>
  <c r="F32" i="1" s="1"/>
  <c r="O32" i="1"/>
  <c r="AA32" i="1"/>
  <c r="AB32" i="1" s="1"/>
  <c r="AM32" i="1"/>
  <c r="AN32" i="1" s="1"/>
  <c r="AO32" i="1" s="1"/>
  <c r="AY32" i="1"/>
  <c r="BK32" i="1"/>
  <c r="BL32" i="1"/>
  <c r="C33" i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/>
  <c r="AA33" i="1"/>
  <c r="AA79" i="1" s="1"/>
  <c r="AM33" i="1"/>
  <c r="AY33" i="1"/>
  <c r="AZ33" i="1" s="1"/>
  <c r="BA33" i="1" s="1"/>
  <c r="BK33" i="1"/>
  <c r="C34" i="1"/>
  <c r="D34" i="1" s="1"/>
  <c r="E34" i="1" s="1"/>
  <c r="F34" i="1" s="1"/>
  <c r="G34" i="1" s="1"/>
  <c r="H34" i="1"/>
  <c r="I34" i="1" s="1"/>
  <c r="J34" i="1" s="1"/>
  <c r="K34" i="1" s="1"/>
  <c r="L34" i="1" s="1"/>
  <c r="M34" i="1" s="1"/>
  <c r="N34" i="1" s="1"/>
  <c r="O34" i="1"/>
  <c r="AA34" i="1"/>
  <c r="AB34" i="1" s="1"/>
  <c r="AM34" i="1"/>
  <c r="AM80" i="1" s="1"/>
  <c r="AN34" i="1"/>
  <c r="AY34" i="1"/>
  <c r="AZ34" i="1" s="1"/>
  <c r="BK34" i="1"/>
  <c r="BL34" i="1" s="1"/>
  <c r="BM34" i="1" s="1"/>
  <c r="C35" i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/>
  <c r="AA35" i="1"/>
  <c r="AB35" i="1" s="1"/>
  <c r="AM35" i="1"/>
  <c r="AY35" i="1"/>
  <c r="AZ35" i="1" s="1"/>
  <c r="BA35" i="1" s="1"/>
  <c r="BB35" i="1" s="1"/>
  <c r="BK35" i="1"/>
  <c r="C39" i="1"/>
  <c r="O39" i="1"/>
  <c r="P39" i="1" s="1"/>
  <c r="Q39" i="1" s="1"/>
  <c r="R39" i="1" s="1"/>
  <c r="AA39" i="1"/>
  <c r="AA85" i="1" s="1"/>
  <c r="AM39" i="1"/>
  <c r="AY39" i="1"/>
  <c r="AZ39" i="1" s="1"/>
  <c r="BA39" i="1" s="1"/>
  <c r="BB39" i="1" s="1"/>
  <c r="BK39" i="1"/>
  <c r="BK85" i="1" s="1"/>
  <c r="C40" i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/>
  <c r="AA40" i="1"/>
  <c r="AM40" i="1"/>
  <c r="AN40" i="1" s="1"/>
  <c r="AY40" i="1"/>
  <c r="AZ40" i="1" s="1"/>
  <c r="BA40" i="1" s="1"/>
  <c r="BB40" i="1" s="1"/>
  <c r="BK40" i="1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/>
  <c r="P41" i="1" s="1"/>
  <c r="AA41" i="1"/>
  <c r="AM41" i="1"/>
  <c r="AN41" i="1"/>
  <c r="AO41" i="1" s="1"/>
  <c r="AY41" i="1"/>
  <c r="AZ41" i="1" s="1"/>
  <c r="BK41" i="1"/>
  <c r="C42" i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/>
  <c r="O88" i="1" s="1"/>
  <c r="AA42" i="1"/>
  <c r="AB42" i="1" s="1"/>
  <c r="AM42" i="1"/>
  <c r="AM88" i="1" s="1"/>
  <c r="AY42" i="1"/>
  <c r="AZ42" i="1" s="1"/>
  <c r="BK42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O100" i="1"/>
  <c r="P100" i="1"/>
  <c r="Q100" i="1" s="1"/>
  <c r="R100" i="1" s="1"/>
  <c r="S100" i="1" s="1"/>
  <c r="T100" i="1" s="1"/>
  <c r="U100" i="1" s="1"/>
  <c r="V100" i="1" s="1"/>
  <c r="W100" i="1" s="1"/>
  <c r="X100" i="1" s="1"/>
  <c r="Y100" i="1" s="1"/>
  <c r="O101" i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O102" i="1"/>
  <c r="P102" i="1" s="1"/>
  <c r="Q102" i="1" s="1"/>
  <c r="R102" i="1" s="1"/>
  <c r="S102" i="1" s="1"/>
  <c r="T102" i="1" s="1"/>
  <c r="U102" i="1" s="1"/>
  <c r="V102" i="1" s="1"/>
  <c r="W102" i="1" s="1"/>
  <c r="X102" i="1" s="1"/>
  <c r="Y102" i="1" s="1"/>
  <c r="Z102" i="1" s="1"/>
  <c r="O103" i="1"/>
  <c r="P103" i="1"/>
  <c r="Q103" i="1" s="1"/>
  <c r="R103" i="1" s="1"/>
  <c r="S103" i="1" s="1"/>
  <c r="T103" i="1" s="1"/>
  <c r="U103" i="1" s="1"/>
  <c r="V103" i="1" s="1"/>
  <c r="W103" i="1" s="1"/>
  <c r="X103" i="1" s="1"/>
  <c r="Y103" i="1" s="1"/>
  <c r="Z103" i="1" s="1"/>
  <c r="O104" i="1"/>
  <c r="P104" i="1" s="1"/>
  <c r="Q104" i="1" s="1"/>
  <c r="R104" i="1" s="1"/>
  <c r="S104" i="1" s="1"/>
  <c r="T104" i="1" s="1"/>
  <c r="U104" i="1" s="1"/>
  <c r="V104" i="1" s="1"/>
  <c r="W104" i="1" s="1"/>
  <c r="X104" i="1" s="1"/>
  <c r="Y104" i="1" s="1"/>
  <c r="Z104" i="1" s="1"/>
  <c r="O108" i="1"/>
  <c r="P108" i="1" s="1"/>
  <c r="Q108" i="1" s="1"/>
  <c r="R108" i="1" s="1"/>
  <c r="S108" i="1" s="1"/>
  <c r="T108" i="1" s="1"/>
  <c r="U108" i="1" s="1"/>
  <c r="V108" i="1" s="1"/>
  <c r="W108" i="1"/>
  <c r="X108" i="1" s="1"/>
  <c r="Y108" i="1" s="1"/>
  <c r="O109" i="1"/>
  <c r="P109" i="1" s="1"/>
  <c r="Q109" i="1" s="1"/>
  <c r="R109" i="1" s="1"/>
  <c r="S109" i="1" s="1"/>
  <c r="T109" i="1"/>
  <c r="U109" i="1" s="1"/>
  <c r="V109" i="1" s="1"/>
  <c r="W109" i="1" s="1"/>
  <c r="X109" i="1" s="1"/>
  <c r="Y109" i="1" s="1"/>
  <c r="Z109" i="1" s="1"/>
  <c r="O110" i="1"/>
  <c r="P110" i="1" s="1"/>
  <c r="Q110" i="1" s="1"/>
  <c r="R110" i="1" s="1"/>
  <c r="S110" i="1" s="1"/>
  <c r="T110" i="1" s="1"/>
  <c r="U110" i="1" s="1"/>
  <c r="V110" i="1" s="1"/>
  <c r="W110" i="1" s="1"/>
  <c r="X110" i="1" s="1"/>
  <c r="Y110" i="1" s="1"/>
  <c r="Z110" i="1" s="1"/>
  <c r="O111" i="1"/>
  <c r="P111" i="1"/>
  <c r="Q111" i="1"/>
  <c r="R111" i="1" s="1"/>
  <c r="S111" i="1" s="1"/>
  <c r="T111" i="1" s="1"/>
  <c r="U111" i="1" s="1"/>
  <c r="V111" i="1" s="1"/>
  <c r="W111" i="1" s="1"/>
  <c r="X111" i="1" s="1"/>
  <c r="Y111" i="1" s="1"/>
  <c r="Z111" i="1" s="1"/>
  <c r="N114" i="1"/>
  <c r="B18" i="5"/>
  <c r="O61" i="9"/>
  <c r="CI45" i="9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E52" i="8" l="1"/>
  <c r="AI45" i="2"/>
  <c r="AI107" i="2"/>
  <c r="AI127" i="2" s="1"/>
  <c r="C65" i="8"/>
  <c r="C91" i="8" s="1"/>
  <c r="AI44" i="2"/>
  <c r="AI106" i="2"/>
  <c r="AI126" i="2" s="1"/>
  <c r="AI43" i="2"/>
  <c r="AI105" i="2"/>
  <c r="AI125" i="2" s="1"/>
  <c r="C52" i="5"/>
  <c r="D52" i="5" s="1"/>
  <c r="E52" i="5" s="1"/>
  <c r="R23" i="5"/>
  <c r="R36" i="5" s="1"/>
  <c r="AI46" i="2"/>
  <c r="AI108" i="2"/>
  <c r="AI128" i="2" s="1"/>
  <c r="D65" i="8"/>
  <c r="D91" i="8" s="1"/>
  <c r="B103" i="8" s="1"/>
  <c r="AE33" i="2"/>
  <c r="AI73" i="2" s="1"/>
  <c r="AI53" i="2"/>
  <c r="AE31" i="2"/>
  <c r="AI71" i="2" s="1"/>
  <c r="AI51" i="2"/>
  <c r="AE43" i="2"/>
  <c r="AI63" i="2"/>
  <c r="AE30" i="2"/>
  <c r="AI70" i="2" s="1"/>
  <c r="AI50" i="2"/>
  <c r="AE37" i="2"/>
  <c r="AI77" i="2" s="1"/>
  <c r="AI57" i="2"/>
  <c r="AE32" i="2"/>
  <c r="AI72" i="2" s="1"/>
  <c r="AI52" i="2"/>
  <c r="AI54" i="2"/>
  <c r="AI60" i="2"/>
  <c r="X41" i="3"/>
  <c r="CJ38" i="9"/>
  <c r="CJ45" i="9"/>
  <c r="CU89" i="9"/>
  <c r="CJ34" i="9"/>
  <c r="CU78" i="9"/>
  <c r="CU74" i="9"/>
  <c r="CJ40" i="9"/>
  <c r="CU84" i="9"/>
  <c r="CJ39" i="9"/>
  <c r="CU83" i="9"/>
  <c r="CK38" i="9"/>
  <c r="CL38" i="9" s="1"/>
  <c r="CM38" i="9" s="1"/>
  <c r="CN38" i="9" s="1"/>
  <c r="CO38" i="9" s="1"/>
  <c r="CK41" i="9"/>
  <c r="CL41" i="9" s="1"/>
  <c r="CM41" i="9" s="1"/>
  <c r="CN41" i="9" s="1"/>
  <c r="CO41" i="9" s="1"/>
  <c r="CP41" i="9" s="1"/>
  <c r="CQ41" i="9" s="1"/>
  <c r="CR41" i="9" s="1"/>
  <c r="CS41" i="9" s="1"/>
  <c r="CT41" i="9" s="1"/>
  <c r="AH7" i="2"/>
  <c r="B37" i="5"/>
  <c r="BX120" i="1"/>
  <c r="BY120" i="1" s="1"/>
  <c r="BZ120" i="1" s="1"/>
  <c r="CA120" i="1" s="1"/>
  <c r="CB120" i="1" s="1"/>
  <c r="CC120" i="1" s="1"/>
  <c r="CD120" i="1" s="1"/>
  <c r="CE120" i="1" s="1"/>
  <c r="CF120" i="1" s="1"/>
  <c r="CG120" i="1" s="1"/>
  <c r="CH120" i="1" s="1"/>
  <c r="BY119" i="1"/>
  <c r="BX142" i="1"/>
  <c r="AX71" i="1"/>
  <c r="BO68" i="1"/>
  <c r="BS69" i="1"/>
  <c r="CG27" i="1"/>
  <c r="CG73" i="1" s="1"/>
  <c r="D47" i="1"/>
  <c r="E47" i="1" s="1"/>
  <c r="AM85" i="1"/>
  <c r="P69" i="1"/>
  <c r="AB39" i="1"/>
  <c r="AC39" i="1" s="1"/>
  <c r="AC85" i="1" s="1"/>
  <c r="AU71" i="1"/>
  <c r="AF68" i="1"/>
  <c r="BC71" i="1"/>
  <c r="BF70" i="1"/>
  <c r="AP70" i="1"/>
  <c r="BG69" i="1"/>
  <c r="P72" i="1"/>
  <c r="T72" i="1"/>
  <c r="BD70" i="1"/>
  <c r="CR71" i="1"/>
  <c r="Q71" i="1"/>
  <c r="BX71" i="1"/>
  <c r="CQ71" i="1"/>
  <c r="BK78" i="1"/>
  <c r="AO68" i="1"/>
  <c r="CN70" i="1"/>
  <c r="CJ68" i="1"/>
  <c r="O71" i="1"/>
  <c r="BZ69" i="1"/>
  <c r="AC71" i="1"/>
  <c r="O70" i="1"/>
  <c r="AB85" i="1"/>
  <c r="AN72" i="1"/>
  <c r="AR70" i="1"/>
  <c r="BW68" i="1"/>
  <c r="O91" i="1"/>
  <c r="AN71" i="1"/>
  <c r="BJ68" i="1"/>
  <c r="O68" i="1"/>
  <c r="AZ87" i="1"/>
  <c r="AY80" i="1"/>
  <c r="BD68" i="1"/>
  <c r="AN68" i="1"/>
  <c r="CO71" i="1"/>
  <c r="CM70" i="1"/>
  <c r="AB45" i="1"/>
  <c r="AC45" i="1" s="1"/>
  <c r="AD45" i="1" s="1"/>
  <c r="AA91" i="1"/>
  <c r="AC32" i="1"/>
  <c r="AD32" i="1" s="1"/>
  <c r="AN78" i="1"/>
  <c r="Y68" i="1"/>
  <c r="BT69" i="1"/>
  <c r="BP72" i="1"/>
  <c r="CG68" i="1"/>
  <c r="AM68" i="1"/>
  <c r="W68" i="1"/>
  <c r="BQ71" i="1"/>
  <c r="BT68" i="1"/>
  <c r="CO62" i="9"/>
  <c r="BV68" i="1"/>
  <c r="BZ71" i="1"/>
  <c r="S12" i="2"/>
  <c r="CA70" i="1"/>
  <c r="T69" i="1"/>
  <c r="BB68" i="1"/>
  <c r="AL68" i="1"/>
  <c r="P77" i="1"/>
  <c r="CJ69" i="1"/>
  <c r="AH69" i="1"/>
  <c r="AZ68" i="1"/>
  <c r="BQ68" i="1"/>
  <c r="O19" i="2"/>
  <c r="AB72" i="1"/>
  <c r="AD71" i="1"/>
  <c r="AF70" i="1"/>
  <c r="BP68" i="1"/>
  <c r="CM61" i="9"/>
  <c r="W72" i="1"/>
  <c r="CQ72" i="1"/>
  <c r="CN71" i="1"/>
  <c r="C49" i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BQ69" i="1"/>
  <c r="D46" i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AR71" i="1"/>
  <c r="BH69" i="1"/>
  <c r="U72" i="1"/>
  <c r="X71" i="1"/>
  <c r="BA68" i="1"/>
  <c r="BJ71" i="1"/>
  <c r="BG70" i="1"/>
  <c r="BI68" i="1"/>
  <c r="AC68" i="1"/>
  <c r="CA72" i="1"/>
  <c r="AY71" i="1"/>
  <c r="AB33" i="1"/>
  <c r="AB48" i="1"/>
  <c r="AC48" i="1" s="1"/>
  <c r="AD48" i="1" s="1"/>
  <c r="AE48" i="1" s="1"/>
  <c r="AF48" i="1" s="1"/>
  <c r="AG48" i="1" s="1"/>
  <c r="AS70" i="1"/>
  <c r="AT69" i="1"/>
  <c r="AR68" i="1"/>
  <c r="AB68" i="1"/>
  <c r="BE72" i="1"/>
  <c r="CK27" i="1"/>
  <c r="CL70" i="1"/>
  <c r="AC69" i="1"/>
  <c r="D45" i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H31" i="6"/>
  <c r="AB69" i="1"/>
  <c r="AA92" i="1"/>
  <c r="CK71" i="1"/>
  <c r="BW78" i="1"/>
  <c r="BU72" i="1"/>
  <c r="CH69" i="9"/>
  <c r="AN70" i="1"/>
  <c r="X69" i="1"/>
  <c r="C7" i="7"/>
  <c r="BO71" i="1"/>
  <c r="L22" i="6"/>
  <c r="BM72" i="1"/>
  <c r="AK70" i="1"/>
  <c r="U70" i="1"/>
  <c r="BB69" i="1"/>
  <c r="AX69" i="1"/>
  <c r="G20" i="7"/>
  <c r="I5" i="7"/>
  <c r="M22" i="6"/>
  <c r="C33" i="9"/>
  <c r="D33" i="9" s="1"/>
  <c r="E33" i="9" s="1"/>
  <c r="F33" i="9" s="1"/>
  <c r="G33" i="9" s="1"/>
  <c r="H33" i="9" s="1"/>
  <c r="I33" i="9" s="1"/>
  <c r="J33" i="9" s="1"/>
  <c r="K33" i="9" s="1"/>
  <c r="L33" i="9" s="1"/>
  <c r="M33" i="9" s="1"/>
  <c r="N33" i="9" s="1"/>
  <c r="N99" i="9" s="1"/>
  <c r="CC71" i="1"/>
  <c r="BN68" i="1"/>
  <c r="BY69" i="1"/>
  <c r="O114" i="1"/>
  <c r="P114" i="1" s="1"/>
  <c r="Q114" i="1" s="1"/>
  <c r="R114" i="1" s="1"/>
  <c r="S114" i="1" s="1"/>
  <c r="T114" i="1" s="1"/>
  <c r="U114" i="1" s="1"/>
  <c r="V114" i="1" s="1"/>
  <c r="W114" i="1" s="1"/>
  <c r="X114" i="1" s="1"/>
  <c r="Y114" i="1" s="1"/>
  <c r="Z114" i="1" s="1"/>
  <c r="AA71" i="1"/>
  <c r="AO70" i="1"/>
  <c r="BF69" i="1"/>
  <c r="BW69" i="1"/>
  <c r="X70" i="1"/>
  <c r="Y69" i="1"/>
  <c r="AE68" i="1"/>
  <c r="E6" i="7"/>
  <c r="CG71" i="1"/>
  <c r="AG55" i="9"/>
  <c r="AU72" i="1"/>
  <c r="AT71" i="1"/>
  <c r="AZ70" i="1"/>
  <c r="P70" i="1"/>
  <c r="BA69" i="1"/>
  <c r="BX27" i="1"/>
  <c r="BX73" i="1" s="1"/>
  <c r="CO56" i="9"/>
  <c r="BJ60" i="9"/>
  <c r="AM45" i="1"/>
  <c r="AM91" i="1" s="1"/>
  <c r="AS69" i="1"/>
  <c r="CB68" i="1"/>
  <c r="CK70" i="1"/>
  <c r="AY86" i="1"/>
  <c r="AR69" i="1"/>
  <c r="CL71" i="1"/>
  <c r="CJ60" i="9"/>
  <c r="U55" i="9"/>
  <c r="BK80" i="1"/>
  <c r="Y70" i="1"/>
  <c r="AA61" i="9"/>
  <c r="BC70" i="1"/>
  <c r="AJ71" i="1"/>
  <c r="BB70" i="1"/>
  <c r="J16" i="2"/>
  <c r="AA68" i="1"/>
  <c r="F47" i="1"/>
  <c r="G47" i="1" s="1"/>
  <c r="H47" i="1" s="1"/>
  <c r="I47" i="1" s="1"/>
  <c r="J47" i="1" s="1"/>
  <c r="K47" i="1" s="1"/>
  <c r="L47" i="1" s="1"/>
  <c r="M47" i="1" s="1"/>
  <c r="N47" i="1" s="1"/>
  <c r="AU70" i="1"/>
  <c r="BL71" i="1"/>
  <c r="AV71" i="1"/>
  <c r="S70" i="1"/>
  <c r="BV71" i="1"/>
  <c r="BX69" i="1"/>
  <c r="CE69" i="1"/>
  <c r="BT62" i="9"/>
  <c r="CR27" i="1"/>
  <c r="Z72" i="1"/>
  <c r="AY88" i="1"/>
  <c r="AV69" i="1"/>
  <c r="P46" i="1"/>
  <c r="P92" i="1" s="1"/>
  <c r="Z70" i="1"/>
  <c r="AP69" i="1"/>
  <c r="P45" i="1"/>
  <c r="BE69" i="1"/>
  <c r="BU68" i="1"/>
  <c r="AA38" i="9"/>
  <c r="AB38" i="9" s="1"/>
  <c r="AC38" i="9" s="1"/>
  <c r="BL80" i="1"/>
  <c r="BQ72" i="1"/>
  <c r="BV70" i="1"/>
  <c r="BX70" i="1"/>
  <c r="CB69" i="1"/>
  <c r="AZ45" i="1"/>
  <c r="BA45" i="1" s="1"/>
  <c r="BB45" i="1" s="1"/>
  <c r="BC45" i="1" s="1"/>
  <c r="BD45" i="1" s="1"/>
  <c r="BC35" i="1"/>
  <c r="O81" i="1"/>
  <c r="P35" i="1"/>
  <c r="AB81" i="1" s="1"/>
  <c r="AN33" i="1"/>
  <c r="AN79" i="1" s="1"/>
  <c r="AM79" i="1"/>
  <c r="BW77" i="1"/>
  <c r="CE71" i="1"/>
  <c r="BS71" i="1"/>
  <c r="CC72" i="1"/>
  <c r="AA87" i="1"/>
  <c r="AB41" i="1"/>
  <c r="AB87" i="1" s="1"/>
  <c r="AZ80" i="1"/>
  <c r="BA34" i="1"/>
  <c r="BB34" i="1" s="1"/>
  <c r="BC34" i="1" s="1"/>
  <c r="BD34" i="1" s="1"/>
  <c r="BE34" i="1" s="1"/>
  <c r="AW68" i="1"/>
  <c r="AK68" i="1"/>
  <c r="V68" i="1"/>
  <c r="CB27" i="1"/>
  <c r="CB73" i="1" s="1"/>
  <c r="AA69" i="1"/>
  <c r="O115" i="1"/>
  <c r="P115" i="1" s="1"/>
  <c r="Q115" i="1" s="1"/>
  <c r="R115" i="1" s="1"/>
  <c r="S115" i="1" s="1"/>
  <c r="T115" i="1" s="1"/>
  <c r="U115" i="1" s="1"/>
  <c r="V115" i="1" s="1"/>
  <c r="W115" i="1" s="1"/>
  <c r="X115" i="1" s="1"/>
  <c r="Y115" i="1" s="1"/>
  <c r="Z115" i="1" s="1"/>
  <c r="BM68" i="1"/>
  <c r="AX68" i="1"/>
  <c r="AI68" i="1"/>
  <c r="T68" i="1"/>
  <c r="AH72" i="1"/>
  <c r="AT72" i="1"/>
  <c r="T70" i="1"/>
  <c r="BX68" i="1"/>
  <c r="BL68" i="1"/>
  <c r="AH68" i="1"/>
  <c r="S68" i="1"/>
  <c r="BN69" i="1"/>
  <c r="AY68" i="1"/>
  <c r="AP32" i="1"/>
  <c r="AQ32" i="1" s="1"/>
  <c r="AR32" i="1" s="1"/>
  <c r="BY72" i="1"/>
  <c r="AG72" i="1"/>
  <c r="AN69" i="1"/>
  <c r="AJ69" i="1"/>
  <c r="AV68" i="1"/>
  <c r="AG68" i="1"/>
  <c r="CL69" i="1"/>
  <c r="CL27" i="1"/>
  <c r="CJ27" i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BX77" i="1"/>
  <c r="BY31" i="1"/>
  <c r="BY77" i="1" s="1"/>
  <c r="BK87" i="1"/>
  <c r="BL41" i="1"/>
  <c r="BM41" i="1" s="1"/>
  <c r="AM39" i="9"/>
  <c r="AN39" i="9" s="1"/>
  <c r="AO39" i="9" s="1"/>
  <c r="AP39" i="9" s="1"/>
  <c r="AQ39" i="9" s="1"/>
  <c r="O16" i="2"/>
  <c r="O38" i="2" s="1"/>
  <c r="B20" i="5"/>
  <c r="CF68" i="1"/>
  <c r="CF27" i="1"/>
  <c r="CF73" i="1" s="1"/>
  <c r="AY87" i="1"/>
  <c r="P33" i="1"/>
  <c r="P79" i="1" s="1"/>
  <c r="O79" i="1"/>
  <c r="AB31" i="1"/>
  <c r="AA77" i="1"/>
  <c r="AJ68" i="1"/>
  <c r="X68" i="1"/>
  <c r="CD69" i="1"/>
  <c r="CQ68" i="1"/>
  <c r="CE27" i="1"/>
  <c r="CE73" i="1" s="1"/>
  <c r="Z125" i="1"/>
  <c r="AA102" i="1"/>
  <c r="AA125" i="1" s="1"/>
  <c r="AH70" i="1"/>
  <c r="V70" i="1"/>
  <c r="BK45" i="1"/>
  <c r="BL45" i="1" s="1"/>
  <c r="BK68" i="1"/>
  <c r="CI68" i="1"/>
  <c r="CI27" i="1"/>
  <c r="AM93" i="1"/>
  <c r="AN47" i="1"/>
  <c r="AO47" i="1" s="1"/>
  <c r="AP47" i="1" s="1"/>
  <c r="AQ47" i="1" s="1"/>
  <c r="BK49" i="1"/>
  <c r="BW95" i="1" s="1"/>
  <c r="BK72" i="1"/>
  <c r="CH68" i="1"/>
  <c r="CH27" i="1"/>
  <c r="CH73" i="1" s="1"/>
  <c r="BA41" i="1"/>
  <c r="BB41" i="1" s="1"/>
  <c r="BC41" i="1" s="1"/>
  <c r="BD41" i="1" s="1"/>
  <c r="BE41" i="1" s="1"/>
  <c r="BF41" i="1" s="1"/>
  <c r="BG41" i="1" s="1"/>
  <c r="CE68" i="1"/>
  <c r="P32" i="1"/>
  <c r="AB78" i="1" s="1"/>
  <c r="O78" i="1"/>
  <c r="O69" i="1"/>
  <c r="BL33" i="1"/>
  <c r="BK79" i="1"/>
  <c r="BW79" i="1"/>
  <c r="BK71" i="1"/>
  <c r="BK48" i="1"/>
  <c r="BK94" i="1" s="1"/>
  <c r="AY47" i="1"/>
  <c r="AY70" i="1"/>
  <c r="BW70" i="1"/>
  <c r="BW47" i="1"/>
  <c r="BX47" i="1" s="1"/>
  <c r="BY47" i="1" s="1"/>
  <c r="F21" i="4"/>
  <c r="BC60" i="9"/>
  <c r="CJ70" i="1"/>
  <c r="CH69" i="1"/>
  <c r="AM86" i="1"/>
  <c r="AA86" i="1"/>
  <c r="AB40" i="1"/>
  <c r="AM81" i="1"/>
  <c r="AN35" i="1"/>
  <c r="AN81" i="1" s="1"/>
  <c r="AY81" i="1"/>
  <c r="AY79" i="1"/>
  <c r="AF71" i="1"/>
  <c r="CE72" i="1"/>
  <c r="G9" i="3"/>
  <c r="G38" i="3" s="1"/>
  <c r="P40" i="1"/>
  <c r="O86" i="1"/>
  <c r="AA81" i="1"/>
  <c r="BI71" i="1"/>
  <c r="BX40" i="1"/>
  <c r="BW86" i="1"/>
  <c r="BX49" i="1"/>
  <c r="BY49" i="1" s="1"/>
  <c r="Q18" i="2"/>
  <c r="CT27" i="1"/>
  <c r="CT73" i="1" s="1"/>
  <c r="BN70" i="1"/>
  <c r="CC69" i="1"/>
  <c r="AA111" i="1"/>
  <c r="Z134" i="1"/>
  <c r="BG72" i="1"/>
  <c r="AE71" i="1"/>
  <c r="O48" i="1"/>
  <c r="AA94" i="1" s="1"/>
  <c r="O117" i="1"/>
  <c r="P117" i="1" s="1"/>
  <c r="Q117" i="1" s="1"/>
  <c r="R117" i="1" s="1"/>
  <c r="S117" i="1" s="1"/>
  <c r="T117" i="1" s="1"/>
  <c r="U117" i="1" s="1"/>
  <c r="V117" i="1" s="1"/>
  <c r="W117" i="1" s="1"/>
  <c r="X117" i="1" s="1"/>
  <c r="Y117" i="1" s="1"/>
  <c r="Z117" i="1" s="1"/>
  <c r="AG70" i="1"/>
  <c r="AS71" i="1"/>
  <c r="U69" i="1"/>
  <c r="BH68" i="1"/>
  <c r="BX34" i="1"/>
  <c r="BX80" i="1" s="1"/>
  <c r="BW80" i="1"/>
  <c r="CA27" i="1"/>
  <c r="CA73" i="1" s="1"/>
  <c r="CQ27" i="1"/>
  <c r="CQ73" i="1" s="1"/>
  <c r="BY32" i="1"/>
  <c r="BZ32" i="1" s="1"/>
  <c r="CA32" i="1" s="1"/>
  <c r="BX78" i="1"/>
  <c r="BK86" i="1"/>
  <c r="BL40" i="1"/>
  <c r="O47" i="1"/>
  <c r="O93" i="1" s="1"/>
  <c r="O116" i="1"/>
  <c r="P116" i="1" s="1"/>
  <c r="Q116" i="1" s="1"/>
  <c r="R116" i="1" s="1"/>
  <c r="S116" i="1" s="1"/>
  <c r="T116" i="1" s="1"/>
  <c r="U116" i="1" s="1"/>
  <c r="V116" i="1" s="1"/>
  <c r="W116" i="1" s="1"/>
  <c r="X116" i="1" s="1"/>
  <c r="Y116" i="1" s="1"/>
  <c r="Z116" i="1" s="1"/>
  <c r="AA116" i="1" s="1"/>
  <c r="BZ68" i="1"/>
  <c r="BZ27" i="1"/>
  <c r="BZ73" i="1" s="1"/>
  <c r="BE71" i="1"/>
  <c r="Q72" i="1"/>
  <c r="BP71" i="1"/>
  <c r="BD71" i="1"/>
  <c r="BA71" i="1"/>
  <c r="AO71" i="1"/>
  <c r="Z71" i="1"/>
  <c r="BH70" i="1"/>
  <c r="Z68" i="1"/>
  <c r="BT71" i="1"/>
  <c r="BW46" i="1"/>
  <c r="O87" i="1"/>
  <c r="CC68" i="1"/>
  <c r="CC27" i="1"/>
  <c r="CC73" i="1" s="1"/>
  <c r="AD39" i="1"/>
  <c r="AY39" i="9"/>
  <c r="AZ39" i="9" s="1"/>
  <c r="BA39" i="9" s="1"/>
  <c r="AJ72" i="1"/>
  <c r="BA72" i="1"/>
  <c r="H23" i="5"/>
  <c r="H36" i="5" s="1"/>
  <c r="CO61" i="9"/>
  <c r="CP70" i="1"/>
  <c r="CP27" i="1"/>
  <c r="CN69" i="1"/>
  <c r="CM74" i="1"/>
  <c r="AX70" i="1"/>
  <c r="R70" i="1"/>
  <c r="AK69" i="1"/>
  <c r="CD27" i="1"/>
  <c r="CD73" i="1" s="1"/>
  <c r="CS27" i="1"/>
  <c r="CS73" i="1" s="1"/>
  <c r="BH71" i="1"/>
  <c r="BG71" i="1"/>
  <c r="BL70" i="1"/>
  <c r="AN39" i="1"/>
  <c r="BK61" i="9"/>
  <c r="BF71" i="1"/>
  <c r="BJ70" i="1"/>
  <c r="BL46" i="1"/>
  <c r="BM46" i="1" s="1"/>
  <c r="BN46" i="1" s="1"/>
  <c r="AP71" i="1"/>
  <c r="BU71" i="1"/>
  <c r="BW45" i="1"/>
  <c r="BW27" i="1"/>
  <c r="BW73" i="1" s="1"/>
  <c r="BY68" i="1"/>
  <c r="BY27" i="1"/>
  <c r="BY73" i="1" s="1"/>
  <c r="AK72" i="1"/>
  <c r="AA70" i="1"/>
  <c r="AY49" i="1"/>
  <c r="AZ49" i="1" s="1"/>
  <c r="BA49" i="1" s="1"/>
  <c r="AZ72" i="1"/>
  <c r="BB71" i="1"/>
  <c r="CA68" i="1"/>
  <c r="BV72" i="1"/>
  <c r="CO70" i="1"/>
  <c r="CM69" i="1"/>
  <c r="CJ71" i="1"/>
  <c r="AV72" i="1"/>
  <c r="BI70" i="1"/>
  <c r="AE70" i="1"/>
  <c r="V69" i="1"/>
  <c r="AT68" i="1"/>
  <c r="Q68" i="1"/>
  <c r="BP69" i="1"/>
  <c r="BR72" i="1"/>
  <c r="P8" i="2"/>
  <c r="AB30" i="9"/>
  <c r="AC30" i="9" s="1"/>
  <c r="P68" i="1"/>
  <c r="AZ71" i="1"/>
  <c r="AM71" i="1"/>
  <c r="AF69" i="1"/>
  <c r="BF68" i="1"/>
  <c r="F6" i="7"/>
  <c r="X52" i="9"/>
  <c r="E17" i="2"/>
  <c r="CI72" i="1"/>
  <c r="CQ69" i="1"/>
  <c r="CO68" i="1"/>
  <c r="CP74" i="1"/>
  <c r="CO27" i="1"/>
  <c r="CO73" i="1" s="1"/>
  <c r="BJ72" i="1"/>
  <c r="AF72" i="1"/>
  <c r="Y71" i="1"/>
  <c r="U19" i="2"/>
  <c r="Q77" i="1"/>
  <c r="AG69" i="1"/>
  <c r="CB71" i="1"/>
  <c r="CL56" i="9"/>
  <c r="AN67" i="9"/>
  <c r="BE70" i="1"/>
  <c r="Q69" i="1"/>
  <c r="Y54" i="9"/>
  <c r="CH72" i="1"/>
  <c r="CT71" i="1"/>
  <c r="CR70" i="1"/>
  <c r="CP69" i="1"/>
  <c r="CN68" i="1"/>
  <c r="CO74" i="1"/>
  <c r="CN27" i="1"/>
  <c r="BH72" i="1"/>
  <c r="X72" i="1"/>
  <c r="U71" i="1"/>
  <c r="AL70" i="1"/>
  <c r="CF69" i="1"/>
  <c r="BY61" i="9"/>
  <c r="AM46" i="9"/>
  <c r="CS71" i="1"/>
  <c r="CQ70" i="1"/>
  <c r="CO69" i="1"/>
  <c r="CM68" i="1"/>
  <c r="CN74" i="1"/>
  <c r="CM27" i="1"/>
  <c r="Z127" i="1"/>
  <c r="AA104" i="1"/>
  <c r="AP41" i="1"/>
  <c r="CD39" i="1"/>
  <c r="Y112" i="1"/>
  <c r="Y113" i="1" s="1"/>
  <c r="Z108" i="1"/>
  <c r="BA42" i="1"/>
  <c r="S31" i="1"/>
  <c r="R77" i="1"/>
  <c r="Y105" i="1"/>
  <c r="Z100" i="1"/>
  <c r="AD68" i="1"/>
  <c r="AP68" i="1"/>
  <c r="BS68" i="1"/>
  <c r="BG68" i="1"/>
  <c r="BM32" i="1"/>
  <c r="S69" i="1"/>
  <c r="D39" i="1"/>
  <c r="O85" i="1"/>
  <c r="AC72" i="1"/>
  <c r="AO72" i="1"/>
  <c r="AY94" i="1"/>
  <c r="AZ48" i="1"/>
  <c r="V71" i="1"/>
  <c r="AH71" i="1"/>
  <c r="AC35" i="1"/>
  <c r="BW81" i="1"/>
  <c r="BK81" i="1"/>
  <c r="BL35" i="1"/>
  <c r="AA110" i="1"/>
  <c r="Z133" i="1"/>
  <c r="AA101" i="1"/>
  <c r="Z124" i="1"/>
  <c r="Z132" i="1"/>
  <c r="AA109" i="1"/>
  <c r="BB33" i="1"/>
  <c r="BL87" i="1"/>
  <c r="AZ69" i="1"/>
  <c r="BX72" i="1"/>
  <c r="BL72" i="1"/>
  <c r="AW72" i="1"/>
  <c r="BI72" i="1"/>
  <c r="Q70" i="1"/>
  <c r="AC70" i="1"/>
  <c r="AY46" i="1"/>
  <c r="AY69" i="1"/>
  <c r="U68" i="1"/>
  <c r="BR70" i="1"/>
  <c r="CD70" i="1"/>
  <c r="BS70" i="1"/>
  <c r="CE70" i="1"/>
  <c r="BS31" i="1"/>
  <c r="BO69" i="1"/>
  <c r="CA69" i="1"/>
  <c r="AM69" i="1"/>
  <c r="AM46" i="1"/>
  <c r="CK69" i="1"/>
  <c r="AC34" i="1"/>
  <c r="AA103" i="1"/>
  <c r="Z126" i="1"/>
  <c r="AN80" i="1"/>
  <c r="AO34" i="1"/>
  <c r="AZ31" i="1"/>
  <c r="AY77" i="1"/>
  <c r="BK77" i="1"/>
  <c r="R72" i="1"/>
  <c r="AD72" i="1"/>
  <c r="BP70" i="1"/>
  <c r="CB70" i="1"/>
  <c r="BQ70" i="1"/>
  <c r="CC70" i="1"/>
  <c r="BR71" i="1"/>
  <c r="CD71" i="1"/>
  <c r="BX41" i="1"/>
  <c r="BW87" i="1"/>
  <c r="CB72" i="1"/>
  <c r="BB72" i="1"/>
  <c r="BN72" i="1"/>
  <c r="AY60" i="9"/>
  <c r="AY38" i="9"/>
  <c r="AZ38" i="9" s="1"/>
  <c r="BA38" i="9" s="1"/>
  <c r="BB38" i="9" s="1"/>
  <c r="AN31" i="1"/>
  <c r="AM77" i="1"/>
  <c r="AD70" i="1"/>
  <c r="G32" i="1"/>
  <c r="AL72" i="1"/>
  <c r="AX72" i="1"/>
  <c r="W12" i="2"/>
  <c r="AC33" i="1"/>
  <c r="BR68" i="1"/>
  <c r="CD68" i="1"/>
  <c r="BT70" i="1"/>
  <c r="CF70" i="1"/>
  <c r="BC40" i="1"/>
  <c r="BZ42" i="1"/>
  <c r="G6" i="6"/>
  <c r="BL69" i="1"/>
  <c r="CL68" i="1"/>
  <c r="BK88" i="1"/>
  <c r="BL42" i="1"/>
  <c r="BW88" i="1"/>
  <c r="O49" i="1"/>
  <c r="O72" i="1"/>
  <c r="O118" i="1"/>
  <c r="P118" i="1" s="1"/>
  <c r="Q118" i="1" s="1"/>
  <c r="R118" i="1" s="1"/>
  <c r="S118" i="1" s="1"/>
  <c r="T118" i="1" s="1"/>
  <c r="U118" i="1" s="1"/>
  <c r="V118" i="1" s="1"/>
  <c r="W118" i="1" s="1"/>
  <c r="X118" i="1" s="1"/>
  <c r="Y118" i="1" s="1"/>
  <c r="Z118" i="1" s="1"/>
  <c r="BN71" i="1"/>
  <c r="AN48" i="1"/>
  <c r="AM94" i="1"/>
  <c r="R68" i="1"/>
  <c r="H10" i="4"/>
  <c r="CO53" i="9"/>
  <c r="AK71" i="1"/>
  <c r="BC39" i="1"/>
  <c r="AQ72" i="1"/>
  <c r="AA49" i="1"/>
  <c r="AA72" i="1"/>
  <c r="AM72" i="1"/>
  <c r="D10" i="4"/>
  <c r="D36" i="4" s="1"/>
  <c r="CK53" i="9"/>
  <c r="M4" i="7"/>
  <c r="P42" i="1"/>
  <c r="AA88" i="1"/>
  <c r="CC33" i="1"/>
  <c r="AR72" i="1"/>
  <c r="AE69" i="1"/>
  <c r="R69" i="1"/>
  <c r="S39" i="1"/>
  <c r="BW85" i="1"/>
  <c r="BL39" i="1"/>
  <c r="BN34" i="1"/>
  <c r="BC72" i="1"/>
  <c r="BO72" i="1"/>
  <c r="AM49" i="1"/>
  <c r="AY72" i="1"/>
  <c r="BN54" i="9"/>
  <c r="BZ54" i="9"/>
  <c r="E9" i="5"/>
  <c r="E35" i="5" s="1"/>
  <c r="E8" i="5"/>
  <c r="BB54" i="9"/>
  <c r="AZ53" i="9"/>
  <c r="BM54" i="9"/>
  <c r="D9" i="5"/>
  <c r="D35" i="5" s="1"/>
  <c r="S72" i="1"/>
  <c r="AE72" i="1"/>
  <c r="Z56" i="9"/>
  <c r="AC42" i="1"/>
  <c r="BM71" i="1"/>
  <c r="BY71" i="1"/>
  <c r="W71" i="1"/>
  <c r="BV69" i="1"/>
  <c r="BJ69" i="1"/>
  <c r="AS68" i="1"/>
  <c r="AM78" i="1"/>
  <c r="AA78" i="1"/>
  <c r="CF72" i="1"/>
  <c r="AO54" i="9"/>
  <c r="BH55" i="9"/>
  <c r="BZ35" i="1"/>
  <c r="R71" i="1"/>
  <c r="BA70" i="1"/>
  <c r="CD72" i="1"/>
  <c r="Y60" i="9"/>
  <c r="L17" i="4"/>
  <c r="O7" i="2"/>
  <c r="O30" i="2" s="1"/>
  <c r="CK69" i="9"/>
  <c r="D10" i="6"/>
  <c r="AD12" i="2"/>
  <c r="AH54" i="2" s="1"/>
  <c r="K10" i="7"/>
  <c r="G11" i="2"/>
  <c r="CK62" i="9"/>
  <c r="D23" i="6"/>
  <c r="AY78" i="1"/>
  <c r="AZ32" i="1"/>
  <c r="BM70" i="1"/>
  <c r="BY70" i="1"/>
  <c r="W70" i="1"/>
  <c r="AQ68" i="1"/>
  <c r="BW48" i="1"/>
  <c r="BW71" i="1"/>
  <c r="AM47" i="9"/>
  <c r="CR72" i="1"/>
  <c r="AW70" i="1"/>
  <c r="AJ70" i="1"/>
  <c r="BD69" i="1"/>
  <c r="BC69" i="1"/>
  <c r="AQ69" i="1"/>
  <c r="BC68" i="1"/>
  <c r="BW72" i="1"/>
  <c r="AB47" i="1"/>
  <c r="Q41" i="1"/>
  <c r="P87" i="1"/>
  <c r="BK47" i="1"/>
  <c r="BK70" i="1"/>
  <c r="O92" i="1"/>
  <c r="AS72" i="1"/>
  <c r="AV70" i="1"/>
  <c r="Z69" i="1"/>
  <c r="I10" i="2"/>
  <c r="CK68" i="1"/>
  <c r="V72" i="1"/>
  <c r="BF72" i="1"/>
  <c r="AP72" i="1"/>
  <c r="AW71" i="1"/>
  <c r="AQ70" i="1"/>
  <c r="BM69" i="1"/>
  <c r="AL69" i="1"/>
  <c r="I9" i="7"/>
  <c r="P34" i="1"/>
  <c r="AB80" i="1" s="1"/>
  <c r="O80" i="1"/>
  <c r="Y72" i="1"/>
  <c r="AI71" i="1"/>
  <c r="T71" i="1"/>
  <c r="BT72" i="1"/>
  <c r="BT52" i="9"/>
  <c r="AI72" i="1"/>
  <c r="BD72" i="1"/>
  <c r="AB70" i="1"/>
  <c r="AW69" i="1"/>
  <c r="BI69" i="1"/>
  <c r="BD52" i="9"/>
  <c r="BP52" i="9"/>
  <c r="G8" i="3"/>
  <c r="G37" i="3" s="1"/>
  <c r="AM87" i="1"/>
  <c r="X18" i="2"/>
  <c r="D17" i="7"/>
  <c r="D31" i="8" s="1"/>
  <c r="AQ52" i="9"/>
  <c r="AN55" i="9"/>
  <c r="AY85" i="1"/>
  <c r="AB46" i="1"/>
  <c r="AO40" i="1"/>
  <c r="BA86" i="1" s="1"/>
  <c r="AZ86" i="1"/>
  <c r="AA80" i="1"/>
  <c r="AQ71" i="1"/>
  <c r="BZ70" i="1"/>
  <c r="S61" i="9"/>
  <c r="CP72" i="1"/>
  <c r="CN72" i="1"/>
  <c r="P71" i="1"/>
  <c r="AB71" i="1"/>
  <c r="BO70" i="1"/>
  <c r="BK69" i="1"/>
  <c r="AU69" i="1"/>
  <c r="AI69" i="1"/>
  <c r="CA71" i="1"/>
  <c r="CM71" i="1"/>
  <c r="CI69" i="1"/>
  <c r="AM70" i="1"/>
  <c r="AU68" i="1"/>
  <c r="Y19" i="2"/>
  <c r="CP71" i="1"/>
  <c r="S71" i="1"/>
  <c r="BR69" i="1"/>
  <c r="BS72" i="1"/>
  <c r="C44" i="9"/>
  <c r="CO72" i="1"/>
  <c r="CM72" i="1"/>
  <c r="CI70" i="1"/>
  <c r="AY143" i="1"/>
  <c r="AG71" i="1"/>
  <c r="AO69" i="1"/>
  <c r="BU70" i="1"/>
  <c r="BZ72" i="1"/>
  <c r="S15" i="2"/>
  <c r="S37" i="2" s="1"/>
  <c r="CL72" i="1"/>
  <c r="CT68" i="1"/>
  <c r="J21" i="7"/>
  <c r="J35" i="8" s="1"/>
  <c r="F20" i="7"/>
  <c r="AA34" i="9"/>
  <c r="AB34" i="9" s="1"/>
  <c r="AC34" i="9" s="1"/>
  <c r="H5" i="7"/>
  <c r="P53" i="9"/>
  <c r="AB62" i="9"/>
  <c r="CK72" i="1"/>
  <c r="CI71" i="1"/>
  <c r="CS68" i="1"/>
  <c r="AN42" i="1"/>
  <c r="G23" i="7"/>
  <c r="H10" i="7"/>
  <c r="CI68" i="9"/>
  <c r="AL63" i="9"/>
  <c r="J17" i="7"/>
  <c r="I4" i="7"/>
  <c r="S54" i="9"/>
  <c r="B19" i="6"/>
  <c r="B32" i="6" s="1"/>
  <c r="CJ72" i="1"/>
  <c r="CH71" i="1"/>
  <c r="CR68" i="1"/>
  <c r="CL74" i="1"/>
  <c r="BL61" i="9"/>
  <c r="CN56" i="9"/>
  <c r="G8" i="7"/>
  <c r="AK56" i="9"/>
  <c r="CK74" i="1"/>
  <c r="AM60" i="9"/>
  <c r="C34" i="9"/>
  <c r="D34" i="9" s="1"/>
  <c r="E34" i="9" s="1"/>
  <c r="F34" i="9" s="1"/>
  <c r="G34" i="9" s="1"/>
  <c r="H34" i="9" s="1"/>
  <c r="I34" i="9" s="1"/>
  <c r="J34" i="9" s="1"/>
  <c r="K34" i="9" s="1"/>
  <c r="L34" i="9" s="1"/>
  <c r="M34" i="9" s="1"/>
  <c r="N34" i="9" s="1"/>
  <c r="N100" i="9" s="1"/>
  <c r="O100" i="9" s="1"/>
  <c r="P100" i="9" s="1"/>
  <c r="Q100" i="9" s="1"/>
  <c r="R100" i="9" s="1"/>
  <c r="S100" i="9" s="1"/>
  <c r="T100" i="9" s="1"/>
  <c r="U100" i="9" s="1"/>
  <c r="V100" i="9" s="1"/>
  <c r="W100" i="9" s="1"/>
  <c r="X100" i="9" s="1"/>
  <c r="Y100" i="9" s="1"/>
  <c r="Z100" i="9" s="1"/>
  <c r="CT72" i="1"/>
  <c r="CR69" i="1"/>
  <c r="CP68" i="1"/>
  <c r="CJ74" i="1"/>
  <c r="CQ74" i="1"/>
  <c r="BW74" i="1"/>
  <c r="BW51" i="1"/>
  <c r="CT74" i="1"/>
  <c r="CS74" i="1"/>
  <c r="CR74" i="1"/>
  <c r="CI28" i="1"/>
  <c r="CG70" i="1"/>
  <c r="CS70" i="1"/>
  <c r="CT69" i="1"/>
  <c r="CH70" i="1"/>
  <c r="CT70" i="1"/>
  <c r="CS69" i="1"/>
  <c r="CG69" i="1"/>
  <c r="CG72" i="1"/>
  <c r="CS72" i="1"/>
  <c r="H20" i="7"/>
  <c r="CP63" i="9"/>
  <c r="C11" i="2"/>
  <c r="B21" i="4"/>
  <c r="B34" i="4" s="1"/>
  <c r="CQ61" i="9"/>
  <c r="J23" i="5"/>
  <c r="Y11" i="2"/>
  <c r="R15" i="2"/>
  <c r="AK55" i="9"/>
  <c r="CS62" i="9"/>
  <c r="L24" i="6"/>
  <c r="C7" i="6"/>
  <c r="C33" i="6" s="1"/>
  <c r="C22" i="5"/>
  <c r="M9" i="5"/>
  <c r="B7" i="6"/>
  <c r="B33" i="6" s="1"/>
  <c r="E10" i="4"/>
  <c r="CL53" i="9"/>
  <c r="BS60" i="9"/>
  <c r="CI55" i="9"/>
  <c r="M6" i="7"/>
  <c r="E4" i="7"/>
  <c r="AV56" i="9"/>
  <c r="I6" i="5"/>
  <c r="AH54" i="9"/>
  <c r="E19" i="6"/>
  <c r="E32" i="6" s="1"/>
  <c r="L17" i="2"/>
  <c r="AM54" i="9"/>
  <c r="G10" i="7"/>
  <c r="CI84" i="9"/>
  <c r="K24" i="7"/>
  <c r="K38" i="8" s="1"/>
  <c r="K9" i="3"/>
  <c r="CH55" i="9"/>
  <c r="B7" i="5"/>
  <c r="CK63" i="9"/>
  <c r="L21" i="7"/>
  <c r="AE60" i="9"/>
  <c r="CP69" i="9"/>
  <c r="I10" i="6"/>
  <c r="CC52" i="9"/>
  <c r="CG52" i="9"/>
  <c r="M9" i="6"/>
  <c r="BH60" i="9"/>
  <c r="AT53" i="9"/>
  <c r="P31" i="9"/>
  <c r="Q31" i="9" s="1"/>
  <c r="AV52" i="9"/>
  <c r="S55" i="9"/>
  <c r="AC19" i="2"/>
  <c r="CP68" i="9"/>
  <c r="CG53" i="9"/>
  <c r="CG67" i="9"/>
  <c r="H10" i="3"/>
  <c r="H39" i="3" s="1"/>
  <c r="M6" i="6"/>
  <c r="AL55" i="9"/>
  <c r="L10" i="6"/>
  <c r="L36" i="6" s="1"/>
  <c r="CP55" i="9"/>
  <c r="CJ54" i="9"/>
  <c r="C10" i="5"/>
  <c r="G8" i="6"/>
  <c r="BD55" i="9"/>
  <c r="B17" i="6"/>
  <c r="B30" i="6" s="1"/>
  <c r="C47" i="9"/>
  <c r="CO66" i="9"/>
  <c r="Z12" i="2"/>
  <c r="P18" i="2"/>
  <c r="U53" i="9"/>
  <c r="Z52" i="9"/>
  <c r="K10" i="2"/>
  <c r="K33" i="2" s="1"/>
  <c r="C6" i="6"/>
  <c r="C32" i="6" s="1"/>
  <c r="C40" i="9"/>
  <c r="D40" i="9" s="1"/>
  <c r="E40" i="9" s="1"/>
  <c r="F40" i="9" s="1"/>
  <c r="G40" i="9" s="1"/>
  <c r="H40" i="9" s="1"/>
  <c r="I40" i="9" s="1"/>
  <c r="J40" i="9" s="1"/>
  <c r="K40" i="9" s="1"/>
  <c r="L40" i="9" s="1"/>
  <c r="M40" i="9" s="1"/>
  <c r="N40" i="9" s="1"/>
  <c r="N106" i="9" s="1"/>
  <c r="O106" i="9" s="1"/>
  <c r="P106" i="9" s="1"/>
  <c r="Q106" i="9" s="1"/>
  <c r="R106" i="9" s="1"/>
  <c r="S106" i="9" s="1"/>
  <c r="T106" i="9" s="1"/>
  <c r="U106" i="9" s="1"/>
  <c r="V106" i="9" s="1"/>
  <c r="W106" i="9" s="1"/>
  <c r="X106" i="9" s="1"/>
  <c r="Y106" i="9" s="1"/>
  <c r="Z106" i="9" s="1"/>
  <c r="Z128" i="9" s="1"/>
  <c r="W16" i="2"/>
  <c r="W38" i="2" s="1"/>
  <c r="W11" i="2"/>
  <c r="K12" i="2"/>
  <c r="F12" i="2"/>
  <c r="AM52" i="9"/>
  <c r="L16" i="2"/>
  <c r="BV55" i="9"/>
  <c r="K22" i="4"/>
  <c r="BT60" i="9"/>
  <c r="BL52" i="9"/>
  <c r="N7" i="2"/>
  <c r="M5" i="7"/>
  <c r="AS62" i="9"/>
  <c r="F23" i="7"/>
  <c r="BV56" i="9"/>
  <c r="BQ54" i="9"/>
  <c r="CA53" i="9"/>
  <c r="P19" i="2"/>
  <c r="BO52" i="9"/>
  <c r="AT52" i="9"/>
  <c r="AE26" i="2"/>
  <c r="L24" i="7"/>
  <c r="H9" i="7"/>
  <c r="D10" i="7"/>
  <c r="T16" i="2"/>
  <c r="C10" i="7"/>
  <c r="F7" i="7"/>
  <c r="M17" i="2"/>
  <c r="CN63" i="9"/>
  <c r="CN67" i="9"/>
  <c r="BX52" i="9"/>
  <c r="Q62" i="9"/>
  <c r="AU55" i="9"/>
  <c r="L19" i="7"/>
  <c r="AL61" i="9"/>
  <c r="O63" i="9"/>
  <c r="G19" i="2"/>
  <c r="BE63" i="9"/>
  <c r="H21" i="7"/>
  <c r="B5" i="5"/>
  <c r="B31" i="5" s="1"/>
  <c r="O32" i="9"/>
  <c r="P32" i="9" s="1"/>
  <c r="S52" i="9"/>
  <c r="L8" i="6"/>
  <c r="BI55" i="9"/>
  <c r="CR69" i="9"/>
  <c r="K10" i="6"/>
  <c r="AD10" i="2"/>
  <c r="AH53" i="2" s="1"/>
  <c r="J23" i="4"/>
  <c r="J36" i="4" s="1"/>
  <c r="CQ67" i="9"/>
  <c r="I8" i="5"/>
  <c r="BF54" i="9"/>
  <c r="M4" i="4"/>
  <c r="C17" i="6"/>
  <c r="C30" i="6" s="1"/>
  <c r="AD9" i="2"/>
  <c r="AH52" i="2" s="1"/>
  <c r="K10" i="5"/>
  <c r="BV61" i="9"/>
  <c r="CH61" i="9"/>
  <c r="BR54" i="9"/>
  <c r="Z61" i="9"/>
  <c r="M17" i="5"/>
  <c r="AA56" i="9"/>
  <c r="B6" i="7"/>
  <c r="H8" i="5"/>
  <c r="H34" i="5" s="1"/>
  <c r="U9" i="2"/>
  <c r="BE54" i="9"/>
  <c r="C6" i="4"/>
  <c r="CS66" i="9"/>
  <c r="CD60" i="9"/>
  <c r="CM55" i="9"/>
  <c r="W8" i="2"/>
  <c r="W31" i="2" s="1"/>
  <c r="K8" i="4"/>
  <c r="K34" i="4" s="1"/>
  <c r="C9" i="4"/>
  <c r="C35" i="4" s="1"/>
  <c r="BL53" i="9"/>
  <c r="L18" i="5"/>
  <c r="Y61" i="9"/>
  <c r="F16" i="2"/>
  <c r="K17" i="5"/>
  <c r="K30" i="5" s="1"/>
  <c r="AA54" i="9"/>
  <c r="C5" i="3"/>
  <c r="C34" i="3" s="1"/>
  <c r="P52" i="9"/>
  <c r="CR62" i="9"/>
  <c r="B18" i="7"/>
  <c r="BY53" i="9"/>
  <c r="CF55" i="9"/>
  <c r="I4" i="4"/>
  <c r="I30" i="4" s="1"/>
  <c r="CE60" i="9"/>
  <c r="K19" i="7"/>
  <c r="I4" i="5"/>
  <c r="I30" i="5" s="1"/>
  <c r="BU62" i="9"/>
  <c r="L21" i="6"/>
  <c r="P62" i="9"/>
  <c r="J9" i="3"/>
  <c r="J38" i="3" s="1"/>
  <c r="BS52" i="9"/>
  <c r="G4" i="6"/>
  <c r="T55" i="9"/>
  <c r="D7" i="2"/>
  <c r="AT54" i="9"/>
  <c r="O62" i="9"/>
  <c r="AZ55" i="9"/>
  <c r="CM54" i="9"/>
  <c r="CM68" i="9"/>
  <c r="BX53" i="9"/>
  <c r="I11" i="2"/>
  <c r="D11" i="2"/>
  <c r="M6" i="5"/>
  <c r="M32" i="5" s="1"/>
  <c r="T8" i="2"/>
  <c r="I5" i="4"/>
  <c r="V53" i="9"/>
  <c r="I8" i="2"/>
  <c r="BB55" i="9"/>
  <c r="E8" i="6"/>
  <c r="F10" i="5"/>
  <c r="F36" i="5" s="1"/>
  <c r="CK60" i="9"/>
  <c r="BY60" i="9"/>
  <c r="H18" i="5"/>
  <c r="U61" i="9"/>
  <c r="AZ56" i="9"/>
  <c r="K6" i="7"/>
  <c r="N11" i="2"/>
  <c r="B8" i="5"/>
  <c r="B34" i="5" s="1"/>
  <c r="AY54" i="9"/>
  <c r="L6" i="5"/>
  <c r="L32" i="5" s="1"/>
  <c r="E4" i="4"/>
  <c r="B7" i="3"/>
  <c r="B36" i="3" s="1"/>
  <c r="AM30" i="9"/>
  <c r="AM74" i="9" s="1"/>
  <c r="H9" i="6"/>
  <c r="H35" i="6" s="1"/>
  <c r="BQ55" i="9"/>
  <c r="CS52" i="9"/>
  <c r="I20" i="7"/>
  <c r="I34" i="8" s="1"/>
  <c r="AT63" i="9"/>
  <c r="K11" i="2"/>
  <c r="K34" i="2" s="1"/>
  <c r="CK56" i="9"/>
  <c r="AQ56" i="9"/>
  <c r="U18" i="2"/>
  <c r="BI62" i="9"/>
  <c r="CH67" i="9"/>
  <c r="BV53" i="9"/>
  <c r="F4" i="5"/>
  <c r="F30" i="5" s="1"/>
  <c r="D9" i="2"/>
  <c r="BY56" i="9"/>
  <c r="F18" i="4"/>
  <c r="F31" i="4" s="1"/>
  <c r="S60" i="9"/>
  <c r="BC56" i="9"/>
  <c r="AN56" i="9"/>
  <c r="M7" i="7"/>
  <c r="CC56" i="9"/>
  <c r="F23" i="6"/>
  <c r="F36" i="6" s="1"/>
  <c r="BW30" i="9"/>
  <c r="CI74" i="9" s="1"/>
  <c r="D23" i="7"/>
  <c r="BI60" i="9"/>
  <c r="AW60" i="9"/>
  <c r="M15" i="2"/>
  <c r="R60" i="9"/>
  <c r="E18" i="4"/>
  <c r="L7" i="7"/>
  <c r="AG56" i="9"/>
  <c r="T53" i="9"/>
  <c r="G7" i="2"/>
  <c r="G30" i="2" s="1"/>
  <c r="O53" i="9"/>
  <c r="G10" i="3"/>
  <c r="G39" i="3" s="1"/>
  <c r="CB52" i="9"/>
  <c r="CN52" i="9"/>
  <c r="E9" i="3"/>
  <c r="E38" i="3" s="1"/>
  <c r="E18" i="5"/>
  <c r="R61" i="9"/>
  <c r="K20" i="4"/>
  <c r="AV60" i="9"/>
  <c r="D18" i="4"/>
  <c r="Q60" i="9"/>
  <c r="AF56" i="9"/>
  <c r="D5" i="7"/>
  <c r="AM40" i="9"/>
  <c r="AN40" i="9" s="1"/>
  <c r="AO40" i="9" s="1"/>
  <c r="AP40" i="9" s="1"/>
  <c r="AM62" i="9"/>
  <c r="O17" i="2"/>
  <c r="O39" i="2" s="1"/>
  <c r="AP61" i="9"/>
  <c r="B5" i="4"/>
  <c r="BK44" i="9"/>
  <c r="CH68" i="9"/>
  <c r="CP62" i="9"/>
  <c r="I23" i="6"/>
  <c r="T7" i="2"/>
  <c r="I19" i="6"/>
  <c r="I32" i="6" s="1"/>
  <c r="AB11" i="2"/>
  <c r="L9" i="5"/>
  <c r="CG54" i="9"/>
  <c r="CP67" i="9"/>
  <c r="CA66" i="9"/>
  <c r="AO61" i="9"/>
  <c r="J8" i="3"/>
  <c r="J37" i="3" s="1"/>
  <c r="BS66" i="9"/>
  <c r="BG52" i="9"/>
  <c r="H7" i="6"/>
  <c r="K8" i="6"/>
  <c r="V10" i="2"/>
  <c r="K17" i="2"/>
  <c r="K39" i="2" s="1"/>
  <c r="O45" i="9"/>
  <c r="M8" i="2"/>
  <c r="L22" i="7"/>
  <c r="B9" i="7"/>
  <c r="E21" i="7"/>
  <c r="K18" i="7"/>
  <c r="O46" i="9"/>
  <c r="G16" i="2"/>
  <c r="G38" i="2" s="1"/>
  <c r="Q54" i="9"/>
  <c r="AF53" i="9"/>
  <c r="BX60" i="9"/>
  <c r="D21" i="4"/>
  <c r="M19" i="7"/>
  <c r="BA61" i="9"/>
  <c r="AC60" i="9"/>
  <c r="H12" i="2"/>
  <c r="C9" i="2"/>
  <c r="C32" i="2" s="1"/>
  <c r="F6" i="4"/>
  <c r="F32" i="4" s="1"/>
  <c r="AE53" i="9"/>
  <c r="L9" i="6"/>
  <c r="AL52" i="9"/>
  <c r="O56" i="9"/>
  <c r="B6" i="4"/>
  <c r="B32" i="4" s="1"/>
  <c r="AA45" i="9"/>
  <c r="AQ60" i="9"/>
  <c r="D23" i="5"/>
  <c r="CK61" i="9"/>
  <c r="L9" i="7"/>
  <c r="CG56" i="9"/>
  <c r="BU54" i="9"/>
  <c r="AM38" i="9"/>
  <c r="B20" i="4"/>
  <c r="BF53" i="9"/>
  <c r="E8" i="2"/>
  <c r="CL69" i="9"/>
  <c r="CL55" i="9"/>
  <c r="AB17" i="2"/>
  <c r="AF59" i="2" s="1"/>
  <c r="BO62" i="9"/>
  <c r="L24" i="5"/>
  <c r="O39" i="9"/>
  <c r="P39" i="9" s="1"/>
  <c r="Q39" i="9" s="1"/>
  <c r="R39" i="9" s="1"/>
  <c r="BW32" i="9"/>
  <c r="CI76" i="9" s="1"/>
  <c r="B10" i="5"/>
  <c r="L4" i="7"/>
  <c r="AG22" i="2"/>
  <c r="J19" i="7"/>
  <c r="C17" i="7"/>
  <c r="C10" i="2"/>
  <c r="C33" i="2" s="1"/>
  <c r="AG25" i="2"/>
  <c r="BS54" i="9"/>
  <c r="E19" i="7"/>
  <c r="O41" i="9"/>
  <c r="P41" i="9" s="1"/>
  <c r="B5" i="7"/>
  <c r="BB52" i="9"/>
  <c r="CC62" i="9"/>
  <c r="AK62" i="9"/>
  <c r="CB56" i="9"/>
  <c r="CB54" i="9"/>
  <c r="D20" i="7"/>
  <c r="D34" i="8" s="1"/>
  <c r="D7" i="7"/>
  <c r="L5" i="7"/>
  <c r="BK62" i="9"/>
  <c r="AK61" i="9"/>
  <c r="B10" i="7"/>
  <c r="C19" i="7"/>
  <c r="AJ60" i="9"/>
  <c r="X55" i="9"/>
  <c r="CS63" i="9"/>
  <c r="I17" i="7"/>
  <c r="C20" i="7"/>
  <c r="AN63" i="9"/>
  <c r="G20" i="5"/>
  <c r="AR61" i="9"/>
  <c r="F19" i="2"/>
  <c r="K17" i="7"/>
  <c r="J19" i="4"/>
  <c r="AU60" i="9"/>
  <c r="AI60" i="9"/>
  <c r="T60" i="9"/>
  <c r="W10" i="2"/>
  <c r="W33" i="2" s="1"/>
  <c r="B9" i="6"/>
  <c r="BK47" i="9"/>
  <c r="BK33" i="9"/>
  <c r="BL33" i="9" s="1"/>
  <c r="BM33" i="9" s="1"/>
  <c r="BK55" i="9"/>
  <c r="U62" i="9"/>
  <c r="G10" i="5"/>
  <c r="BI61" i="9"/>
  <c r="L21" i="5"/>
  <c r="L34" i="5" s="1"/>
  <c r="E10" i="5"/>
  <c r="E36" i="5" s="1"/>
  <c r="CL54" i="9"/>
  <c r="BW31" i="9"/>
  <c r="CI53" i="9"/>
  <c r="G21" i="7"/>
  <c r="R10" i="2"/>
  <c r="M7" i="6"/>
  <c r="M33" i="6" s="1"/>
  <c r="AX55" i="9"/>
  <c r="G22" i="6"/>
  <c r="G35" i="6" s="1"/>
  <c r="BP62" i="9"/>
  <c r="AD21" i="2"/>
  <c r="CF52" i="9"/>
  <c r="AD7" i="2"/>
  <c r="BX56" i="9"/>
  <c r="CN54" i="9"/>
  <c r="B10" i="4"/>
  <c r="J10" i="7"/>
  <c r="H16" i="2"/>
  <c r="D17" i="2"/>
  <c r="CM56" i="9"/>
  <c r="BK56" i="9"/>
  <c r="I10" i="3"/>
  <c r="I39" i="3" s="1"/>
  <c r="CP66" i="9"/>
  <c r="CP52" i="9"/>
  <c r="J7" i="2"/>
  <c r="Y52" i="9"/>
  <c r="AI55" i="9"/>
  <c r="M10" i="2"/>
  <c r="AY55" i="9"/>
  <c r="BZ55" i="9"/>
  <c r="E10" i="6"/>
  <c r="AY40" i="9"/>
  <c r="B21" i="6"/>
  <c r="AY62" i="9"/>
  <c r="AD22" i="2"/>
  <c r="AH63" i="2" s="1"/>
  <c r="AD8" i="2"/>
  <c r="AH51" i="2" s="1"/>
  <c r="K10" i="4"/>
  <c r="K36" i="4" s="1"/>
  <c r="BK34" i="9"/>
  <c r="BL55" i="9"/>
  <c r="BW53" i="9"/>
  <c r="AG62" i="9"/>
  <c r="F18" i="5"/>
  <c r="F31" i="5" s="1"/>
  <c r="AC61" i="9"/>
  <c r="Q61" i="9"/>
  <c r="J8" i="7"/>
  <c r="C6" i="7"/>
  <c r="AZ54" i="9"/>
  <c r="C8" i="5"/>
  <c r="C34" i="5" s="1"/>
  <c r="R56" i="9"/>
  <c r="L19" i="6"/>
  <c r="L32" i="6" s="1"/>
  <c r="AV61" i="9"/>
  <c r="W9" i="2"/>
  <c r="W32" i="2" s="1"/>
  <c r="C20" i="5"/>
  <c r="C33" i="5" s="1"/>
  <c r="AZ61" i="9"/>
  <c r="W54" i="9"/>
  <c r="J4" i="5"/>
  <c r="BE53" i="9"/>
  <c r="U8" i="2"/>
  <c r="H8" i="4"/>
  <c r="H34" i="4" s="1"/>
  <c r="L4" i="4"/>
  <c r="K24" i="5"/>
  <c r="K37" i="5" s="1"/>
  <c r="AD56" i="9"/>
  <c r="P7" i="2"/>
  <c r="BW61" i="9"/>
  <c r="B9" i="5"/>
  <c r="G9" i="7"/>
  <c r="CJ56" i="9"/>
  <c r="AW63" i="9"/>
  <c r="M18" i="2"/>
  <c r="I19" i="7"/>
  <c r="V54" i="9"/>
  <c r="E9" i="2"/>
  <c r="AN53" i="9"/>
  <c r="BE52" i="9"/>
  <c r="I7" i="3"/>
  <c r="I36" i="3" s="1"/>
  <c r="K20" i="6"/>
  <c r="K33" i="6" s="1"/>
  <c r="R17" i="2"/>
  <c r="H19" i="6"/>
  <c r="H17" i="2"/>
  <c r="C17" i="2"/>
  <c r="C39" i="2" s="1"/>
  <c r="AG21" i="2"/>
  <c r="CR54" i="9"/>
  <c r="K11" i="5"/>
  <c r="BW41" i="9"/>
  <c r="CI63" i="9"/>
  <c r="BF61" i="9"/>
  <c r="I21" i="5"/>
  <c r="U16" i="2"/>
  <c r="J18" i="4"/>
  <c r="J31" i="4" s="1"/>
  <c r="W60" i="9"/>
  <c r="D5" i="5"/>
  <c r="D31" i="5" s="1"/>
  <c r="M22" i="7"/>
  <c r="CH63" i="9"/>
  <c r="CP56" i="9"/>
  <c r="CD56" i="9"/>
  <c r="AC11" i="2"/>
  <c r="X9" i="2"/>
  <c r="L9" i="2"/>
  <c r="AE54" i="9"/>
  <c r="J7" i="4"/>
  <c r="AU53" i="9"/>
  <c r="BZ61" i="9"/>
  <c r="CL61" i="9"/>
  <c r="AZ52" i="9"/>
  <c r="H17" i="6"/>
  <c r="K22" i="7"/>
  <c r="Z19" i="2"/>
  <c r="BI53" i="9"/>
  <c r="L8" i="4"/>
  <c r="L34" i="4" s="1"/>
  <c r="BU53" i="9"/>
  <c r="M20" i="4"/>
  <c r="AX60" i="9"/>
  <c r="AA12" i="2"/>
  <c r="Q8" i="2"/>
  <c r="K22" i="5"/>
  <c r="BT61" i="9"/>
  <c r="BW34" i="9"/>
  <c r="CI78" i="9" s="1"/>
  <c r="BW56" i="9"/>
  <c r="B8" i="7"/>
  <c r="AY34" i="9"/>
  <c r="AZ34" i="9" s="1"/>
  <c r="J6" i="7"/>
  <c r="J6" i="8" s="1"/>
  <c r="H11" i="2"/>
  <c r="K6" i="5"/>
  <c r="K32" i="5" s="1"/>
  <c r="AM31" i="9"/>
  <c r="AN31" i="9" s="1"/>
  <c r="B7" i="4"/>
  <c r="AM33" i="9"/>
  <c r="AN33" i="9" s="1"/>
  <c r="AO33" i="9" s="1"/>
  <c r="AM55" i="9"/>
  <c r="BG62" i="9"/>
  <c r="AU62" i="9"/>
  <c r="J20" i="6"/>
  <c r="J33" i="6" s="1"/>
  <c r="CI56" i="9"/>
  <c r="C15" i="2"/>
  <c r="C37" i="2" s="1"/>
  <c r="F8" i="6"/>
  <c r="F34" i="6" s="1"/>
  <c r="AP52" i="9"/>
  <c r="AC12" i="2"/>
  <c r="X12" i="2"/>
  <c r="BN56" i="9"/>
  <c r="M9" i="7"/>
  <c r="CH56" i="9"/>
  <c r="Z11" i="2"/>
  <c r="CP53" i="9"/>
  <c r="AC8" i="2"/>
  <c r="Z60" i="9"/>
  <c r="M17" i="4"/>
  <c r="I6" i="7"/>
  <c r="AT56" i="9"/>
  <c r="E8" i="4"/>
  <c r="BB53" i="9"/>
  <c r="K5" i="4"/>
  <c r="K31" i="4" s="1"/>
  <c r="J8" i="2"/>
  <c r="S7" i="2"/>
  <c r="BC55" i="9"/>
  <c r="BZ52" i="9"/>
  <c r="CP61" i="9"/>
  <c r="I23" i="5"/>
  <c r="I36" i="5" s="1"/>
  <c r="CB60" i="9"/>
  <c r="G23" i="4"/>
  <c r="CF54" i="9"/>
  <c r="Z9" i="2"/>
  <c r="G9" i="4"/>
  <c r="K15" i="2"/>
  <c r="K37" i="2" s="1"/>
  <c r="C19" i="4"/>
  <c r="AN60" i="9"/>
  <c r="AB60" i="9"/>
  <c r="E8" i="7"/>
  <c r="O12" i="2"/>
  <c r="AI54" i="9"/>
  <c r="AK53" i="9"/>
  <c r="H6" i="3"/>
  <c r="H35" i="3" s="1"/>
  <c r="D12" i="2"/>
  <c r="C38" i="9"/>
  <c r="D38" i="9" s="1"/>
  <c r="E38" i="9" s="1"/>
  <c r="F38" i="9" s="1"/>
  <c r="G38" i="9" s="1"/>
  <c r="H38" i="9" s="1"/>
  <c r="I38" i="9" s="1"/>
  <c r="J38" i="9" s="1"/>
  <c r="K38" i="9" s="1"/>
  <c r="L38" i="9" s="1"/>
  <c r="M38" i="9" s="1"/>
  <c r="N38" i="9" s="1"/>
  <c r="N104" i="9" s="1"/>
  <c r="O104" i="9" s="1"/>
  <c r="P104" i="9" s="1"/>
  <c r="Q104" i="9" s="1"/>
  <c r="R104" i="9" s="1"/>
  <c r="S104" i="9" s="1"/>
  <c r="T104" i="9" s="1"/>
  <c r="U104" i="9" s="1"/>
  <c r="V104" i="9" s="1"/>
  <c r="W104" i="9" s="1"/>
  <c r="X104" i="9" s="1"/>
  <c r="Y104" i="9" s="1"/>
  <c r="Z104" i="9" s="1"/>
  <c r="AE21" i="2"/>
  <c r="AA15" i="2"/>
  <c r="AA37" i="2" s="1"/>
  <c r="AE77" i="2" s="1"/>
  <c r="T10" i="2"/>
  <c r="AS52" i="9"/>
  <c r="BQ61" i="9"/>
  <c r="H22" i="5"/>
  <c r="H35" i="5" s="1"/>
  <c r="Y16" i="2"/>
  <c r="CC61" i="9"/>
  <c r="CM60" i="9"/>
  <c r="F23" i="4"/>
  <c r="AJ61" i="9"/>
  <c r="N16" i="2"/>
  <c r="W61" i="9"/>
  <c r="R11" i="2"/>
  <c r="K7" i="7"/>
  <c r="U54" i="9"/>
  <c r="AG54" i="9"/>
  <c r="AC55" i="9"/>
  <c r="P10" i="2"/>
  <c r="E7" i="6"/>
  <c r="K21" i="6"/>
  <c r="BH62" i="9"/>
  <c r="V17" i="2"/>
  <c r="AB9" i="2"/>
  <c r="AF52" i="2" s="1"/>
  <c r="CG63" i="9"/>
  <c r="CC54" i="9"/>
  <c r="B23" i="4"/>
  <c r="M9" i="4"/>
  <c r="M35" i="4" s="1"/>
  <c r="F6" i="3"/>
  <c r="F35" i="3" s="1"/>
  <c r="L7" i="2"/>
  <c r="AE52" i="9"/>
  <c r="F7" i="6"/>
  <c r="F33" i="6" s="1"/>
  <c r="AQ55" i="9"/>
  <c r="I8" i="6"/>
  <c r="I34" i="6" s="1"/>
  <c r="B23" i="6"/>
  <c r="B36" i="6" s="1"/>
  <c r="BW62" i="9"/>
  <c r="CI62" i="9"/>
  <c r="CI69" i="9"/>
  <c r="AA17" i="2"/>
  <c r="AA39" i="2" s="1"/>
  <c r="CS67" i="9"/>
  <c r="BA60" i="9"/>
  <c r="L20" i="7"/>
  <c r="L8" i="2"/>
  <c r="CH53" i="9"/>
  <c r="AC62" i="9"/>
  <c r="S53" i="9"/>
  <c r="V61" i="9"/>
  <c r="R52" i="9"/>
  <c r="E4" i="3"/>
  <c r="E33" i="3" s="1"/>
  <c r="BT55" i="9"/>
  <c r="K9" i="6"/>
  <c r="F17" i="2"/>
  <c r="H18" i="4"/>
  <c r="U60" i="9"/>
  <c r="AS53" i="9"/>
  <c r="B23" i="7"/>
  <c r="AG52" i="9"/>
  <c r="AB19" i="2"/>
  <c r="BW38" i="9"/>
  <c r="AO62" i="9"/>
  <c r="K10" i="3"/>
  <c r="CO54" i="9"/>
  <c r="G9" i="5"/>
  <c r="BP54" i="9"/>
  <c r="CJ52" i="9"/>
  <c r="CJ66" i="9"/>
  <c r="C10" i="3"/>
  <c r="C39" i="3" s="1"/>
  <c r="L7" i="4"/>
  <c r="E7" i="3"/>
  <c r="E36" i="3" s="1"/>
  <c r="AY52" i="9"/>
  <c r="H22" i="4"/>
  <c r="BQ60" i="9"/>
  <c r="BJ56" i="9"/>
  <c r="M8" i="7"/>
  <c r="M8" i="8" s="1"/>
  <c r="H9" i="3"/>
  <c r="H38" i="3" s="1"/>
  <c r="BQ52" i="9"/>
  <c r="BA63" i="9"/>
  <c r="D21" i="7"/>
  <c r="F5" i="3"/>
  <c r="F34" i="3" s="1"/>
  <c r="CC55" i="9"/>
  <c r="CO69" i="9"/>
  <c r="AC10" i="2"/>
  <c r="AG53" i="2" s="1"/>
  <c r="I7" i="4"/>
  <c r="I33" i="4" s="1"/>
  <c r="H10" i="6"/>
  <c r="X19" i="2"/>
  <c r="BI56" i="9"/>
  <c r="BU56" i="9"/>
  <c r="L8" i="7"/>
  <c r="BP55" i="9"/>
  <c r="D19" i="2"/>
  <c r="X8" i="2"/>
  <c r="F9" i="4"/>
  <c r="BO53" i="9"/>
  <c r="M4" i="5"/>
  <c r="BX54" i="9"/>
  <c r="AY30" i="9"/>
  <c r="BU63" i="9"/>
  <c r="I22" i="7"/>
  <c r="CD63" i="9"/>
  <c r="BR63" i="9"/>
  <c r="F10" i="7"/>
  <c r="CB53" i="9"/>
  <c r="BN53" i="9"/>
  <c r="E9" i="4"/>
  <c r="E10" i="3"/>
  <c r="E39" i="3" s="1"/>
  <c r="AB7" i="2"/>
  <c r="AF50" i="2" s="1"/>
  <c r="CL66" i="9"/>
  <c r="K20" i="7"/>
  <c r="BF63" i="9"/>
  <c r="T11" i="2"/>
  <c r="L4" i="5"/>
  <c r="L30" i="5" s="1"/>
  <c r="BG53" i="9"/>
  <c r="AR53" i="9"/>
  <c r="Z62" i="9"/>
  <c r="D9" i="3"/>
  <c r="D38" i="3" s="1"/>
  <c r="BM52" i="9"/>
  <c r="R18" i="2"/>
  <c r="AB52" i="9"/>
  <c r="C6" i="3"/>
  <c r="C35" i="3" s="1"/>
  <c r="CS68" i="9"/>
  <c r="CS54" i="9"/>
  <c r="L11" i="5"/>
  <c r="B8" i="3"/>
  <c r="B37" i="3" s="1"/>
  <c r="G30" i="5"/>
  <c r="BP61" i="9"/>
  <c r="G22" i="5"/>
  <c r="N19" i="2"/>
  <c r="AP54" i="9"/>
  <c r="D6" i="5"/>
  <c r="D32" i="5" s="1"/>
  <c r="AC54" i="9"/>
  <c r="AD53" i="9"/>
  <c r="L11" i="6"/>
  <c r="V11" i="2"/>
  <c r="L6" i="7"/>
  <c r="N12" i="2"/>
  <c r="Y15" i="2"/>
  <c r="CQ63" i="9"/>
  <c r="J23" i="7"/>
  <c r="E10" i="7"/>
  <c r="C19" i="2"/>
  <c r="E19" i="4"/>
  <c r="AD60" i="9"/>
  <c r="C18" i="4"/>
  <c r="C31" i="4" s="1"/>
  <c r="V12" i="2"/>
  <c r="K8" i="7"/>
  <c r="Q12" i="2"/>
  <c r="F8" i="7"/>
  <c r="G4" i="7"/>
  <c r="D8" i="5"/>
  <c r="BA54" i="9"/>
  <c r="C7" i="2"/>
  <c r="C30" i="2" s="1"/>
  <c r="H6" i="6"/>
  <c r="E21" i="6"/>
  <c r="T17" i="2"/>
  <c r="E9" i="7"/>
  <c r="BZ53" i="9"/>
  <c r="M12" i="2"/>
  <c r="E30" i="5"/>
  <c r="F8" i="3"/>
  <c r="F37" i="3" s="1"/>
  <c r="H7" i="3"/>
  <c r="H36" i="3" s="1"/>
  <c r="Q7" i="2"/>
  <c r="AE55" i="9"/>
  <c r="G37" i="4"/>
  <c r="CR53" i="9"/>
  <c r="AS56" i="9"/>
  <c r="D22" i="7"/>
  <c r="D36" i="8" s="1"/>
  <c r="L17" i="7"/>
  <c r="E17" i="4"/>
  <c r="D15" i="2"/>
  <c r="BH56" i="9"/>
  <c r="AI53" i="9"/>
  <c r="CJ63" i="9"/>
  <c r="AY61" i="9"/>
  <c r="O15" i="2"/>
  <c r="O37" i="2" s="1"/>
  <c r="BV63" i="9"/>
  <c r="BT56" i="9"/>
  <c r="V8" i="2"/>
  <c r="AX61" i="9"/>
  <c r="BN52" i="9"/>
  <c r="BW33" i="9"/>
  <c r="BX33" i="9" s="1"/>
  <c r="BW55" i="9"/>
  <c r="L18" i="7"/>
  <c r="I16" i="2"/>
  <c r="BA56" i="9"/>
  <c r="D8" i="7"/>
  <c r="U56" i="9"/>
  <c r="AN54" i="9"/>
  <c r="AC52" i="9"/>
  <c r="BY62" i="9"/>
  <c r="AF26" i="2"/>
  <c r="CG55" i="9"/>
  <c r="AM32" i="9"/>
  <c r="AN32" i="9" s="1"/>
  <c r="AO32" i="9" s="1"/>
  <c r="AP32" i="9" s="1"/>
  <c r="S19" i="2"/>
  <c r="J19" i="2"/>
  <c r="AF61" i="9"/>
  <c r="G18" i="5"/>
  <c r="Y56" i="9"/>
  <c r="D4" i="7"/>
  <c r="AW62" i="9"/>
  <c r="AT62" i="9"/>
  <c r="AH62" i="9"/>
  <c r="CR55" i="9"/>
  <c r="AF21" i="2"/>
  <c r="F37" i="4"/>
  <c r="Q16" i="2"/>
  <c r="AE61" i="9"/>
  <c r="V56" i="9"/>
  <c r="BC52" i="9"/>
  <c r="G6" i="3"/>
  <c r="G35" i="3" s="1"/>
  <c r="AF52" i="9"/>
  <c r="AN62" i="9"/>
  <c r="I23" i="7"/>
  <c r="CQ53" i="9"/>
  <c r="BD62" i="9"/>
  <c r="C9" i="7"/>
  <c r="E18" i="2"/>
  <c r="BF62" i="9"/>
  <c r="C10" i="6"/>
  <c r="CJ55" i="9"/>
  <c r="AA10" i="2"/>
  <c r="AA33" i="2" s="1"/>
  <c r="BX55" i="9"/>
  <c r="BS62" i="9"/>
  <c r="J22" i="6"/>
  <c r="F17" i="7"/>
  <c r="F31" i="8" s="1"/>
  <c r="D18" i="2"/>
  <c r="AR56" i="9"/>
  <c r="G7" i="7"/>
  <c r="BD56" i="9"/>
  <c r="P12" i="2"/>
  <c r="AM34" i="9"/>
  <c r="O11" i="2"/>
  <c r="AM56" i="9"/>
  <c r="B7" i="7"/>
  <c r="AY56" i="9"/>
  <c r="I18" i="7"/>
  <c r="V63" i="9"/>
  <c r="AH63" i="9"/>
  <c r="U12" i="2"/>
  <c r="E12" i="2"/>
  <c r="C21" i="6"/>
  <c r="C34" i="6" s="1"/>
  <c r="AZ62" i="9"/>
  <c r="S17" i="2"/>
  <c r="S39" i="2" s="1"/>
  <c r="K18" i="6"/>
  <c r="AJ62" i="9"/>
  <c r="X62" i="9"/>
  <c r="J17" i="2"/>
  <c r="AF23" i="2"/>
  <c r="AD19" i="2"/>
  <c r="AD26" i="2"/>
  <c r="CE63" i="9"/>
  <c r="J22" i="7"/>
  <c r="BS63" i="9"/>
  <c r="H23" i="7"/>
  <c r="AC18" i="2"/>
  <c r="CC63" i="9"/>
  <c r="G22" i="7"/>
  <c r="BP63" i="9"/>
  <c r="CB63" i="9"/>
  <c r="I22" i="5"/>
  <c r="BR61" i="9"/>
  <c r="E22" i="4"/>
  <c r="BN60" i="9"/>
  <c r="X15" i="2"/>
  <c r="D10" i="3"/>
  <c r="D39" i="3" s="1"/>
  <c r="BY52" i="9"/>
  <c r="CK52" i="9"/>
  <c r="I19" i="2"/>
  <c r="AG61" i="9"/>
  <c r="H19" i="5"/>
  <c r="H32" i="5" s="1"/>
  <c r="BR60" i="9"/>
  <c r="BF60" i="9"/>
  <c r="BD60" i="9"/>
  <c r="G20" i="4"/>
  <c r="G33" i="4" s="1"/>
  <c r="AR60" i="9"/>
  <c r="AZ32" i="9"/>
  <c r="G10" i="2"/>
  <c r="G33" i="2" s="1"/>
  <c r="O33" i="9"/>
  <c r="B5" i="6"/>
  <c r="B31" i="6" s="1"/>
  <c r="AO55" i="9"/>
  <c r="D7" i="6"/>
  <c r="CN55" i="9"/>
  <c r="G10" i="6"/>
  <c r="CB55" i="9"/>
  <c r="F22" i="7"/>
  <c r="BO63" i="9"/>
  <c r="G18" i="7"/>
  <c r="T63" i="9"/>
  <c r="CK30" i="9"/>
  <c r="AA55" i="9"/>
  <c r="AB10" i="2"/>
  <c r="D10" i="5"/>
  <c r="BY54" i="9"/>
  <c r="AA9" i="2"/>
  <c r="AE52" i="2" s="1"/>
  <c r="BJ54" i="9"/>
  <c r="BV54" i="9"/>
  <c r="CJ53" i="9"/>
  <c r="C10" i="4"/>
  <c r="C36" i="4" s="1"/>
  <c r="AA8" i="2"/>
  <c r="AE51" i="2" s="1"/>
  <c r="BJ52" i="9"/>
  <c r="M8" i="3"/>
  <c r="M37" i="3" s="1"/>
  <c r="J20" i="7"/>
  <c r="Q19" i="2"/>
  <c r="AU63" i="9"/>
  <c r="H19" i="2"/>
  <c r="F18" i="7"/>
  <c r="L18" i="2"/>
  <c r="F19" i="7"/>
  <c r="AE63" i="9"/>
  <c r="AQ63" i="9"/>
  <c r="C18" i="7"/>
  <c r="G18" i="2"/>
  <c r="AB63" i="9"/>
  <c r="P63" i="9"/>
  <c r="AE24" i="2"/>
  <c r="AI65" i="2" s="1"/>
  <c r="O55" i="9"/>
  <c r="AD18" i="2"/>
  <c r="G23" i="5"/>
  <c r="AB16" i="2"/>
  <c r="AF58" i="2" s="1"/>
  <c r="CB61" i="9"/>
  <c r="F22" i="5"/>
  <c r="BO61" i="9"/>
  <c r="CA61" i="9"/>
  <c r="X16" i="2"/>
  <c r="BZ60" i="9"/>
  <c r="E23" i="4"/>
  <c r="AB15" i="2"/>
  <c r="AF57" i="2" s="1"/>
  <c r="CL60" i="9"/>
  <c r="W15" i="2"/>
  <c r="BK60" i="9"/>
  <c r="B22" i="4"/>
  <c r="BK38" i="9"/>
  <c r="BW60" i="9"/>
  <c r="L8" i="3"/>
  <c r="L37" i="3" s="1"/>
  <c r="BI52" i="9"/>
  <c r="AF25" i="2"/>
  <c r="K11" i="3"/>
  <c r="CR52" i="9"/>
  <c r="J11" i="2"/>
  <c r="X56" i="9"/>
  <c r="K5" i="7"/>
  <c r="D8" i="4"/>
  <c r="BM53" i="9"/>
  <c r="BA53" i="9"/>
  <c r="AJ63" i="9"/>
  <c r="AV63" i="9"/>
  <c r="N18" i="2"/>
  <c r="G9" i="2"/>
  <c r="AB54" i="9"/>
  <c r="C5" i="5"/>
  <c r="C31" i="5" s="1"/>
  <c r="P54" i="9"/>
  <c r="J22" i="5"/>
  <c r="CE61" i="9"/>
  <c r="BS61" i="9"/>
  <c r="CO60" i="9"/>
  <c r="H23" i="4"/>
  <c r="AC15" i="2"/>
  <c r="AG57" i="2" s="1"/>
  <c r="CC60" i="9"/>
  <c r="CA60" i="9"/>
  <c r="BO60" i="9"/>
  <c r="F22" i="4"/>
  <c r="J9" i="7"/>
  <c r="BS56" i="9"/>
  <c r="M20" i="7"/>
  <c r="R19" i="2"/>
  <c r="AX63" i="9"/>
  <c r="BJ63" i="9"/>
  <c r="M16" i="2"/>
  <c r="I19" i="5"/>
  <c r="AH61" i="9"/>
  <c r="AT61" i="9"/>
  <c r="H20" i="4"/>
  <c r="H33" i="4" s="1"/>
  <c r="AF60" i="9"/>
  <c r="G19" i="4"/>
  <c r="L15" i="2"/>
  <c r="E23" i="7"/>
  <c r="AB18" i="2"/>
  <c r="CL63" i="9"/>
  <c r="BZ63" i="9"/>
  <c r="BL63" i="9"/>
  <c r="C22" i="7"/>
  <c r="BX63" i="9"/>
  <c r="BV52" i="9"/>
  <c r="CH52" i="9"/>
  <c r="BH63" i="9"/>
  <c r="K21" i="7"/>
  <c r="V19" i="2"/>
  <c r="AS63" i="9"/>
  <c r="AG63" i="9"/>
  <c r="H19" i="7"/>
  <c r="R53" i="9"/>
  <c r="H8" i="2"/>
  <c r="E5" i="4"/>
  <c r="CJ32" i="9"/>
  <c r="BN63" i="9"/>
  <c r="E22" i="7"/>
  <c r="B22" i="7"/>
  <c r="BK63" i="9"/>
  <c r="BW63" i="9"/>
  <c r="W18" i="2"/>
  <c r="BK41" i="9"/>
  <c r="J10" i="3"/>
  <c r="J39" i="3" s="1"/>
  <c r="CQ66" i="9"/>
  <c r="CE52" i="9"/>
  <c r="CQ52" i="9"/>
  <c r="Z7" i="2"/>
  <c r="BU52" i="9"/>
  <c r="D21" i="5"/>
  <c r="BM61" i="9"/>
  <c r="S16" i="2"/>
  <c r="S38" i="2" s="1"/>
  <c r="T15" i="2"/>
  <c r="E21" i="4"/>
  <c r="BB60" i="9"/>
  <c r="J15" i="2"/>
  <c r="M18" i="4"/>
  <c r="AL60" i="9"/>
  <c r="BH54" i="9"/>
  <c r="V9" i="2"/>
  <c r="BT54" i="9"/>
  <c r="K8" i="5"/>
  <c r="K34" i="5" s="1"/>
  <c r="J7" i="5"/>
  <c r="AU54" i="9"/>
  <c r="Q9" i="2"/>
  <c r="AK54" i="9"/>
  <c r="J9" i="2"/>
  <c r="L5" i="5"/>
  <c r="CM66" i="9"/>
  <c r="D10" i="2"/>
  <c r="H53" i="2" s="1"/>
  <c r="E4" i="6"/>
  <c r="E30" i="6" s="1"/>
  <c r="R55" i="9"/>
  <c r="CO63" i="9"/>
  <c r="CO67" i="9"/>
  <c r="AS60" i="9"/>
  <c r="BQ56" i="9"/>
  <c r="G5" i="5"/>
  <c r="AF54" i="9"/>
  <c r="T54" i="9"/>
  <c r="H9" i="2"/>
  <c r="H17" i="7"/>
  <c r="E19" i="2"/>
  <c r="AY63" i="9"/>
  <c r="AY41" i="9"/>
  <c r="S18" i="2"/>
  <c r="B21" i="7"/>
  <c r="U63" i="9"/>
  <c r="H18" i="7"/>
  <c r="I18" i="2"/>
  <c r="AE23" i="2"/>
  <c r="AI64" i="2" s="1"/>
  <c r="CI46" i="9"/>
  <c r="CU90" i="9" s="1"/>
  <c r="S63" i="9"/>
  <c r="J4" i="7"/>
  <c r="Q15" i="2"/>
  <c r="CJ61" i="9"/>
  <c r="C23" i="5"/>
  <c r="BX61" i="9"/>
  <c r="BU60" i="9"/>
  <c r="Z15" i="2"/>
  <c r="L22" i="4"/>
  <c r="L35" i="4" s="1"/>
  <c r="CG60" i="9"/>
  <c r="F21" i="7"/>
  <c r="BC63" i="9"/>
  <c r="I15" i="2"/>
  <c r="V60" i="9"/>
  <c r="I18" i="4"/>
  <c r="H8" i="7"/>
  <c r="U11" i="2"/>
  <c r="BE56" i="9"/>
  <c r="AN52" i="9"/>
  <c r="C7" i="3"/>
  <c r="C36" i="3" s="1"/>
  <c r="E7" i="2"/>
  <c r="H4" i="3"/>
  <c r="H33" i="3" s="1"/>
  <c r="I9" i="5"/>
  <c r="Y9" i="2"/>
  <c r="CD54" i="9"/>
  <c r="H9" i="4"/>
  <c r="Y8" i="2"/>
  <c r="BQ53" i="9"/>
  <c r="CC53" i="9"/>
  <c r="C17" i="5"/>
  <c r="C30" i="5" s="1"/>
  <c r="C16" i="2"/>
  <c r="C38" i="2" s="1"/>
  <c r="P9" i="2"/>
  <c r="AR54" i="9"/>
  <c r="G7" i="5"/>
  <c r="M9" i="2"/>
  <c r="AS54" i="9"/>
  <c r="H5" i="5"/>
  <c r="I9" i="2"/>
  <c r="C7" i="4"/>
  <c r="C33" i="4" s="1"/>
  <c r="O8" i="2"/>
  <c r="O31" i="2" s="1"/>
  <c r="R7" i="2"/>
  <c r="AW52" i="9"/>
  <c r="L7" i="3"/>
  <c r="L36" i="3" s="1"/>
  <c r="CE62" i="9"/>
  <c r="J23" i="6"/>
  <c r="AC17" i="2"/>
  <c r="CQ62" i="9"/>
  <c r="K22" i="6"/>
  <c r="Z17" i="2"/>
  <c r="BE62" i="9"/>
  <c r="BQ62" i="9"/>
  <c r="H21" i="6"/>
  <c r="H34" i="6" s="1"/>
  <c r="U17" i="2"/>
  <c r="E20" i="6"/>
  <c r="P17" i="2"/>
  <c r="AP62" i="9"/>
  <c r="L12" i="2"/>
  <c r="BD53" i="9"/>
  <c r="G8" i="4"/>
  <c r="BP53" i="9"/>
  <c r="AQ53" i="9"/>
  <c r="F7" i="4"/>
  <c r="F33" i="4" s="1"/>
  <c r="E6" i="4"/>
  <c r="D5" i="4"/>
  <c r="G8" i="2"/>
  <c r="Q53" i="9"/>
  <c r="AC53" i="9"/>
  <c r="C8" i="2"/>
  <c r="C31" i="2" s="1"/>
  <c r="C31" i="9"/>
  <c r="V52" i="9"/>
  <c r="AS55" i="9"/>
  <c r="BE55" i="9"/>
  <c r="Q10" i="2"/>
  <c r="J8" i="6"/>
  <c r="J34" i="6" s="1"/>
  <c r="BG55" i="9"/>
  <c r="J9" i="6"/>
  <c r="BS55" i="9"/>
  <c r="S62" i="9"/>
  <c r="F18" i="6"/>
  <c r="F31" i="6" s="1"/>
  <c r="J7" i="7"/>
  <c r="P11" i="2"/>
  <c r="AP56" i="9"/>
  <c r="BB56" i="9"/>
  <c r="E7" i="7"/>
  <c r="F8" i="4"/>
  <c r="BC53" i="9"/>
  <c r="AP53" i="9"/>
  <c r="CK33" i="9"/>
  <c r="AF55" i="9"/>
  <c r="AR55" i="9"/>
  <c r="AT55" i="9"/>
  <c r="I7" i="6"/>
  <c r="I33" i="6" s="1"/>
  <c r="BF55" i="9"/>
  <c r="N10" i="2"/>
  <c r="K6" i="6"/>
  <c r="AJ55" i="9"/>
  <c r="B8" i="6"/>
  <c r="AY33" i="9"/>
  <c r="S10" i="2"/>
  <c r="S33" i="2" s="1"/>
  <c r="CK55" i="9"/>
  <c r="BY55" i="9"/>
  <c r="I10" i="7"/>
  <c r="AS61" i="9"/>
  <c r="U7" i="2"/>
  <c r="BF52" i="9"/>
  <c r="BR66" i="9"/>
  <c r="I8" i="3"/>
  <c r="I37" i="3" s="1"/>
  <c r="CK34" i="9"/>
  <c r="AF22" i="2"/>
  <c r="AF43" i="2" s="1"/>
  <c r="K37" i="6"/>
  <c r="K18" i="2"/>
  <c r="AC63" i="9"/>
  <c r="AO63" i="9"/>
  <c r="D19" i="7"/>
  <c r="M17" i="7"/>
  <c r="T12" i="2"/>
  <c r="AL53" i="9"/>
  <c r="M6" i="4"/>
  <c r="M5" i="4"/>
  <c r="Z53" i="9"/>
  <c r="K4" i="4"/>
  <c r="F8" i="2"/>
  <c r="X53" i="9"/>
  <c r="I9" i="3"/>
  <c r="I38" i="3" s="1"/>
  <c r="Y7" i="2"/>
  <c r="CD52" i="9"/>
  <c r="BR52" i="9"/>
  <c r="I21" i="7"/>
  <c r="C17" i="4"/>
  <c r="C30" i="4" s="1"/>
  <c r="P60" i="9"/>
  <c r="D4" i="5"/>
  <c r="D30" i="5" s="1"/>
  <c r="AX53" i="9"/>
  <c r="BJ53" i="9"/>
  <c r="M7" i="4"/>
  <c r="L6" i="4"/>
  <c r="N8" i="2"/>
  <c r="Y53" i="9"/>
  <c r="L5" i="4"/>
  <c r="J4" i="4"/>
  <c r="W53" i="9"/>
  <c r="BC62" i="9"/>
  <c r="AQ62" i="9"/>
  <c r="AA62" i="9"/>
  <c r="G17" i="2"/>
  <c r="G39" i="2" s="1"/>
  <c r="O40" i="9"/>
  <c r="CA56" i="9"/>
  <c r="BO56" i="9"/>
  <c r="X11" i="2"/>
  <c r="L11" i="2"/>
  <c r="G6" i="7"/>
  <c r="Y63" i="9"/>
  <c r="C19" i="5"/>
  <c r="C32" i="5" s="1"/>
  <c r="AN61" i="9"/>
  <c r="AB61" i="9"/>
  <c r="K16" i="2"/>
  <c r="F15" i="2"/>
  <c r="K17" i="4"/>
  <c r="X60" i="9"/>
  <c r="B4" i="7"/>
  <c r="C12" i="2"/>
  <c r="BG56" i="9"/>
  <c r="AU52" i="9"/>
  <c r="AI52" i="9"/>
  <c r="J6" i="3"/>
  <c r="J35" i="3" s="1"/>
  <c r="AG24" i="2"/>
  <c r="AB40" i="9"/>
  <c r="F18" i="2"/>
  <c r="G17" i="7"/>
  <c r="AM61" i="9"/>
  <c r="B19" i="5"/>
  <c r="AA39" i="9"/>
  <c r="E5" i="7"/>
  <c r="I7" i="7"/>
  <c r="Q11" i="2"/>
  <c r="BF56" i="9"/>
  <c r="P56" i="9"/>
  <c r="C5" i="7"/>
  <c r="AB56" i="9"/>
  <c r="AH52" i="9"/>
  <c r="M7" i="2"/>
  <c r="CJ44" i="9"/>
  <c r="BB62" i="9"/>
  <c r="BN62" i="9"/>
  <c r="AG23" i="2"/>
  <c r="D33" i="5"/>
  <c r="AU56" i="9"/>
  <c r="AR62" i="9"/>
  <c r="C21" i="7"/>
  <c r="AZ63" i="9"/>
  <c r="J18" i="7"/>
  <c r="W63" i="9"/>
  <c r="AK60" i="9"/>
  <c r="N15" i="2"/>
  <c r="Q56" i="9"/>
  <c r="K5" i="3"/>
  <c r="K34" i="3" s="1"/>
  <c r="AJ52" i="9"/>
  <c r="B4" i="3"/>
  <c r="B33" i="3" s="1"/>
  <c r="O52" i="9"/>
  <c r="C30" i="9"/>
  <c r="D30" i="9" s="1"/>
  <c r="E30" i="9" s="1"/>
  <c r="F30" i="9" s="1"/>
  <c r="G30" i="9" s="1"/>
  <c r="H30" i="9" s="1"/>
  <c r="I30" i="9" s="1"/>
  <c r="J30" i="9" s="1"/>
  <c r="K30" i="9" s="1"/>
  <c r="L30" i="9" s="1"/>
  <c r="M30" i="9" s="1"/>
  <c r="N30" i="9" s="1"/>
  <c r="N96" i="9" s="1"/>
  <c r="M4" i="6"/>
  <c r="M30" i="6" s="1"/>
  <c r="CA55" i="9"/>
  <c r="F9" i="6"/>
  <c r="BO55" i="9"/>
  <c r="CB62" i="9"/>
  <c r="CN62" i="9"/>
  <c r="G23" i="6"/>
  <c r="F22" i="6"/>
  <c r="CA62" i="9"/>
  <c r="BA62" i="9"/>
  <c r="BM62" i="9"/>
  <c r="D21" i="6"/>
  <c r="D34" i="6" s="1"/>
  <c r="M19" i="6"/>
  <c r="AL62" i="9"/>
  <c r="L18" i="6"/>
  <c r="L31" i="6" s="1"/>
  <c r="Y62" i="9"/>
  <c r="AF24" i="2"/>
  <c r="BL30" i="9"/>
  <c r="BT53" i="9"/>
  <c r="K9" i="4"/>
  <c r="Z8" i="2"/>
  <c r="CF53" i="9"/>
  <c r="E18" i="7"/>
  <c r="H18" i="2"/>
  <c r="R63" i="9"/>
  <c r="B17" i="7"/>
  <c r="C41" i="9"/>
  <c r="D41" i="9" s="1"/>
  <c r="E41" i="9" s="1"/>
  <c r="F41" i="9" s="1"/>
  <c r="G41" i="9" s="1"/>
  <c r="H41" i="9" s="1"/>
  <c r="I41" i="9" s="1"/>
  <c r="J41" i="9" s="1"/>
  <c r="K41" i="9" s="1"/>
  <c r="L41" i="9" s="1"/>
  <c r="M41" i="9" s="1"/>
  <c r="N41" i="9" s="1"/>
  <c r="N107" i="9" s="1"/>
  <c r="O107" i="9" s="1"/>
  <c r="P107" i="9" s="1"/>
  <c r="Q107" i="9" s="1"/>
  <c r="R107" i="9" s="1"/>
  <c r="S107" i="9" s="1"/>
  <c r="T107" i="9" s="1"/>
  <c r="U107" i="9" s="1"/>
  <c r="V107" i="9" s="1"/>
  <c r="W107" i="9" s="1"/>
  <c r="X107" i="9" s="1"/>
  <c r="Y107" i="9" s="1"/>
  <c r="Z107" i="9" s="1"/>
  <c r="C18" i="2"/>
  <c r="BH61" i="9"/>
  <c r="R16" i="2"/>
  <c r="AJ56" i="9"/>
  <c r="M11" i="2"/>
  <c r="AH56" i="9"/>
  <c r="AE56" i="9"/>
  <c r="C8" i="4"/>
  <c r="AM53" i="9"/>
  <c r="K8" i="2"/>
  <c r="AB53" i="9"/>
  <c r="BA52" i="9"/>
  <c r="D7" i="3"/>
  <c r="D36" i="3" s="1"/>
  <c r="AO52" i="9"/>
  <c r="I7" i="2"/>
  <c r="U52" i="9"/>
  <c r="Y55" i="9"/>
  <c r="F10" i="2"/>
  <c r="Z55" i="9"/>
  <c r="M5" i="6"/>
  <c r="M31" i="6" s="1"/>
  <c r="D9" i="6"/>
  <c r="D35" i="6" s="1"/>
  <c r="BM55" i="9"/>
  <c r="BR62" i="9"/>
  <c r="Y17" i="2"/>
  <c r="I22" i="6"/>
  <c r="AD16" i="2"/>
  <c r="AH58" i="2" s="1"/>
  <c r="AA19" i="2"/>
  <c r="V16" i="2"/>
  <c r="BJ61" i="9"/>
  <c r="CH60" i="9"/>
  <c r="BV60" i="9"/>
  <c r="AB12" i="2"/>
  <c r="BZ56" i="9"/>
  <c r="AD63" i="9"/>
  <c r="D18" i="7"/>
  <c r="Q63" i="9"/>
  <c r="BG61" i="9"/>
  <c r="J20" i="5"/>
  <c r="AU61" i="9"/>
  <c r="AT60" i="9"/>
  <c r="AG60" i="9"/>
  <c r="H19" i="4"/>
  <c r="H6" i="7"/>
  <c r="C4" i="7"/>
  <c r="R54" i="9"/>
  <c r="AY53" i="9"/>
  <c r="S8" i="2"/>
  <c r="S31" i="2" s="1"/>
  <c r="AY31" i="9"/>
  <c r="AA53" i="9"/>
  <c r="AA31" i="9"/>
  <c r="T52" i="9"/>
  <c r="H7" i="2"/>
  <c r="G5" i="3"/>
  <c r="G34" i="3" s="1"/>
  <c r="AA33" i="9"/>
  <c r="BA55" i="9"/>
  <c r="CN53" i="9"/>
  <c r="G10" i="4"/>
  <c r="AA41" i="9"/>
  <c r="B19" i="7"/>
  <c r="G12" i="2"/>
  <c r="D6" i="7"/>
  <c r="AC56" i="9"/>
  <c r="AO56" i="9"/>
  <c r="K7" i="4"/>
  <c r="R8" i="2"/>
  <c r="AV53" i="9"/>
  <c r="M6" i="3"/>
  <c r="M35" i="3" s="1"/>
  <c r="AX52" i="9"/>
  <c r="F5" i="7"/>
  <c r="F5" i="8" s="1"/>
  <c r="M22" i="5"/>
  <c r="AC16" i="2"/>
  <c r="CD61" i="9"/>
  <c r="L22" i="5"/>
  <c r="Z16" i="2"/>
  <c r="CG61" i="9"/>
  <c r="BU61" i="9"/>
  <c r="D9" i="7"/>
  <c r="BM56" i="9"/>
  <c r="F9" i="5"/>
  <c r="BO54" i="9"/>
  <c r="CM53" i="9"/>
  <c r="F10" i="4"/>
  <c r="AB8" i="2"/>
  <c r="E20" i="7"/>
  <c r="BB63" i="9"/>
  <c r="AP63" i="9"/>
  <c r="AQ61" i="9"/>
  <c r="P16" i="2"/>
  <c r="F20" i="5"/>
  <c r="F33" i="5" s="1"/>
  <c r="BC61" i="9"/>
  <c r="BI54" i="9"/>
  <c r="AW54" i="9"/>
  <c r="L7" i="5"/>
  <c r="B6" i="5"/>
  <c r="AA32" i="9"/>
  <c r="K9" i="2"/>
  <c r="E5" i="6"/>
  <c r="AD55" i="9"/>
  <c r="CL62" i="9"/>
  <c r="BZ62" i="9"/>
  <c r="E23" i="6"/>
  <c r="BL62" i="9"/>
  <c r="C22" i="6"/>
  <c r="C35" i="6" s="1"/>
  <c r="BX62" i="9"/>
  <c r="W17" i="2"/>
  <c r="AX62" i="9"/>
  <c r="AI62" i="9"/>
  <c r="L4" i="6"/>
  <c r="CI48" i="9"/>
  <c r="CU92" i="9" s="1"/>
  <c r="AE25" i="2"/>
  <c r="AI66" i="2" s="1"/>
  <c r="S56" i="9"/>
  <c r="CD62" i="9"/>
  <c r="H22" i="7"/>
  <c r="BQ63" i="9"/>
  <c r="Y18" i="2"/>
  <c r="G22" i="4"/>
  <c r="BP60" i="9"/>
  <c r="K9" i="7"/>
  <c r="T18" i="2"/>
  <c r="BD63" i="9"/>
  <c r="M18" i="7"/>
  <c r="Z63" i="9"/>
  <c r="D16" i="2"/>
  <c r="T61" i="9"/>
  <c r="O38" i="9"/>
  <c r="B18" i="4"/>
  <c r="O60" i="9"/>
  <c r="AA60" i="9"/>
  <c r="G15" i="2"/>
  <c r="I8" i="7"/>
  <c r="BR56" i="9"/>
  <c r="H7" i="7"/>
  <c r="R9" i="2"/>
  <c r="AV54" i="9"/>
  <c r="N9" i="2"/>
  <c r="AJ54" i="9"/>
  <c r="M5" i="5"/>
  <c r="M31" i="5" s="1"/>
  <c r="Z54" i="9"/>
  <c r="L10" i="2"/>
  <c r="L53" i="2" s="1"/>
  <c r="F6" i="6"/>
  <c r="U10" i="2"/>
  <c r="BR55" i="9"/>
  <c r="I9" i="6"/>
  <c r="Y10" i="2"/>
  <c r="BY63" i="9"/>
  <c r="V18" i="2"/>
  <c r="M21" i="7"/>
  <c r="K4" i="7"/>
  <c r="F11" i="2"/>
  <c r="J8" i="5"/>
  <c r="BG54" i="9"/>
  <c r="AP55" i="9"/>
  <c r="N17" i="2"/>
  <c r="K19" i="6"/>
  <c r="J18" i="6"/>
  <c r="W62" i="9"/>
  <c r="I17" i="2"/>
  <c r="J10" i="5"/>
  <c r="CE54" i="9"/>
  <c r="K9" i="5"/>
  <c r="CE53" i="9"/>
  <c r="BS53" i="9"/>
  <c r="AF63" i="9"/>
  <c r="G19" i="7"/>
  <c r="E17" i="7"/>
  <c r="C39" i="9"/>
  <c r="AX56" i="9"/>
  <c r="AL56" i="9"/>
  <c r="W56" i="9"/>
  <c r="I12" i="2"/>
  <c r="J5" i="7"/>
  <c r="BC54" i="9"/>
  <c r="F8" i="5"/>
  <c r="F34" i="5" s="1"/>
  <c r="AF37" i="2"/>
  <c r="AG37" i="2" s="1"/>
  <c r="AH37" i="2" s="1"/>
  <c r="G19" i="6"/>
  <c r="AF62" i="9"/>
  <c r="BI63" i="9"/>
  <c r="BT63" i="9"/>
  <c r="Z18" i="2"/>
  <c r="B23" i="5"/>
  <c r="BW39" i="9"/>
  <c r="AA16" i="2"/>
  <c r="CI61" i="9"/>
  <c r="CQ56" i="9"/>
  <c r="CE56" i="9"/>
  <c r="BP56" i="9"/>
  <c r="CP54" i="9"/>
  <c r="AC9" i="2"/>
  <c r="AG52" i="2" s="1"/>
  <c r="J9" i="5"/>
  <c r="BR53" i="9"/>
  <c r="CD53" i="9"/>
  <c r="I9" i="4"/>
  <c r="I35" i="4" s="1"/>
  <c r="L19" i="2"/>
  <c r="L20" i="5"/>
  <c r="AW61" i="9"/>
  <c r="X61" i="9"/>
  <c r="K18" i="5"/>
  <c r="K31" i="5" s="1"/>
  <c r="C8" i="7"/>
  <c r="BL56" i="9"/>
  <c r="G5" i="7"/>
  <c r="T56" i="9"/>
  <c r="T9" i="2"/>
  <c r="BH52" i="9"/>
  <c r="V7" i="2"/>
  <c r="K4" i="3"/>
  <c r="K33" i="3" s="1"/>
  <c r="F7" i="2"/>
  <c r="AE62" i="9"/>
  <c r="F19" i="6"/>
  <c r="CS70" i="9"/>
  <c r="L11" i="7"/>
  <c r="BM60" i="9"/>
  <c r="CA52" i="9"/>
  <c r="F10" i="3"/>
  <c r="F39" i="3" s="1"/>
  <c r="AR63" i="9"/>
  <c r="BE61" i="9"/>
  <c r="C21" i="4"/>
  <c r="AZ60" i="9"/>
  <c r="BL60" i="9"/>
  <c r="AX54" i="9"/>
  <c r="AL54" i="9"/>
  <c r="C32" i="9"/>
  <c r="B4" i="5"/>
  <c r="O54" i="9"/>
  <c r="K6" i="4"/>
  <c r="K32" i="4" s="1"/>
  <c r="AJ53" i="9"/>
  <c r="D6" i="3"/>
  <c r="D35" i="3" s="1"/>
  <c r="K7" i="2"/>
  <c r="K30" i="2" s="1"/>
  <c r="CJ31" i="9"/>
  <c r="AW55" i="9"/>
  <c r="BJ55" i="9"/>
  <c r="Q17" i="2"/>
  <c r="H20" i="6"/>
  <c r="E18" i="6"/>
  <c r="AD62" i="9"/>
  <c r="R62" i="9"/>
  <c r="D32" i="6"/>
  <c r="CA63" i="9"/>
  <c r="CM63" i="9"/>
  <c r="AK63" i="9"/>
  <c r="X63" i="9"/>
  <c r="BB61" i="9"/>
  <c r="BN61" i="9"/>
  <c r="E21" i="5"/>
  <c r="AI61" i="9"/>
  <c r="J18" i="5"/>
  <c r="J31" i="5" s="1"/>
  <c r="V15" i="2"/>
  <c r="AG53" i="9"/>
  <c r="H6" i="4"/>
  <c r="CJ47" i="9"/>
  <c r="C5" i="6"/>
  <c r="AB69" i="9"/>
  <c r="AB55" i="9"/>
  <c r="P55" i="9"/>
  <c r="O10" i="2"/>
  <c r="G21" i="6"/>
  <c r="J37" i="7"/>
  <c r="C23" i="7"/>
  <c r="AA18" i="2"/>
  <c r="BK39" i="9"/>
  <c r="B22" i="5"/>
  <c r="BK52" i="9"/>
  <c r="B9" i="3"/>
  <c r="B38" i="3" s="1"/>
  <c r="W7" i="2"/>
  <c r="B20" i="7"/>
  <c r="O18" i="2"/>
  <c r="AM63" i="9"/>
  <c r="AM41" i="9"/>
  <c r="J18" i="2"/>
  <c r="J20" i="4"/>
  <c r="BG60" i="9"/>
  <c r="AH60" i="9"/>
  <c r="G18" i="4"/>
  <c r="H15" i="2"/>
  <c r="H17" i="4"/>
  <c r="E15" i="2"/>
  <c r="J12" i="2"/>
  <c r="G6" i="4"/>
  <c r="B5" i="3"/>
  <c r="B34" i="3" s="1"/>
  <c r="O30" i="9"/>
  <c r="AA52" i="9"/>
  <c r="X10" i="2"/>
  <c r="BN55" i="9"/>
  <c r="K17" i="6"/>
  <c r="K30" i="6" s="1"/>
  <c r="AG26" i="2"/>
  <c r="F9" i="7"/>
  <c r="CA54" i="9"/>
  <c r="T19" i="2"/>
  <c r="AI63" i="9"/>
  <c r="E32" i="5"/>
  <c r="J17" i="5"/>
  <c r="BE60" i="9"/>
  <c r="U15" i="2"/>
  <c r="S11" i="2"/>
  <c r="E11" i="2"/>
  <c r="H4" i="7"/>
  <c r="AD52" i="9"/>
  <c r="E10" i="2"/>
  <c r="H4" i="6"/>
  <c r="I5" i="6"/>
  <c r="I31" i="6" s="1"/>
  <c r="V55" i="9"/>
  <c r="B22" i="6"/>
  <c r="BK40" i="9"/>
  <c r="V62" i="9"/>
  <c r="D35" i="4"/>
  <c r="W19" i="2"/>
  <c r="AA11" i="2"/>
  <c r="BL54" i="9"/>
  <c r="C9" i="5"/>
  <c r="X7" i="2"/>
  <c r="G8" i="5"/>
  <c r="G34" i="5" s="1"/>
  <c r="BD54" i="9"/>
  <c r="X54" i="9"/>
  <c r="F9" i="2"/>
  <c r="AH53" i="9"/>
  <c r="AK52" i="9"/>
  <c r="B6" i="3"/>
  <c r="B35" i="3" s="1"/>
  <c r="J5" i="6"/>
  <c r="W55" i="9"/>
  <c r="CE55" i="9"/>
  <c r="J10" i="6"/>
  <c r="CJ62" i="9"/>
  <c r="C23" i="6"/>
  <c r="BJ62" i="9"/>
  <c r="AV62" i="9"/>
  <c r="BK54" i="9"/>
  <c r="BW54" i="9"/>
  <c r="BK32" i="9"/>
  <c r="B9" i="4"/>
  <c r="BK53" i="9"/>
  <c r="BK31" i="9"/>
  <c r="K19" i="2"/>
  <c r="AO60" i="9"/>
  <c r="F4" i="7"/>
  <c r="F4" i="4"/>
  <c r="F30" i="4" s="1"/>
  <c r="D8" i="2"/>
  <c r="J4" i="6"/>
  <c r="J30" i="6" s="1"/>
  <c r="K5" i="6"/>
  <c r="J10" i="2"/>
  <c r="AV55" i="9"/>
  <c r="BU55" i="9"/>
  <c r="Z10" i="2"/>
  <c r="BX40" i="9"/>
  <c r="S9" i="2"/>
  <c r="S32" i="2" s="1"/>
  <c r="AD54" i="9"/>
  <c r="E5" i="5"/>
  <c r="Q52" i="9"/>
  <c r="AZ69" i="9"/>
  <c r="CS60" i="9"/>
  <c r="L24" i="4"/>
  <c r="AD61" i="9"/>
  <c r="BM63" i="9"/>
  <c r="CI52" i="9"/>
  <c r="BW52" i="9"/>
  <c r="AA7" i="2"/>
  <c r="E16" i="2"/>
  <c r="M7" i="5"/>
  <c r="M33" i="5" s="1"/>
  <c r="O9" i="2"/>
  <c r="O32" i="2" s="1"/>
  <c r="D7" i="4"/>
  <c r="D33" i="4" s="1"/>
  <c r="AO53" i="9"/>
  <c r="D4" i="6"/>
  <c r="D30" i="6" s="1"/>
  <c r="BV62" i="9"/>
  <c r="T62" i="9"/>
  <c r="Y12" i="2"/>
  <c r="M19" i="2"/>
  <c r="AA63" i="9"/>
  <c r="BD61" i="9"/>
  <c r="P61" i="9"/>
  <c r="R12" i="2"/>
  <c r="AW56" i="9"/>
  <c r="AI56" i="9"/>
  <c r="BH53" i="9"/>
  <c r="AW53" i="9"/>
  <c r="W52" i="9"/>
  <c r="F37" i="5"/>
  <c r="CS56" i="9"/>
  <c r="J37" i="4"/>
  <c r="AC7" i="2"/>
  <c r="AG50" i="2" s="1"/>
  <c r="BG63" i="9"/>
  <c r="AP60" i="9"/>
  <c r="P15" i="2"/>
  <c r="O34" i="9"/>
  <c r="AH55" i="9"/>
  <c r="I37" i="4"/>
  <c r="I37" i="6"/>
  <c r="AQ54" i="9"/>
  <c r="Q55" i="9"/>
  <c r="D5" i="6"/>
  <c r="D31" i="6" s="1"/>
  <c r="CD55" i="9"/>
  <c r="X17" i="2"/>
  <c r="M37" i="7"/>
  <c r="CS53" i="9"/>
  <c r="L11" i="4"/>
  <c r="G37" i="7"/>
  <c r="F37" i="6"/>
  <c r="K11" i="7"/>
  <c r="CR56" i="9"/>
  <c r="AF31" i="2"/>
  <c r="AG31" i="2" s="1"/>
  <c r="AH31" i="2" s="1"/>
  <c r="I37" i="7"/>
  <c r="AF33" i="2"/>
  <c r="AG33" i="2" s="1"/>
  <c r="AH33" i="2" s="1"/>
  <c r="I36" i="4"/>
  <c r="G33" i="6"/>
  <c r="B37" i="4"/>
  <c r="AE40" i="2"/>
  <c r="AE39" i="2"/>
  <c r="AI79" i="2" s="1"/>
  <c r="B11" i="8"/>
  <c r="I34" i="4"/>
  <c r="B37" i="7"/>
  <c r="R38" i="7" s="1"/>
  <c r="J34" i="4"/>
  <c r="B37" i="6"/>
  <c r="R38" i="6" s="1"/>
  <c r="AE34" i="2"/>
  <c r="I33" i="5"/>
  <c r="F37" i="7"/>
  <c r="J35" i="4"/>
  <c r="L36" i="5"/>
  <c r="I30" i="6"/>
  <c r="F30" i="6"/>
  <c r="H38" i="8"/>
  <c r="H37" i="7"/>
  <c r="I37" i="5"/>
  <c r="M10" i="8"/>
  <c r="E37" i="5"/>
  <c r="AE38" i="2"/>
  <c r="D37" i="5"/>
  <c r="C37" i="5"/>
  <c r="L36" i="4"/>
  <c r="H37" i="6"/>
  <c r="G30" i="4"/>
  <c r="E37" i="4"/>
  <c r="D37" i="7"/>
  <c r="E33" i="5"/>
  <c r="F38" i="8"/>
  <c r="M34" i="4"/>
  <c r="C11" i="8"/>
  <c r="M34" i="6"/>
  <c r="M37" i="8"/>
  <c r="D37" i="6"/>
  <c r="G32" i="5"/>
  <c r="G11" i="8"/>
  <c r="M37" i="4"/>
  <c r="AF30" i="2"/>
  <c r="AG30" i="2" s="1"/>
  <c r="L36" i="7"/>
  <c r="B38" i="8"/>
  <c r="M36" i="7"/>
  <c r="S40" i="3"/>
  <c r="I31" i="5"/>
  <c r="E11" i="8"/>
  <c r="C37" i="7"/>
  <c r="M34" i="5"/>
  <c r="G31" i="6"/>
  <c r="L37" i="8"/>
  <c r="F11" i="8"/>
  <c r="C37" i="6"/>
  <c r="I38" i="8"/>
  <c r="M36" i="4"/>
  <c r="M11" i="8"/>
  <c r="D38" i="8"/>
  <c r="H30" i="5"/>
  <c r="G37" i="6"/>
  <c r="E35" i="6"/>
  <c r="D32" i="4"/>
  <c r="J32" i="6"/>
  <c r="L33" i="6"/>
  <c r="I32" i="4"/>
  <c r="J32" i="5"/>
  <c r="M36" i="6"/>
  <c r="R40" i="3"/>
  <c r="C37" i="4"/>
  <c r="C38" i="8"/>
  <c r="K37" i="4"/>
  <c r="M37" i="5"/>
  <c r="M38" i="8"/>
  <c r="H11" i="8"/>
  <c r="B30" i="4"/>
  <c r="D30" i="4"/>
  <c r="E37" i="7"/>
  <c r="E38" i="8"/>
  <c r="G38" i="8"/>
  <c r="G37" i="5"/>
  <c r="E33" i="4"/>
  <c r="D11" i="8"/>
  <c r="H37" i="5"/>
  <c r="I11" i="8"/>
  <c r="M36" i="5"/>
  <c r="H37" i="4"/>
  <c r="E37" i="6"/>
  <c r="M37" i="6"/>
  <c r="H33" i="5"/>
  <c r="J38" i="8"/>
  <c r="J37" i="6"/>
  <c r="D37" i="4"/>
  <c r="F32" i="5"/>
  <c r="K33" i="5"/>
  <c r="J37" i="5"/>
  <c r="J11" i="8"/>
  <c r="CF63" i="9"/>
  <c r="K23" i="7"/>
  <c r="CR63" i="9"/>
  <c r="K23" i="6"/>
  <c r="CF56" i="9"/>
  <c r="CR60" i="9"/>
  <c r="CF60" i="9"/>
  <c r="CF61" i="9"/>
  <c r="CR61" i="9"/>
  <c r="AD15" i="2"/>
  <c r="AH57" i="2" s="1"/>
  <c r="K23" i="5"/>
  <c r="CF62" i="9"/>
  <c r="AD17" i="2"/>
  <c r="AH59" i="2" s="1"/>
  <c r="E65" i="5" l="1"/>
  <c r="D65" i="5"/>
  <c r="R49" i="5"/>
  <c r="AI83" i="2"/>
  <c r="Q63" i="8"/>
  <c r="AF40" i="2"/>
  <c r="AI80" i="2"/>
  <c r="AF34" i="2"/>
  <c r="AI74" i="2"/>
  <c r="AE42" i="2"/>
  <c r="AI82" i="2" s="1"/>
  <c r="AI62" i="2"/>
  <c r="Q59" i="2"/>
  <c r="AF32" i="2"/>
  <c r="AG32" i="2" s="1"/>
  <c r="AH32" i="2" s="1"/>
  <c r="AF38" i="2"/>
  <c r="AG38" i="2" s="1"/>
  <c r="AH38" i="2" s="1"/>
  <c r="AI78" i="2"/>
  <c r="CK39" i="9"/>
  <c r="CK45" i="9"/>
  <c r="AF42" i="2"/>
  <c r="AG42" i="2" s="1"/>
  <c r="V57" i="2"/>
  <c r="W38" i="4"/>
  <c r="H59" i="2"/>
  <c r="D64" i="8"/>
  <c r="D90" i="8" s="1"/>
  <c r="O50" i="2"/>
  <c r="L11" i="8"/>
  <c r="CK40" i="9"/>
  <c r="CL40" i="9" s="1"/>
  <c r="CM40" i="9" s="1"/>
  <c r="CN40" i="9" s="1"/>
  <c r="CO40" i="9" s="1"/>
  <c r="AG54" i="2"/>
  <c r="AH60" i="2"/>
  <c r="AH21" i="2"/>
  <c r="AH50" i="2"/>
  <c r="AH30" i="2"/>
  <c r="F33" i="7"/>
  <c r="M35" i="6"/>
  <c r="L37" i="5"/>
  <c r="E34" i="5"/>
  <c r="S19" i="5" s="1"/>
  <c r="L37" i="4"/>
  <c r="T37" i="4" s="1"/>
  <c r="K39" i="3"/>
  <c r="T39" i="3" s="1"/>
  <c r="K40" i="3"/>
  <c r="T40" i="3" s="1"/>
  <c r="AA40" i="3" s="1"/>
  <c r="K38" i="3"/>
  <c r="T38" i="3" s="1"/>
  <c r="R38" i="3"/>
  <c r="CI120" i="1"/>
  <c r="CJ120" i="1" s="1"/>
  <c r="CK120" i="1" s="1"/>
  <c r="CL120" i="1" s="1"/>
  <c r="CM120" i="1" s="1"/>
  <c r="CN120" i="1" s="1"/>
  <c r="CO120" i="1" s="1"/>
  <c r="CP120" i="1" s="1"/>
  <c r="CQ120" i="1" s="1"/>
  <c r="CR120" i="1" s="1"/>
  <c r="CS120" i="1" s="1"/>
  <c r="CT120" i="1" s="1"/>
  <c r="BZ119" i="1"/>
  <c r="BY142" i="1"/>
  <c r="L35" i="7"/>
  <c r="AH69" i="9"/>
  <c r="P39" i="2"/>
  <c r="Q39" i="2" s="1"/>
  <c r="U69" i="9"/>
  <c r="I24" i="2"/>
  <c r="CK73" i="1"/>
  <c r="V69" i="9"/>
  <c r="F24" i="2"/>
  <c r="BV66" i="9"/>
  <c r="CP73" i="1"/>
  <c r="AO78" i="1"/>
  <c r="V68" i="9"/>
  <c r="Y69" i="9"/>
  <c r="L30" i="4"/>
  <c r="B31" i="4"/>
  <c r="AE54" i="2"/>
  <c r="BY34" i="1"/>
  <c r="BZ34" i="1" s="1"/>
  <c r="BU69" i="9"/>
  <c r="CJ73" i="1"/>
  <c r="AC68" i="9"/>
  <c r="H52" i="2"/>
  <c r="D36" i="7"/>
  <c r="Q46" i="1"/>
  <c r="R46" i="1" s="1"/>
  <c r="CN73" i="1"/>
  <c r="B35" i="6"/>
  <c r="B31" i="7"/>
  <c r="K32" i="7"/>
  <c r="B10" i="8"/>
  <c r="J33" i="8"/>
  <c r="J59" i="8" s="1"/>
  <c r="J85" i="8" s="1"/>
  <c r="D97" i="8" s="1"/>
  <c r="AN45" i="1"/>
  <c r="AZ91" i="1" s="1"/>
  <c r="E32" i="7"/>
  <c r="O48" i="9"/>
  <c r="P48" i="9" s="1"/>
  <c r="Q48" i="9" s="1"/>
  <c r="BQ68" i="9"/>
  <c r="AD68" i="9"/>
  <c r="K33" i="8"/>
  <c r="AC67" i="9"/>
  <c r="C36" i="7"/>
  <c r="BV67" i="9"/>
  <c r="L35" i="6"/>
  <c r="O23" i="2"/>
  <c r="O44" i="2" s="1"/>
  <c r="K70" i="2"/>
  <c r="E36" i="6"/>
  <c r="AS69" i="9"/>
  <c r="N58" i="2"/>
  <c r="X66" i="9"/>
  <c r="M53" i="2"/>
  <c r="B33" i="4"/>
  <c r="BW74" i="9"/>
  <c r="I36" i="6"/>
  <c r="S79" i="2"/>
  <c r="J34" i="7"/>
  <c r="H32" i="6"/>
  <c r="T19" i="6" s="1"/>
  <c r="O40" i="2"/>
  <c r="P40" i="2" s="1"/>
  <c r="AG60" i="2"/>
  <c r="P30" i="2"/>
  <c r="Q30" i="2" s="1"/>
  <c r="R30" i="2" s="1"/>
  <c r="CM73" i="1"/>
  <c r="AY91" i="1"/>
  <c r="AE67" i="9"/>
  <c r="J58" i="2"/>
  <c r="R33" i="3"/>
  <c r="BW46" i="9"/>
  <c r="BX46" i="9" s="1"/>
  <c r="E9" i="8"/>
  <c r="O79" i="2"/>
  <c r="G34" i="7"/>
  <c r="P91" i="1"/>
  <c r="C10" i="8"/>
  <c r="D44" i="9"/>
  <c r="E44" i="9" s="1"/>
  <c r="F44" i="9" s="1"/>
  <c r="G44" i="9" s="1"/>
  <c r="H44" i="9" s="1"/>
  <c r="I44" i="9" s="1"/>
  <c r="J44" i="9" s="1"/>
  <c r="K44" i="9" s="1"/>
  <c r="L44" i="9" s="1"/>
  <c r="M44" i="9" s="1"/>
  <c r="N44" i="9" s="1"/>
  <c r="F35" i="6"/>
  <c r="S22" i="6" s="1"/>
  <c r="CR73" i="1"/>
  <c r="M57" i="2"/>
  <c r="M59" i="2"/>
  <c r="C36" i="5"/>
  <c r="AF60" i="2"/>
  <c r="CL73" i="1"/>
  <c r="G33" i="7"/>
  <c r="I53" i="2"/>
  <c r="I31" i="8"/>
  <c r="M32" i="7"/>
  <c r="CI73" i="1"/>
  <c r="Z137" i="1"/>
  <c r="AA114" i="1"/>
  <c r="D39" i="2"/>
  <c r="E39" i="2" s="1"/>
  <c r="W59" i="2"/>
  <c r="H36" i="7"/>
  <c r="BL49" i="1"/>
  <c r="BM49" i="1" s="1"/>
  <c r="AN87" i="1"/>
  <c r="I10" i="8"/>
  <c r="E6" i="8"/>
  <c r="P31" i="2"/>
  <c r="Q31" i="2" s="1"/>
  <c r="R31" i="2" s="1"/>
  <c r="CA68" i="9"/>
  <c r="D36" i="6"/>
  <c r="AC41" i="1"/>
  <c r="AO87" i="1" s="1"/>
  <c r="K36" i="5"/>
  <c r="U21" i="5" s="1"/>
  <c r="I31" i="7"/>
  <c r="D30" i="7"/>
  <c r="B31" i="8"/>
  <c r="E34" i="6"/>
  <c r="Q45" i="1"/>
  <c r="AC91" i="1" s="1"/>
  <c r="Z139" i="1"/>
  <c r="BA87" i="1"/>
  <c r="BC68" i="9"/>
  <c r="K51" i="2"/>
  <c r="AG69" i="9"/>
  <c r="CB66" i="9"/>
  <c r="AB91" i="1"/>
  <c r="F35" i="8"/>
  <c r="AA78" i="9"/>
  <c r="H51" i="2"/>
  <c r="BB87" i="1"/>
  <c r="BX45" i="1"/>
  <c r="BW50" i="1"/>
  <c r="I58" i="2"/>
  <c r="P58" i="2"/>
  <c r="BW66" i="9"/>
  <c r="BP66" i="9"/>
  <c r="CM70" i="9"/>
  <c r="S67" i="9"/>
  <c r="AB45" i="9"/>
  <c r="AC45" i="9" s="1"/>
  <c r="G36" i="7"/>
  <c r="AA93" i="1"/>
  <c r="BL48" i="1"/>
  <c r="BM48" i="1" s="1"/>
  <c r="BN48" i="1" s="1"/>
  <c r="BO48" i="1" s="1"/>
  <c r="BP48" i="1" s="1"/>
  <c r="D37" i="2"/>
  <c r="E37" i="2" s="1"/>
  <c r="F37" i="2" s="1"/>
  <c r="F98" i="2" s="1"/>
  <c r="G98" i="2" s="1"/>
  <c r="H98" i="2" s="1"/>
  <c r="I98" i="2" s="1"/>
  <c r="J98" i="2" s="1"/>
  <c r="J119" i="2" s="1"/>
  <c r="AC26" i="2"/>
  <c r="H57" i="2"/>
  <c r="H33" i="6"/>
  <c r="T20" i="6" s="1"/>
  <c r="D22" i="2"/>
  <c r="H38" i="2"/>
  <c r="I38" i="2" s="1"/>
  <c r="J38" i="2" s="1"/>
  <c r="G24" i="2"/>
  <c r="G45" i="2" s="1"/>
  <c r="Q32" i="1"/>
  <c r="P78" i="1"/>
  <c r="BU67" i="9"/>
  <c r="D31" i="4"/>
  <c r="P66" i="9"/>
  <c r="L58" i="2"/>
  <c r="BZ31" i="1"/>
  <c r="BZ77" i="1" s="1"/>
  <c r="AN85" i="1"/>
  <c r="AO39" i="1"/>
  <c r="AZ85" i="1"/>
  <c r="BY40" i="1"/>
  <c r="BX86" i="1"/>
  <c r="H35" i="8"/>
  <c r="T38" i="2"/>
  <c r="U38" i="2" s="1"/>
  <c r="V38" i="2" s="1"/>
  <c r="B35" i="7"/>
  <c r="AB67" i="9"/>
  <c r="BE66" i="9"/>
  <c r="AE57" i="2"/>
  <c r="D32" i="2"/>
  <c r="E32" i="2" s="1"/>
  <c r="F32" i="2" s="1"/>
  <c r="F92" i="2" s="1"/>
  <c r="G92" i="2" s="1"/>
  <c r="H92" i="2" s="1"/>
  <c r="I92" i="2" s="1"/>
  <c r="J92" i="2" s="1"/>
  <c r="BK91" i="1"/>
  <c r="AO33" i="1"/>
  <c r="AZ79" i="1"/>
  <c r="BW92" i="1"/>
  <c r="BX46" i="1"/>
  <c r="AB111" i="1"/>
  <c r="AA134" i="1"/>
  <c r="AE79" i="2"/>
  <c r="J30" i="7"/>
  <c r="T31" i="2"/>
  <c r="U31" i="2" s="1"/>
  <c r="BL79" i="1"/>
  <c r="BX79" i="1"/>
  <c r="BM33" i="1"/>
  <c r="AN86" i="1"/>
  <c r="AC40" i="1"/>
  <c r="AB86" i="1"/>
  <c r="H32" i="7"/>
  <c r="Q35" i="1"/>
  <c r="P81" i="1"/>
  <c r="F34" i="8"/>
  <c r="B33" i="5"/>
  <c r="H58" i="2"/>
  <c r="O77" i="2"/>
  <c r="W34" i="2"/>
  <c r="X34" i="2" s="1"/>
  <c r="Y34" i="2" s="1"/>
  <c r="Z34" i="2" s="1"/>
  <c r="P48" i="1"/>
  <c r="O94" i="1"/>
  <c r="AN30" i="9"/>
  <c r="AN74" i="9" s="1"/>
  <c r="BK95" i="1"/>
  <c r="AL69" i="9"/>
  <c r="AA89" i="9"/>
  <c r="CI66" i="9"/>
  <c r="C35" i="7"/>
  <c r="X21" i="2"/>
  <c r="BN68" i="9"/>
  <c r="BM80" i="1"/>
  <c r="AB79" i="1"/>
  <c r="Q33" i="1"/>
  <c r="R33" i="1" s="1"/>
  <c r="BW91" i="1"/>
  <c r="AB102" i="1"/>
  <c r="AB125" i="1" s="1"/>
  <c r="AP78" i="1"/>
  <c r="AB77" i="1"/>
  <c r="AC31" i="1"/>
  <c r="AF54" i="2"/>
  <c r="W73" i="2"/>
  <c r="AO35" i="1"/>
  <c r="AZ81" i="1"/>
  <c r="G30" i="7"/>
  <c r="C35" i="8"/>
  <c r="AM84" i="9"/>
  <c r="F34" i="7"/>
  <c r="BC69" i="9"/>
  <c r="Y66" i="9"/>
  <c r="BF68" i="9"/>
  <c r="AA117" i="1"/>
  <c r="Z140" i="1"/>
  <c r="G35" i="8"/>
  <c r="G32" i="6"/>
  <c r="G7" i="8"/>
  <c r="AC69" i="9"/>
  <c r="CP70" i="9"/>
  <c r="AE39" i="1"/>
  <c r="AD85" i="1"/>
  <c r="Q40" i="1"/>
  <c r="P86" i="1"/>
  <c r="BD35" i="1"/>
  <c r="BE35" i="1" s="1"/>
  <c r="BF35" i="1" s="1"/>
  <c r="AR69" i="9"/>
  <c r="BW44" i="9"/>
  <c r="BX44" i="9" s="1"/>
  <c r="F32" i="7"/>
  <c r="AA73" i="2"/>
  <c r="AY83" i="9"/>
  <c r="BB68" i="9"/>
  <c r="AF67" i="9"/>
  <c r="I30" i="7"/>
  <c r="CN66" i="9"/>
  <c r="AA67" i="9"/>
  <c r="S68" i="9"/>
  <c r="O66" i="9"/>
  <c r="P47" i="1"/>
  <c r="BM40" i="1"/>
  <c r="BL86" i="1"/>
  <c r="AZ47" i="1"/>
  <c r="AY93" i="1"/>
  <c r="BY41" i="1"/>
  <c r="BX87" i="1"/>
  <c r="AZ143" i="1"/>
  <c r="BL85" i="1"/>
  <c r="BM39" i="1"/>
  <c r="C7" i="8"/>
  <c r="R35" i="3"/>
  <c r="I6" i="8"/>
  <c r="AB103" i="1"/>
  <c r="AA126" i="1"/>
  <c r="AA124" i="1"/>
  <c r="AB101" i="1"/>
  <c r="BW76" i="9"/>
  <c r="I35" i="8"/>
  <c r="BI68" i="9"/>
  <c r="L22" i="2"/>
  <c r="AM95" i="1"/>
  <c r="AN49" i="1"/>
  <c r="AD34" i="1"/>
  <c r="K53" i="2"/>
  <c r="R67" i="9"/>
  <c r="AE69" i="9"/>
  <c r="AO48" i="1"/>
  <c r="AN94" i="1"/>
  <c r="AZ46" i="1"/>
  <c r="AY92" i="1"/>
  <c r="BK92" i="1"/>
  <c r="Z123" i="1"/>
  <c r="AA100" i="1"/>
  <c r="Z105" i="1"/>
  <c r="CE39" i="1"/>
  <c r="O59" i="2"/>
  <c r="O70" i="2"/>
  <c r="AC66" i="9"/>
  <c r="AC23" i="2"/>
  <c r="AG64" i="2" s="1"/>
  <c r="I52" i="2"/>
  <c r="BL44" i="9"/>
  <c r="BM44" i="9" s="1"/>
  <c r="BX85" i="1"/>
  <c r="H32" i="1"/>
  <c r="AA133" i="1"/>
  <c r="AB110" i="1"/>
  <c r="AA48" i="9"/>
  <c r="L31" i="7"/>
  <c r="G35" i="5"/>
  <c r="CN70" i="9"/>
  <c r="CR68" i="9"/>
  <c r="AO68" i="9"/>
  <c r="P80" i="1"/>
  <c r="Q34" i="1"/>
  <c r="AA118" i="1"/>
  <c r="Z141" i="1"/>
  <c r="Z131" i="1"/>
  <c r="AA108" i="1"/>
  <c r="Z112" i="1"/>
  <c r="BN80" i="1"/>
  <c r="BO34" i="1"/>
  <c r="BA48" i="1"/>
  <c r="AZ94" i="1"/>
  <c r="AA115" i="1"/>
  <c r="Z138" i="1"/>
  <c r="M30" i="4"/>
  <c r="BB49" i="1"/>
  <c r="P53" i="2"/>
  <c r="AI67" i="9"/>
  <c r="K31" i="7"/>
  <c r="BI69" i="9"/>
  <c r="AZ78" i="1"/>
  <c r="BA32" i="1"/>
  <c r="T39" i="1"/>
  <c r="BD40" i="1"/>
  <c r="AB114" i="1"/>
  <c r="AA137" i="1"/>
  <c r="BA70" i="9"/>
  <c r="AU68" i="9"/>
  <c r="Q66" i="9"/>
  <c r="AY95" i="1"/>
  <c r="AS32" i="1"/>
  <c r="G8" i="8"/>
  <c r="BM45" i="1"/>
  <c r="BL91" i="1"/>
  <c r="BN41" i="1"/>
  <c r="BM87" i="1"/>
  <c r="P85" i="1"/>
  <c r="E39" i="1"/>
  <c r="E33" i="8"/>
  <c r="S26" i="2"/>
  <c r="Z69" i="9"/>
  <c r="H5" i="8"/>
  <c r="J57" i="2"/>
  <c r="S69" i="9"/>
  <c r="F36" i="7"/>
  <c r="BX30" i="9"/>
  <c r="BY30" i="9" s="1"/>
  <c r="BZ30" i="9" s="1"/>
  <c r="Q51" i="2"/>
  <c r="D37" i="8"/>
  <c r="G40" i="2"/>
  <c r="H40" i="2" s="1"/>
  <c r="BH41" i="1"/>
  <c r="AB49" i="1"/>
  <c r="AA95" i="1"/>
  <c r="AN46" i="1"/>
  <c r="AM92" i="1"/>
  <c r="BX81" i="1"/>
  <c r="BM35" i="1"/>
  <c r="BL81" i="1"/>
  <c r="T31" i="1"/>
  <c r="S77" i="1"/>
  <c r="AB116" i="1"/>
  <c r="AA139" i="1"/>
  <c r="AR47" i="1"/>
  <c r="BZ49" i="1"/>
  <c r="AC47" i="1"/>
  <c r="Q42" i="1"/>
  <c r="P88" i="1"/>
  <c r="AB104" i="1"/>
  <c r="AA127" i="1"/>
  <c r="R26" i="2"/>
  <c r="U26" i="2"/>
  <c r="O95" i="1"/>
  <c r="P49" i="1"/>
  <c r="AQ41" i="1"/>
  <c r="Q25" i="2"/>
  <c r="P54" i="2"/>
  <c r="BF34" i="1"/>
  <c r="BO46" i="1"/>
  <c r="BL78" i="1"/>
  <c r="AC58" i="2"/>
  <c r="G32" i="4"/>
  <c r="AN88" i="1"/>
  <c r="AO42" i="1"/>
  <c r="CD33" i="1"/>
  <c r="BX88" i="1"/>
  <c r="BM42" i="1"/>
  <c r="BL88" i="1"/>
  <c r="AH48" i="1"/>
  <c r="BC33" i="1"/>
  <c r="BN32" i="1"/>
  <c r="BY78" i="1"/>
  <c r="AZ88" i="1"/>
  <c r="Y25" i="2"/>
  <c r="BZ68" i="9"/>
  <c r="AJ67" i="9"/>
  <c r="AW68" i="9"/>
  <c r="BD39" i="1"/>
  <c r="CA42" i="1"/>
  <c r="BA88" i="1"/>
  <c r="BB42" i="1"/>
  <c r="H60" i="2"/>
  <c r="G22" i="2"/>
  <c r="G43" i="2" s="1"/>
  <c r="H31" i="7"/>
  <c r="BA68" i="9"/>
  <c r="E30" i="4"/>
  <c r="R30" i="4" s="1"/>
  <c r="H10" i="8"/>
  <c r="C32" i="4"/>
  <c r="H25" i="2"/>
  <c r="AY84" i="9"/>
  <c r="BK66" i="9"/>
  <c r="L32" i="7"/>
  <c r="AD42" i="1"/>
  <c r="AE32" i="1"/>
  <c r="AD33" i="1"/>
  <c r="BA31" i="1"/>
  <c r="BL77" i="1"/>
  <c r="AZ77" i="1"/>
  <c r="AN93" i="1"/>
  <c r="AD35" i="1"/>
  <c r="BZ47" i="1"/>
  <c r="CB32" i="1"/>
  <c r="BX48" i="1"/>
  <c r="BW94" i="1"/>
  <c r="AE45" i="1"/>
  <c r="AP34" i="1"/>
  <c r="BA80" i="1"/>
  <c r="AO80" i="1"/>
  <c r="K36" i="7"/>
  <c r="U23" i="7" s="1"/>
  <c r="AO31" i="1"/>
  <c r="AN77" i="1"/>
  <c r="E34" i="4"/>
  <c r="BE45" i="1"/>
  <c r="G31" i="5"/>
  <c r="BX32" i="9"/>
  <c r="BY32" i="9" s="1"/>
  <c r="BZ32" i="9" s="1"/>
  <c r="I35" i="7"/>
  <c r="AP40" i="1"/>
  <c r="CA35" i="1"/>
  <c r="R68" i="9"/>
  <c r="F35" i="4"/>
  <c r="E35" i="4"/>
  <c r="AB92" i="1"/>
  <c r="AC46" i="1"/>
  <c r="BL47" i="1"/>
  <c r="BK93" i="1"/>
  <c r="BW93" i="1"/>
  <c r="BY80" i="1"/>
  <c r="AB88" i="1"/>
  <c r="K35" i="7"/>
  <c r="AB26" i="2"/>
  <c r="T32" i="2"/>
  <c r="U32" i="2" s="1"/>
  <c r="V32" i="2" s="1"/>
  <c r="J36" i="5"/>
  <c r="T21" i="5" s="1"/>
  <c r="Y50" i="2"/>
  <c r="X23" i="2"/>
  <c r="J36" i="6"/>
  <c r="T52" i="2"/>
  <c r="BN66" i="9"/>
  <c r="T50" i="2"/>
  <c r="I51" i="2"/>
  <c r="T58" i="2"/>
  <c r="F21" i="2"/>
  <c r="BJ66" i="9"/>
  <c r="Q87" i="1"/>
  <c r="R41" i="1"/>
  <c r="BT31" i="1"/>
  <c r="AB109" i="1"/>
  <c r="AA132" i="1"/>
  <c r="BX51" i="1"/>
  <c r="CI74" i="1"/>
  <c r="CI51" i="1"/>
  <c r="M36" i="8"/>
  <c r="M35" i="5"/>
  <c r="B35" i="5"/>
  <c r="K34" i="6"/>
  <c r="B32" i="7"/>
  <c r="B33" i="8"/>
  <c r="C34" i="2"/>
  <c r="D34" i="2" s="1"/>
  <c r="E34" i="2" s="1"/>
  <c r="F34" i="2" s="1"/>
  <c r="F94" i="2" s="1"/>
  <c r="G94" i="2" s="1"/>
  <c r="H94" i="2" s="1"/>
  <c r="I94" i="2" s="1"/>
  <c r="J94" i="2" s="1"/>
  <c r="G51" i="2"/>
  <c r="AK67" i="9"/>
  <c r="BL68" i="9"/>
  <c r="AD53" i="2"/>
  <c r="W40" i="2"/>
  <c r="B6" i="8"/>
  <c r="Y24" i="2"/>
  <c r="BX68" i="9"/>
  <c r="K30" i="7"/>
  <c r="T36" i="3"/>
  <c r="K34" i="8"/>
  <c r="BM68" i="9"/>
  <c r="Z60" i="2"/>
  <c r="U50" i="2"/>
  <c r="CK70" i="9"/>
  <c r="V70" i="9"/>
  <c r="K35" i="5"/>
  <c r="P25" i="2"/>
  <c r="L8" i="8"/>
  <c r="F6" i="8"/>
  <c r="H35" i="7"/>
  <c r="L33" i="7"/>
  <c r="H54" i="2"/>
  <c r="E31" i="4"/>
  <c r="F35" i="7"/>
  <c r="V25" i="2"/>
  <c r="T21" i="2"/>
  <c r="T53" i="2"/>
  <c r="AD54" i="2"/>
  <c r="R37" i="4"/>
  <c r="Q58" i="2"/>
  <c r="BP68" i="9"/>
  <c r="Q21" i="2"/>
  <c r="I32" i="7"/>
  <c r="L34" i="6"/>
  <c r="W58" i="2"/>
  <c r="AG43" i="2"/>
  <c r="AH43" i="2" s="1"/>
  <c r="C21" i="2"/>
  <c r="C42" i="2" s="1"/>
  <c r="E8" i="8"/>
  <c r="X52" i="2"/>
  <c r="L34" i="7"/>
  <c r="L33" i="8"/>
  <c r="Q68" i="9"/>
  <c r="H9" i="8"/>
  <c r="I60" i="2"/>
  <c r="V54" i="2"/>
  <c r="M5" i="8"/>
  <c r="E7" i="8"/>
  <c r="K22" i="2"/>
  <c r="K43" i="2" s="1"/>
  <c r="L37" i="6"/>
  <c r="U24" i="6" s="1"/>
  <c r="U37" i="6" s="1"/>
  <c r="M31" i="7"/>
  <c r="M6" i="8"/>
  <c r="I36" i="7"/>
  <c r="BM70" i="9"/>
  <c r="CS69" i="9"/>
  <c r="L10" i="8"/>
  <c r="L63" i="8" s="1"/>
  <c r="L89" i="8" s="1"/>
  <c r="G31" i="2"/>
  <c r="H31" i="2" s="1"/>
  <c r="I31" i="2" s="1"/>
  <c r="K37" i="7"/>
  <c r="M26" i="2"/>
  <c r="L37" i="7"/>
  <c r="CE70" i="9"/>
  <c r="M32" i="6"/>
  <c r="I33" i="7"/>
  <c r="N22" i="2"/>
  <c r="O44" i="9"/>
  <c r="P44" i="9" s="1"/>
  <c r="Q44" i="9" s="1"/>
  <c r="R44" i="9" s="1"/>
  <c r="G21" i="2"/>
  <c r="G42" i="2" s="1"/>
  <c r="BW45" i="9"/>
  <c r="CI89" i="9" s="1"/>
  <c r="CI67" i="9"/>
  <c r="S39" i="3"/>
  <c r="Z40" i="3" s="1"/>
  <c r="J53" i="2"/>
  <c r="R59" i="2"/>
  <c r="K35" i="4"/>
  <c r="T35" i="4" s="1"/>
  <c r="N60" i="2"/>
  <c r="D33" i="8"/>
  <c r="AB39" i="2"/>
  <c r="AC39" i="2" s="1"/>
  <c r="AD39" i="2" s="1"/>
  <c r="Q67" i="9"/>
  <c r="L38" i="8"/>
  <c r="E30" i="7"/>
  <c r="K60" i="2"/>
  <c r="S15" i="5"/>
  <c r="O53" i="2"/>
  <c r="G32" i="7"/>
  <c r="T39" i="2"/>
  <c r="U39" i="2" s="1"/>
  <c r="H35" i="4"/>
  <c r="S35" i="4" s="1"/>
  <c r="B35" i="8"/>
  <c r="G60" i="2"/>
  <c r="J30" i="5"/>
  <c r="T15" i="5" s="1"/>
  <c r="G79" i="2"/>
  <c r="BK77" i="9"/>
  <c r="E33" i="6"/>
  <c r="S20" i="6" s="1"/>
  <c r="R50" i="2"/>
  <c r="Q57" i="2"/>
  <c r="CH66" i="9"/>
  <c r="X58" i="2"/>
  <c r="BB67" i="9"/>
  <c r="S66" i="9"/>
  <c r="BW82" i="9"/>
  <c r="D47" i="9"/>
  <c r="E47" i="9" s="1"/>
  <c r="F47" i="9" s="1"/>
  <c r="G47" i="9" s="1"/>
  <c r="H47" i="9" s="1"/>
  <c r="I47" i="9" s="1"/>
  <c r="J47" i="9" s="1"/>
  <c r="K47" i="9" s="1"/>
  <c r="L47" i="9" s="1"/>
  <c r="M47" i="9" s="1"/>
  <c r="N47" i="9" s="1"/>
  <c r="L35" i="5"/>
  <c r="BG69" i="9"/>
  <c r="H34" i="7"/>
  <c r="AT68" i="9"/>
  <c r="AC57" i="2"/>
  <c r="C36" i="6"/>
  <c r="V59" i="2"/>
  <c r="F36" i="4"/>
  <c r="L59" i="2"/>
  <c r="CD69" i="9"/>
  <c r="L32" i="8"/>
  <c r="U52" i="2"/>
  <c r="AD70" i="9"/>
  <c r="I4" i="8"/>
  <c r="BM69" i="9"/>
  <c r="AD50" i="2"/>
  <c r="O47" i="9"/>
  <c r="P47" i="9" s="1"/>
  <c r="O69" i="9"/>
  <c r="P50" i="2"/>
  <c r="L30" i="2"/>
  <c r="M30" i="2" s="1"/>
  <c r="N30" i="2" s="1"/>
  <c r="J50" i="2"/>
  <c r="AN38" i="9"/>
  <c r="AO38" i="9" s="1"/>
  <c r="AY82" i="9"/>
  <c r="B32" i="8"/>
  <c r="L33" i="2"/>
  <c r="M33" i="2" s="1"/>
  <c r="N33" i="2" s="1"/>
  <c r="AB52" i="2"/>
  <c r="G33" i="5"/>
  <c r="S18" i="5" s="1"/>
  <c r="V51" i="2"/>
  <c r="H31" i="4"/>
  <c r="H32" i="8"/>
  <c r="O26" i="2"/>
  <c r="AR68" i="9"/>
  <c r="BD68" i="9"/>
  <c r="L9" i="8"/>
  <c r="CH70" i="9"/>
  <c r="O67" i="9"/>
  <c r="C22" i="2"/>
  <c r="C43" i="2" s="1"/>
  <c r="C45" i="9"/>
  <c r="O89" i="9" s="1"/>
  <c r="AW70" i="9"/>
  <c r="K10" i="8"/>
  <c r="E34" i="7"/>
  <c r="CA69" i="9"/>
  <c r="CM69" i="9"/>
  <c r="W51" i="2"/>
  <c r="M33" i="8"/>
  <c r="Z58" i="2"/>
  <c r="D6" i="8"/>
  <c r="M32" i="8"/>
  <c r="T69" i="9"/>
  <c r="K33" i="7"/>
  <c r="M9" i="8"/>
  <c r="S30" i="2"/>
  <c r="S50" i="2"/>
  <c r="L52" i="2"/>
  <c r="AV66" i="9"/>
  <c r="AD51" i="2"/>
  <c r="BX31" i="9"/>
  <c r="CJ75" i="9" s="1"/>
  <c r="CI75" i="9"/>
  <c r="K50" i="2"/>
  <c r="M32" i="4"/>
  <c r="AB37" i="2"/>
  <c r="AC37" i="2" s="1"/>
  <c r="X51" i="2"/>
  <c r="Z57" i="2"/>
  <c r="CR70" i="9"/>
  <c r="T51" i="2"/>
  <c r="AM82" i="9"/>
  <c r="BJ67" i="9"/>
  <c r="AI68" i="9"/>
  <c r="R39" i="3"/>
  <c r="Y40" i="3" s="1"/>
  <c r="G78" i="2"/>
  <c r="AY44" i="9"/>
  <c r="BK88" i="9" s="1"/>
  <c r="G53" i="2"/>
  <c r="BX34" i="9"/>
  <c r="CJ78" i="9" s="1"/>
  <c r="I54" i="2"/>
  <c r="F32" i="6"/>
  <c r="AX67" i="9"/>
  <c r="F22" i="2"/>
  <c r="T23" i="2"/>
  <c r="R21" i="2"/>
  <c r="G52" i="2"/>
  <c r="D33" i="7"/>
  <c r="U59" i="2"/>
  <c r="M51" i="2"/>
  <c r="AA31" i="2"/>
  <c r="AE71" i="2" s="1"/>
  <c r="AA51" i="2"/>
  <c r="E31" i="7"/>
  <c r="Q70" i="9"/>
  <c r="BZ69" i="9"/>
  <c r="AT67" i="9"/>
  <c r="AG51" i="2"/>
  <c r="AC51" i="2"/>
  <c r="G30" i="6"/>
  <c r="S17" i="6" s="1"/>
  <c r="G4" i="8"/>
  <c r="CG69" i="9"/>
  <c r="S51" i="2"/>
  <c r="Z53" i="2"/>
  <c r="W30" i="2"/>
  <c r="W50" i="2"/>
  <c r="AU70" i="9"/>
  <c r="M30" i="5"/>
  <c r="U15" i="5" s="1"/>
  <c r="B36" i="4"/>
  <c r="G70" i="2"/>
  <c r="X50" i="2"/>
  <c r="G26" i="2"/>
  <c r="R52" i="2"/>
  <c r="N52" i="2"/>
  <c r="B35" i="4"/>
  <c r="F26" i="2"/>
  <c r="K58" i="2"/>
  <c r="AA53" i="2"/>
  <c r="K32" i="8"/>
  <c r="D5" i="8"/>
  <c r="W37" i="2"/>
  <c r="AA77" i="2" s="1"/>
  <c r="W57" i="2"/>
  <c r="K36" i="6"/>
  <c r="U23" i="6" s="1"/>
  <c r="AD24" i="2"/>
  <c r="AH65" i="2" s="1"/>
  <c r="BX70" i="9"/>
  <c r="H6" i="8"/>
  <c r="L34" i="8"/>
  <c r="K4" i="8"/>
  <c r="AB24" i="2"/>
  <c r="AF65" i="2" s="1"/>
  <c r="E22" i="2"/>
  <c r="D30" i="2"/>
  <c r="E30" i="2" s="1"/>
  <c r="F30" i="2" s="1"/>
  <c r="F90" i="2" s="1"/>
  <c r="F104" i="2" s="1"/>
  <c r="X53" i="2"/>
  <c r="Q53" i="2"/>
  <c r="AL66" i="9"/>
  <c r="C34" i="8"/>
  <c r="K54" i="2"/>
  <c r="D31" i="7"/>
  <c r="F8" i="8"/>
  <c r="BG66" i="9"/>
  <c r="J51" i="2"/>
  <c r="X60" i="2"/>
  <c r="L54" i="2"/>
  <c r="E36" i="7"/>
  <c r="BF69" i="9"/>
  <c r="H7" i="8"/>
  <c r="O34" i="2"/>
  <c r="P34" i="2" s="1"/>
  <c r="Q34" i="2" s="1"/>
  <c r="AW67" i="9"/>
  <c r="BP67" i="9"/>
  <c r="U51" i="2"/>
  <c r="P26" i="2"/>
  <c r="AX68" i="9"/>
  <c r="E31" i="5"/>
  <c r="I5" i="8"/>
  <c r="Z26" i="2"/>
  <c r="AB54" i="2"/>
  <c r="I35" i="5"/>
  <c r="S40" i="2"/>
  <c r="T40" i="2" s="1"/>
  <c r="U40" i="2" s="1"/>
  <c r="V40" i="2" s="1"/>
  <c r="BW67" i="9"/>
  <c r="J35" i="6"/>
  <c r="D34" i="7"/>
  <c r="Z25" i="2"/>
  <c r="G9" i="8"/>
  <c r="M35" i="7"/>
  <c r="AN68" i="9"/>
  <c r="BJ69" i="9"/>
  <c r="B8" i="8"/>
  <c r="I26" i="2"/>
  <c r="B7" i="8"/>
  <c r="V24" i="2"/>
  <c r="V53" i="2"/>
  <c r="W69" i="9"/>
  <c r="Y67" i="9"/>
  <c r="U67" i="9"/>
  <c r="W68" i="9"/>
  <c r="N26" i="2"/>
  <c r="H24" i="2"/>
  <c r="E33" i="7"/>
  <c r="H31" i="5"/>
  <c r="T16" i="5" s="1"/>
  <c r="C32" i="7"/>
  <c r="G54" i="2"/>
  <c r="O33" i="2"/>
  <c r="P33" i="2" s="1"/>
  <c r="R54" i="2"/>
  <c r="F30" i="7"/>
  <c r="H4" i="8"/>
  <c r="G6" i="8"/>
  <c r="BS68" i="9"/>
  <c r="BI70" i="9"/>
  <c r="AC53" i="2"/>
  <c r="Z66" i="9"/>
  <c r="G36" i="4"/>
  <c r="K30" i="4"/>
  <c r="M52" i="2"/>
  <c r="AY76" i="9"/>
  <c r="X40" i="3"/>
  <c r="AY66" i="9"/>
  <c r="B36" i="7"/>
  <c r="AD52" i="2"/>
  <c r="B9" i="8"/>
  <c r="T67" i="9"/>
  <c r="N23" i="2"/>
  <c r="J10" i="8"/>
  <c r="AG70" i="9"/>
  <c r="Q50" i="2"/>
  <c r="J4" i="8"/>
  <c r="U58" i="2"/>
  <c r="J37" i="8"/>
  <c r="J60" i="2"/>
  <c r="AS70" i="9"/>
  <c r="S21" i="2"/>
  <c r="S42" i="2" s="1"/>
  <c r="L31" i="5"/>
  <c r="U16" i="5" s="1"/>
  <c r="F35" i="5"/>
  <c r="L7" i="8"/>
  <c r="E25" i="2"/>
  <c r="G34" i="2"/>
  <c r="K74" i="2" s="1"/>
  <c r="F25" i="2"/>
  <c r="AO67" i="9"/>
  <c r="G5" i="8"/>
  <c r="J35" i="5"/>
  <c r="J31" i="6"/>
  <c r="T18" i="6" s="1"/>
  <c r="C34" i="7"/>
  <c r="AG68" i="9"/>
  <c r="L37" i="2"/>
  <c r="M37" i="2" s="1"/>
  <c r="N37" i="2" s="1"/>
  <c r="D8" i="8"/>
  <c r="BY68" i="9"/>
  <c r="AB57" i="2"/>
  <c r="AW69" i="9"/>
  <c r="L30" i="7"/>
  <c r="Q54" i="2"/>
  <c r="BD70" i="9"/>
  <c r="L51" i="2"/>
  <c r="Y58" i="2"/>
  <c r="B34" i="8"/>
  <c r="AM44" i="9"/>
  <c r="AN44" i="9" s="1"/>
  <c r="E31" i="8"/>
  <c r="BX66" i="9"/>
  <c r="AS66" i="9"/>
  <c r="CR66" i="9"/>
  <c r="S34" i="3"/>
  <c r="AJ66" i="9"/>
  <c r="BW48" i="9"/>
  <c r="CI92" i="9" s="1"/>
  <c r="CI70" i="9"/>
  <c r="N114" i="9"/>
  <c r="O114" i="9" s="1"/>
  <c r="P114" i="9" s="1"/>
  <c r="Q114" i="9" s="1"/>
  <c r="R114" i="9" s="1"/>
  <c r="S114" i="9" s="1"/>
  <c r="T114" i="9" s="1"/>
  <c r="U114" i="9" s="1"/>
  <c r="V114" i="9" s="1"/>
  <c r="W114" i="9" s="1"/>
  <c r="X114" i="9" s="1"/>
  <c r="Y114" i="9" s="1"/>
  <c r="Z114" i="9" s="1"/>
  <c r="X38" i="2"/>
  <c r="H39" i="2"/>
  <c r="I39" i="2" s="1"/>
  <c r="J39" i="2" s="1"/>
  <c r="G33" i="8"/>
  <c r="AA40" i="2"/>
  <c r="AB40" i="2" s="1"/>
  <c r="AC40" i="2" s="1"/>
  <c r="BW78" i="9"/>
  <c r="BL34" i="9"/>
  <c r="BM34" i="9" s="1"/>
  <c r="BN34" i="9" s="1"/>
  <c r="BO34" i="9" s="1"/>
  <c r="BP34" i="9" s="1"/>
  <c r="BK78" i="9"/>
  <c r="C31" i="8"/>
  <c r="L31" i="8"/>
  <c r="T60" i="2"/>
  <c r="D35" i="7"/>
  <c r="M4" i="8"/>
  <c r="F10" i="8"/>
  <c r="AK69" i="9"/>
  <c r="C26" i="2"/>
  <c r="J21" i="2"/>
  <c r="W60" i="2"/>
  <c r="BL70" i="9"/>
  <c r="BR69" i="9"/>
  <c r="CI85" i="9"/>
  <c r="BX41" i="9"/>
  <c r="P51" i="2"/>
  <c r="F37" i="8"/>
  <c r="G50" i="2"/>
  <c r="I37" i="8"/>
  <c r="P59" i="2"/>
  <c r="J32" i="7"/>
  <c r="O57" i="2"/>
  <c r="BH69" i="9"/>
  <c r="AK66" i="9"/>
  <c r="E31" i="6"/>
  <c r="S18" i="6" s="1"/>
  <c r="C8" i="8"/>
  <c r="AQ69" i="9"/>
  <c r="BD67" i="9"/>
  <c r="CG70" i="9"/>
  <c r="H30" i="7"/>
  <c r="E35" i="8"/>
  <c r="AD60" i="2"/>
  <c r="AN70" i="9"/>
  <c r="P37" i="2"/>
  <c r="Q37" i="2" s="1"/>
  <c r="G32" i="2"/>
  <c r="H32" i="2" s="1"/>
  <c r="G34" i="8"/>
  <c r="AM77" i="9"/>
  <c r="U53" i="2"/>
  <c r="CC69" i="9"/>
  <c r="B30" i="7"/>
  <c r="BG70" i="9"/>
  <c r="BB70" i="9"/>
  <c r="R53" i="2"/>
  <c r="Y51" i="2"/>
  <c r="AA106" i="9"/>
  <c r="AA128" i="9" s="1"/>
  <c r="AY74" i="9"/>
  <c r="AZ30" i="9"/>
  <c r="BA30" i="9" s="1"/>
  <c r="BB30" i="9" s="1"/>
  <c r="BQ66" i="9"/>
  <c r="Y21" i="2"/>
  <c r="S60" i="2"/>
  <c r="E36" i="8"/>
  <c r="D9" i="8"/>
  <c r="D62" i="8" s="1"/>
  <c r="D88" i="8" s="1"/>
  <c r="B100" i="8" s="1"/>
  <c r="F4" i="8"/>
  <c r="F57" i="8" s="1"/>
  <c r="L33" i="5"/>
  <c r="U18" i="5" s="1"/>
  <c r="H36" i="8"/>
  <c r="H36" i="6"/>
  <c r="I59" i="2"/>
  <c r="M63" i="8"/>
  <c r="M89" i="8" s="1"/>
  <c r="E101" i="8" s="1"/>
  <c r="H30" i="6"/>
  <c r="T17" i="6" s="1"/>
  <c r="J52" i="2"/>
  <c r="S71" i="2"/>
  <c r="T25" i="2"/>
  <c r="P67" i="9"/>
  <c r="G36" i="5"/>
  <c r="S21" i="5" s="1"/>
  <c r="AQ70" i="9"/>
  <c r="BJ68" i="9"/>
  <c r="CR67" i="9"/>
  <c r="D32" i="8"/>
  <c r="J31" i="8"/>
  <c r="H8" i="8"/>
  <c r="K38" i="2"/>
  <c r="O78" i="2" s="1"/>
  <c r="J32" i="4"/>
  <c r="M60" i="2"/>
  <c r="J33" i="4"/>
  <c r="S33" i="4" s="1"/>
  <c r="W67" i="9"/>
  <c r="D31" i="2"/>
  <c r="E31" i="2" s="1"/>
  <c r="F31" i="2" s="1"/>
  <c r="F91" i="2" s="1"/>
  <c r="G91" i="2" s="1"/>
  <c r="H91" i="2" s="1"/>
  <c r="I91" i="2" s="1"/>
  <c r="J91" i="2" s="1"/>
  <c r="K26" i="2"/>
  <c r="E35" i="7"/>
  <c r="AB60" i="2"/>
  <c r="G34" i="6"/>
  <c r="AP68" i="9"/>
  <c r="J35" i="7"/>
  <c r="AG67" i="9"/>
  <c r="Z51" i="2"/>
  <c r="O54" i="2"/>
  <c r="I34" i="5"/>
  <c r="O60" i="2"/>
  <c r="AA34" i="2"/>
  <c r="AB34" i="2" s="1"/>
  <c r="AC34" i="2" s="1"/>
  <c r="U54" i="2"/>
  <c r="C33" i="7"/>
  <c r="E23" i="2"/>
  <c r="AT69" i="9"/>
  <c r="J7" i="8"/>
  <c r="X26" i="2"/>
  <c r="T70" i="9"/>
  <c r="D25" i="2"/>
  <c r="F33" i="8"/>
  <c r="C6" i="8"/>
  <c r="G58" i="2"/>
  <c r="J30" i="4"/>
  <c r="C36" i="8"/>
  <c r="AZ40" i="9"/>
  <c r="AZ84" i="9" s="1"/>
  <c r="L60" i="2"/>
  <c r="G35" i="7"/>
  <c r="CC68" i="9"/>
  <c r="E10" i="8"/>
  <c r="J36" i="7"/>
  <c r="AA57" i="2"/>
  <c r="H34" i="8"/>
  <c r="S57" i="2"/>
  <c r="AC24" i="2"/>
  <c r="AG65" i="2" s="1"/>
  <c r="R58" i="2"/>
  <c r="BK74" i="9"/>
  <c r="AC50" i="2"/>
  <c r="L36" i="8"/>
  <c r="K32" i="6"/>
  <c r="L33" i="4"/>
  <c r="AA23" i="2"/>
  <c r="I35" i="6"/>
  <c r="N51" i="2"/>
  <c r="E32" i="4"/>
  <c r="M34" i="8"/>
  <c r="L24" i="2"/>
  <c r="BX38" i="9"/>
  <c r="CI82" i="9"/>
  <c r="R25" i="2"/>
  <c r="BV70" i="9"/>
  <c r="AF69" i="9"/>
  <c r="N50" i="2"/>
  <c r="S59" i="2"/>
  <c r="U20" i="6"/>
  <c r="AA54" i="2"/>
  <c r="F36" i="8"/>
  <c r="R66" i="9"/>
  <c r="AX66" i="9"/>
  <c r="M34" i="7"/>
  <c r="Y59" i="2"/>
  <c r="W70" i="9"/>
  <c r="AA21" i="2"/>
  <c r="AE62" i="2" s="1"/>
  <c r="D24" i="2"/>
  <c r="CC66" i="9"/>
  <c r="E37" i="8"/>
  <c r="CK68" i="9"/>
  <c r="AZ83" i="9"/>
  <c r="AA70" i="9"/>
  <c r="BK46" i="9"/>
  <c r="BL46" i="9" s="1"/>
  <c r="BM46" i="9" s="1"/>
  <c r="W23" i="2"/>
  <c r="W44" i="2" s="1"/>
  <c r="BW68" i="9"/>
  <c r="J9" i="8"/>
  <c r="J36" i="8"/>
  <c r="P57" i="2"/>
  <c r="Z54" i="2"/>
  <c r="T57" i="2"/>
  <c r="BI66" i="9"/>
  <c r="K11" i="8"/>
  <c r="K64" i="8" s="1"/>
  <c r="B34" i="6"/>
  <c r="F34" i="4"/>
  <c r="F23" i="2"/>
  <c r="J5" i="8"/>
  <c r="W66" i="9"/>
  <c r="CB67" i="9"/>
  <c r="CF66" i="9"/>
  <c r="D35" i="8"/>
  <c r="G31" i="8"/>
  <c r="CL68" i="9"/>
  <c r="AB21" i="2"/>
  <c r="CD66" i="9"/>
  <c r="M50" i="2"/>
  <c r="CO68" i="9"/>
  <c r="I7" i="8"/>
  <c r="I60" i="8" s="1"/>
  <c r="I86" i="8" s="1"/>
  <c r="Z59" i="2"/>
  <c r="BU70" i="9"/>
  <c r="BW77" i="9"/>
  <c r="CI77" i="9"/>
  <c r="CF67" i="9"/>
  <c r="S53" i="2"/>
  <c r="D38" i="2"/>
  <c r="E38" i="2" s="1"/>
  <c r="F38" i="2" s="1"/>
  <c r="F99" i="2" s="1"/>
  <c r="G99" i="2" s="1"/>
  <c r="H99" i="2" s="1"/>
  <c r="I99" i="2" s="1"/>
  <c r="J99" i="2" s="1"/>
  <c r="J120" i="2" s="1"/>
  <c r="K40" i="2"/>
  <c r="L40" i="2" s="1"/>
  <c r="M40" i="2" s="1"/>
  <c r="V50" i="2"/>
  <c r="BZ66" i="9"/>
  <c r="X54" i="2"/>
  <c r="K8" i="8"/>
  <c r="V60" i="2"/>
  <c r="G31" i="7"/>
  <c r="BC66" i="9"/>
  <c r="BO66" i="9"/>
  <c r="BW69" i="9"/>
  <c r="BW47" i="9"/>
  <c r="BX47" i="9" s="1"/>
  <c r="CJ91" i="9" s="1"/>
  <c r="K59" i="2"/>
  <c r="I50" i="2"/>
  <c r="AB50" i="2"/>
  <c r="S38" i="3"/>
  <c r="O58" i="2"/>
  <c r="U17" i="5"/>
  <c r="D33" i="2"/>
  <c r="E33" i="2" s="1"/>
  <c r="F33" i="2" s="1"/>
  <c r="F93" i="2" s="1"/>
  <c r="G93" i="2" s="1"/>
  <c r="H93" i="2" s="1"/>
  <c r="I93" i="2" s="1"/>
  <c r="J93" i="2" s="1"/>
  <c r="J115" i="2" s="1"/>
  <c r="C32" i="8"/>
  <c r="AE59" i="2"/>
  <c r="C9" i="8"/>
  <c r="P69" i="9"/>
  <c r="S58" i="2"/>
  <c r="K7" i="8"/>
  <c r="R34" i="3"/>
  <c r="C40" i="2"/>
  <c r="D40" i="2" s="1"/>
  <c r="E40" i="2" s="1"/>
  <c r="F40" i="2" s="1"/>
  <c r="F101" i="2" s="1"/>
  <c r="F9" i="8"/>
  <c r="AZ70" i="9"/>
  <c r="M7" i="8"/>
  <c r="T33" i="2"/>
  <c r="U33" i="2" s="1"/>
  <c r="V33" i="2" s="1"/>
  <c r="F7" i="8"/>
  <c r="BY69" i="9"/>
  <c r="P52" i="2"/>
  <c r="O85" i="9"/>
  <c r="B34" i="7"/>
  <c r="BS70" i="9"/>
  <c r="CJ68" i="9"/>
  <c r="W26" i="2"/>
  <c r="AZ68" i="9"/>
  <c r="AR39" i="9"/>
  <c r="AE46" i="2"/>
  <c r="CJ70" i="9"/>
  <c r="AO69" i="9"/>
  <c r="BA69" i="9"/>
  <c r="S34" i="2"/>
  <c r="S54" i="2"/>
  <c r="H31" i="8"/>
  <c r="H30" i="4"/>
  <c r="V58" i="2"/>
  <c r="M31" i="4"/>
  <c r="K5" i="8"/>
  <c r="K31" i="6"/>
  <c r="U18" i="6" s="1"/>
  <c r="L4" i="8"/>
  <c r="L30" i="6"/>
  <c r="U17" i="6" s="1"/>
  <c r="BU68" i="9"/>
  <c r="CG68" i="9"/>
  <c r="BK85" i="9"/>
  <c r="BW85" i="9"/>
  <c r="BL41" i="9"/>
  <c r="F31" i="7"/>
  <c r="F32" i="8"/>
  <c r="F58" i="8" s="1"/>
  <c r="X59" i="2"/>
  <c r="AB59" i="2"/>
  <c r="AR66" i="9"/>
  <c r="BD66" i="9"/>
  <c r="K6" i="8"/>
  <c r="N21" i="2"/>
  <c r="I8" i="8"/>
  <c r="I34" i="7"/>
  <c r="BM66" i="9"/>
  <c r="W21" i="2"/>
  <c r="CA67" i="9"/>
  <c r="CM67" i="9"/>
  <c r="U25" i="2"/>
  <c r="BE70" i="9"/>
  <c r="BQ70" i="9"/>
  <c r="CJ46" i="9"/>
  <c r="AF53" i="2"/>
  <c r="AB53" i="2"/>
  <c r="Y57" i="2"/>
  <c r="U57" i="2"/>
  <c r="G37" i="2"/>
  <c r="G57" i="2"/>
  <c r="K57" i="2"/>
  <c r="L35" i="8"/>
  <c r="T37" i="3"/>
  <c r="AB32" i="9"/>
  <c r="AM76" i="9"/>
  <c r="AA76" i="9"/>
  <c r="BO70" i="9"/>
  <c r="CA70" i="9"/>
  <c r="L32" i="4"/>
  <c r="L6" i="8"/>
  <c r="BE69" i="9"/>
  <c r="BQ69" i="9"/>
  <c r="U24" i="2"/>
  <c r="Y52" i="2"/>
  <c r="AC52" i="2"/>
  <c r="AE44" i="2"/>
  <c r="AI84" i="2" s="1"/>
  <c r="Q60" i="2"/>
  <c r="U60" i="2"/>
  <c r="R36" i="3"/>
  <c r="Y26" i="2"/>
  <c r="BR70" i="9"/>
  <c r="CD70" i="9"/>
  <c r="G35" i="4"/>
  <c r="G36" i="8"/>
  <c r="Y70" i="9"/>
  <c r="AK70" i="9"/>
  <c r="M30" i="7"/>
  <c r="M31" i="8"/>
  <c r="BT69" i="9"/>
  <c r="Z24" i="2"/>
  <c r="CF69" i="9"/>
  <c r="J33" i="7"/>
  <c r="J34" i="8"/>
  <c r="W54" i="2"/>
  <c r="S34" i="4"/>
  <c r="AP66" i="9"/>
  <c r="P21" i="2"/>
  <c r="AC54" i="2"/>
  <c r="Y54" i="2"/>
  <c r="CE67" i="9"/>
  <c r="BS67" i="9"/>
  <c r="AC60" i="2"/>
  <c r="Y60" i="2"/>
  <c r="AI66" i="9"/>
  <c r="AU66" i="9"/>
  <c r="D32" i="7"/>
  <c r="I32" i="8"/>
  <c r="I31" i="4"/>
  <c r="AF68" i="9"/>
  <c r="T68" i="9"/>
  <c r="H23" i="2"/>
  <c r="P68" i="9"/>
  <c r="G23" i="2"/>
  <c r="AB68" i="9"/>
  <c r="P46" i="9"/>
  <c r="BA67" i="9"/>
  <c r="BM67" i="9"/>
  <c r="M33" i="4"/>
  <c r="K33" i="4"/>
  <c r="AG58" i="2"/>
  <c r="AU67" i="9"/>
  <c r="BG67" i="9"/>
  <c r="AA30" i="2"/>
  <c r="AE50" i="2"/>
  <c r="AA50" i="2"/>
  <c r="P24" i="2"/>
  <c r="AP69" i="9"/>
  <c r="AH66" i="9"/>
  <c r="M21" i="2"/>
  <c r="AT66" i="9"/>
  <c r="P40" i="9"/>
  <c r="O84" i="9"/>
  <c r="AA84" i="9"/>
  <c r="K35" i="6"/>
  <c r="K36" i="8"/>
  <c r="Z126" i="9"/>
  <c r="AA104" i="9"/>
  <c r="N53" i="2"/>
  <c r="AE60" i="2"/>
  <c r="BT68" i="9"/>
  <c r="Z23" i="2"/>
  <c r="AL70" i="9"/>
  <c r="AZ66" i="9"/>
  <c r="BL66" i="9"/>
  <c r="CL33" i="9"/>
  <c r="AD67" i="9"/>
  <c r="AP67" i="9"/>
  <c r="H36" i="4"/>
  <c r="S36" i="4" s="1"/>
  <c r="H37" i="8"/>
  <c r="O25" i="2"/>
  <c r="AM70" i="9"/>
  <c r="AM48" i="9"/>
  <c r="BB66" i="9"/>
  <c r="BL39" i="9"/>
  <c r="BK83" i="9"/>
  <c r="H32" i="4"/>
  <c r="H33" i="8"/>
  <c r="AG66" i="9"/>
  <c r="I21" i="2"/>
  <c r="U66" i="9"/>
  <c r="AA44" i="9"/>
  <c r="AA66" i="9"/>
  <c r="AM66" i="9"/>
  <c r="CJ48" i="9"/>
  <c r="BA66" i="9"/>
  <c r="AO66" i="9"/>
  <c r="O21" i="2"/>
  <c r="J31" i="7"/>
  <c r="J32" i="8"/>
  <c r="CL45" i="9"/>
  <c r="BK70" i="9"/>
  <c r="W25" i="2"/>
  <c r="BW70" i="9"/>
  <c r="BK48" i="9"/>
  <c r="D33" i="6"/>
  <c r="D7" i="8"/>
  <c r="D60" i="8" s="1"/>
  <c r="D86" i="8" s="1"/>
  <c r="B98" i="8" s="1"/>
  <c r="BJ70" i="9"/>
  <c r="AX70" i="9"/>
  <c r="G31" i="4"/>
  <c r="G32" i="8"/>
  <c r="B4" i="8"/>
  <c r="B30" i="5"/>
  <c r="AA25" i="2"/>
  <c r="R69" i="9"/>
  <c r="AD69" i="9"/>
  <c r="H50" i="2"/>
  <c r="L50" i="2"/>
  <c r="H30" i="2"/>
  <c r="I30" i="2" s="1"/>
  <c r="AA26" i="2"/>
  <c r="BY70" i="9"/>
  <c r="L5" i="8"/>
  <c r="L31" i="4"/>
  <c r="AH67" i="9"/>
  <c r="M22" i="2"/>
  <c r="D32" i="9"/>
  <c r="E32" i="9" s="1"/>
  <c r="F32" i="9" s="1"/>
  <c r="G32" i="9" s="1"/>
  <c r="H32" i="9" s="1"/>
  <c r="I32" i="9" s="1"/>
  <c r="J32" i="9" s="1"/>
  <c r="K32" i="9" s="1"/>
  <c r="L32" i="9" s="1"/>
  <c r="M32" i="9" s="1"/>
  <c r="N32" i="9" s="1"/>
  <c r="N98" i="9" s="1"/>
  <c r="O76" i="9"/>
  <c r="AF51" i="2"/>
  <c r="AB51" i="2"/>
  <c r="AK68" i="9"/>
  <c r="Y68" i="9"/>
  <c r="E5" i="8"/>
  <c r="D10" i="8"/>
  <c r="D36" i="5"/>
  <c r="AA32" i="2"/>
  <c r="AA72" i="2" s="1"/>
  <c r="K32" i="2"/>
  <c r="L32" i="2" s="1"/>
  <c r="M32" i="2" s="1"/>
  <c r="O52" i="2"/>
  <c r="K25" i="2"/>
  <c r="AC70" i="9"/>
  <c r="AO70" i="9"/>
  <c r="BC70" i="9"/>
  <c r="T26" i="2"/>
  <c r="I36" i="8"/>
  <c r="H33" i="7"/>
  <c r="AA52" i="2"/>
  <c r="BL40" i="9"/>
  <c r="BX84" i="9" s="1"/>
  <c r="BK84" i="9"/>
  <c r="BW84" i="9"/>
  <c r="AA60" i="2"/>
  <c r="AA38" i="2"/>
  <c r="AB38" i="2" s="1"/>
  <c r="AC38" i="2" s="1"/>
  <c r="AE58" i="2"/>
  <c r="AA58" i="2"/>
  <c r="BG68" i="9"/>
  <c r="U23" i="2"/>
  <c r="AG59" i="2"/>
  <c r="AC59" i="2"/>
  <c r="BZ70" i="9"/>
  <c r="AB25" i="2"/>
  <c r="CL70" i="9"/>
  <c r="I33" i="8"/>
  <c r="I32" i="5"/>
  <c r="T17" i="5" s="1"/>
  <c r="AM78" i="9"/>
  <c r="AN34" i="9"/>
  <c r="AZ78" i="9" s="1"/>
  <c r="AY78" i="9"/>
  <c r="K9" i="8"/>
  <c r="E36" i="4"/>
  <c r="X33" i="2"/>
  <c r="C37" i="8"/>
  <c r="B33" i="7"/>
  <c r="BX39" i="9"/>
  <c r="CI83" i="9"/>
  <c r="BW83" i="9"/>
  <c r="J34" i="5"/>
  <c r="J8" i="8"/>
  <c r="J61" i="8" s="1"/>
  <c r="J87" i="8" s="1"/>
  <c r="D99" i="8" s="1"/>
  <c r="BC38" i="9"/>
  <c r="S24" i="2"/>
  <c r="BK69" i="9"/>
  <c r="AY47" i="9"/>
  <c r="AY69" i="9"/>
  <c r="BC67" i="9"/>
  <c r="T22" i="2"/>
  <c r="P60" i="2"/>
  <c r="M58" i="2"/>
  <c r="AB58" i="2"/>
  <c r="I9" i="8"/>
  <c r="B36" i="5"/>
  <c r="B37" i="8"/>
  <c r="M25" i="2"/>
  <c r="AH70" i="9"/>
  <c r="P22" i="2"/>
  <c r="AQ67" i="9"/>
  <c r="Z50" i="2"/>
  <c r="V26" i="2"/>
  <c r="BH70" i="9"/>
  <c r="C31" i="7"/>
  <c r="BR68" i="9"/>
  <c r="CD68" i="9"/>
  <c r="Y23" i="2"/>
  <c r="K31" i="8"/>
  <c r="BH66" i="9"/>
  <c r="V21" i="2"/>
  <c r="BT66" i="9"/>
  <c r="N24" i="2"/>
  <c r="AJ69" i="9"/>
  <c r="J54" i="2"/>
  <c r="T54" i="2"/>
  <c r="AE45" i="2"/>
  <c r="K52" i="2"/>
  <c r="C5" i="8"/>
  <c r="C31" i="6"/>
  <c r="AB33" i="9"/>
  <c r="AA77" i="9"/>
  <c r="C30" i="7"/>
  <c r="C4" i="8"/>
  <c r="AD58" i="2"/>
  <c r="M54" i="2"/>
  <c r="G37" i="8"/>
  <c r="G36" i="6"/>
  <c r="R57" i="2"/>
  <c r="N57" i="2"/>
  <c r="K35" i="8"/>
  <c r="K34" i="7"/>
  <c r="BT70" i="9"/>
  <c r="R60" i="2"/>
  <c r="BF67" i="9"/>
  <c r="U22" i="2"/>
  <c r="N59" i="2"/>
  <c r="J59" i="2"/>
  <c r="Y53" i="2"/>
  <c r="S37" i="4"/>
  <c r="E32" i="8"/>
  <c r="C33" i="8"/>
  <c r="E24" i="2"/>
  <c r="I57" i="2"/>
  <c r="CK47" i="9"/>
  <c r="BR67" i="9"/>
  <c r="CD67" i="9"/>
  <c r="R51" i="2"/>
  <c r="AA69" i="9"/>
  <c r="AM69" i="9"/>
  <c r="AA47" i="9"/>
  <c r="K24" i="2"/>
  <c r="AD23" i="2"/>
  <c r="AH64" i="2" s="1"/>
  <c r="CF68" i="9"/>
  <c r="BM30" i="9"/>
  <c r="Z67" i="9"/>
  <c r="J22" i="2"/>
  <c r="CE66" i="9"/>
  <c r="AC21" i="2"/>
  <c r="AD38" i="9"/>
  <c r="AP33" i="9"/>
  <c r="P30" i="9"/>
  <c r="O74" i="9"/>
  <c r="AA74" i="9"/>
  <c r="Q32" i="9"/>
  <c r="D39" i="9"/>
  <c r="O83" i="9"/>
  <c r="AA46" i="9"/>
  <c r="AA68" i="9"/>
  <c r="C48" i="9"/>
  <c r="C25" i="2"/>
  <c r="O70" i="9"/>
  <c r="X24" i="2"/>
  <c r="BO69" i="9"/>
  <c r="AI70" i="9"/>
  <c r="CL34" i="9"/>
  <c r="R31" i="9"/>
  <c r="CP40" i="9"/>
  <c r="CK32" i="9"/>
  <c r="W52" i="2"/>
  <c r="O51" i="2"/>
  <c r="AE53" i="2"/>
  <c r="M33" i="7"/>
  <c r="AY68" i="9"/>
  <c r="S23" i="2"/>
  <c r="BK68" i="9"/>
  <c r="AY46" i="9"/>
  <c r="C23" i="2"/>
  <c r="C44" i="2" s="1"/>
  <c r="C46" i="9"/>
  <c r="O68" i="9"/>
  <c r="O82" i="9"/>
  <c r="AA82" i="9"/>
  <c r="P38" i="9"/>
  <c r="AI69" i="9"/>
  <c r="AU69" i="9"/>
  <c r="T66" i="9"/>
  <c r="AT70" i="9"/>
  <c r="N113" i="9"/>
  <c r="O113" i="9" s="1"/>
  <c r="P113" i="9" s="1"/>
  <c r="Q113" i="9" s="1"/>
  <c r="R113" i="9" s="1"/>
  <c r="S113" i="9" s="1"/>
  <c r="T113" i="9" s="1"/>
  <c r="U113" i="9" s="1"/>
  <c r="V113" i="9" s="1"/>
  <c r="W113" i="9" s="1"/>
  <c r="X113" i="9" s="1"/>
  <c r="Y113" i="9" s="1"/>
  <c r="Z113" i="9" s="1"/>
  <c r="O99" i="9"/>
  <c r="P99" i="9" s="1"/>
  <c r="Q99" i="9" s="1"/>
  <c r="R99" i="9" s="1"/>
  <c r="S99" i="9" s="1"/>
  <c r="T99" i="9" s="1"/>
  <c r="U99" i="9" s="1"/>
  <c r="V99" i="9" s="1"/>
  <c r="W99" i="9" s="1"/>
  <c r="X99" i="9" s="1"/>
  <c r="Y99" i="9" s="1"/>
  <c r="Z99" i="9" s="1"/>
  <c r="V67" i="9"/>
  <c r="I22" i="2"/>
  <c r="W22" i="2"/>
  <c r="BK67" i="9"/>
  <c r="BK45" i="9"/>
  <c r="CN68" i="9"/>
  <c r="CB68" i="9"/>
  <c r="AB23" i="2"/>
  <c r="P70" i="9"/>
  <c r="G25" i="2"/>
  <c r="AP70" i="9"/>
  <c r="AR70" i="9"/>
  <c r="AE73" i="2"/>
  <c r="K31" i="2"/>
  <c r="B36" i="8"/>
  <c r="AB33" i="2"/>
  <c r="AF73" i="2" s="1"/>
  <c r="E4" i="8"/>
  <c r="E34" i="8"/>
  <c r="X57" i="2"/>
  <c r="D34" i="4"/>
  <c r="AA75" i="9"/>
  <c r="AB31" i="9"/>
  <c r="J33" i="5"/>
  <c r="T18" i="5" s="1"/>
  <c r="BN33" i="9"/>
  <c r="Z129" i="9"/>
  <c r="AA107" i="9"/>
  <c r="AQ40" i="9"/>
  <c r="V66" i="9"/>
  <c r="CQ70" i="9"/>
  <c r="AW66" i="9"/>
  <c r="P33" i="9"/>
  <c r="O77" i="9"/>
  <c r="X69" i="9"/>
  <c r="J24" i="2"/>
  <c r="Z122" i="9"/>
  <c r="AA100" i="9"/>
  <c r="N54" i="2"/>
  <c r="T24" i="7"/>
  <c r="D34" i="5"/>
  <c r="BL69" i="9"/>
  <c r="W24" i="2"/>
  <c r="BL47" i="9"/>
  <c r="BI67" i="9"/>
  <c r="V22" i="2"/>
  <c r="AN41" i="9"/>
  <c r="AM85" i="9"/>
  <c r="BD69" i="9"/>
  <c r="BP69" i="9"/>
  <c r="Z68" i="9"/>
  <c r="AL68" i="9"/>
  <c r="AX69" i="9"/>
  <c r="AB41" i="9"/>
  <c r="AA85" i="9"/>
  <c r="H26" i="2"/>
  <c r="BF66" i="9"/>
  <c r="U21" i="2"/>
  <c r="G34" i="4"/>
  <c r="E21" i="2"/>
  <c r="Q52" i="2"/>
  <c r="L57" i="2"/>
  <c r="BK82" i="9"/>
  <c r="BL38" i="9"/>
  <c r="CJ67" i="9"/>
  <c r="BX67" i="9"/>
  <c r="AA22" i="2"/>
  <c r="H22" i="2"/>
  <c r="P34" i="9"/>
  <c r="O78" i="9"/>
  <c r="U70" i="9"/>
  <c r="I25" i="2"/>
  <c r="CQ69" i="9"/>
  <c r="CE69" i="9"/>
  <c r="N25" i="2"/>
  <c r="AJ70" i="9"/>
  <c r="AV70" i="9"/>
  <c r="X68" i="9"/>
  <c r="J23" i="2"/>
  <c r="AJ68" i="9"/>
  <c r="CB70" i="9"/>
  <c r="BP70" i="9"/>
  <c r="D26" i="2"/>
  <c r="AE68" i="9"/>
  <c r="L23" i="2"/>
  <c r="AY45" i="9"/>
  <c r="S22" i="2"/>
  <c r="AY67" i="9"/>
  <c r="AQ32" i="9"/>
  <c r="AC40" i="9"/>
  <c r="AN84" i="9"/>
  <c r="O75" i="9"/>
  <c r="D31" i="9"/>
  <c r="AY48" i="9"/>
  <c r="S25" i="2"/>
  <c r="AY70" i="9"/>
  <c r="BO67" i="9"/>
  <c r="BY66" i="9"/>
  <c r="CK66" i="9"/>
  <c r="T59" i="2"/>
  <c r="W39" i="2"/>
  <c r="X39" i="2" s="1"/>
  <c r="Q69" i="9"/>
  <c r="C24" i="2"/>
  <c r="C45" i="2" s="1"/>
  <c r="BL31" i="9"/>
  <c r="BW75" i="9"/>
  <c r="BK75" i="9"/>
  <c r="BA34" i="9"/>
  <c r="CK31" i="9"/>
  <c r="X25" i="2"/>
  <c r="BN70" i="9"/>
  <c r="AC25" i="2"/>
  <c r="CO70" i="9"/>
  <c r="CC70" i="9"/>
  <c r="AZ31" i="9"/>
  <c r="AY75" i="9"/>
  <c r="O22" i="2"/>
  <c r="AM45" i="9"/>
  <c r="AM67" i="9"/>
  <c r="O96" i="9"/>
  <c r="P96" i="9" s="1"/>
  <c r="Q96" i="9" s="1"/>
  <c r="R96" i="9" s="1"/>
  <c r="S96" i="9" s="1"/>
  <c r="T96" i="9" s="1"/>
  <c r="U96" i="9" s="1"/>
  <c r="V96" i="9" s="1"/>
  <c r="W96" i="9" s="1"/>
  <c r="X96" i="9" s="1"/>
  <c r="Y96" i="9" s="1"/>
  <c r="N110" i="9"/>
  <c r="O110" i="9" s="1"/>
  <c r="P110" i="9" s="1"/>
  <c r="Q110" i="9" s="1"/>
  <c r="R110" i="9" s="1"/>
  <c r="S110" i="9" s="1"/>
  <c r="T110" i="9" s="1"/>
  <c r="U110" i="9" s="1"/>
  <c r="V110" i="9" s="1"/>
  <c r="W110" i="9" s="1"/>
  <c r="BB69" i="9"/>
  <c r="BN69" i="9"/>
  <c r="T24" i="2"/>
  <c r="AB39" i="9"/>
  <c r="AA83" i="9"/>
  <c r="AM83" i="9"/>
  <c r="CL39" i="9"/>
  <c r="AD30" i="9"/>
  <c r="S39" i="9"/>
  <c r="R70" i="9"/>
  <c r="J25" i="2"/>
  <c r="X70" i="9"/>
  <c r="AZ76" i="9"/>
  <c r="BA32" i="9"/>
  <c r="BY33" i="9"/>
  <c r="BX77" i="9"/>
  <c r="AA59" i="2"/>
  <c r="CJ84" i="9"/>
  <c r="BY40" i="9"/>
  <c r="O24" i="2"/>
  <c r="AN47" i="9"/>
  <c r="AN69" i="9"/>
  <c r="AO31" i="9"/>
  <c r="CK44" i="9"/>
  <c r="B32" i="5"/>
  <c r="AS68" i="9"/>
  <c r="BE68" i="9"/>
  <c r="Q23" i="2"/>
  <c r="AB70" i="9"/>
  <c r="AO30" i="9"/>
  <c r="Q41" i="9"/>
  <c r="P85" i="9"/>
  <c r="V23" i="2"/>
  <c r="BH68" i="9"/>
  <c r="Q22" i="2"/>
  <c r="BE67" i="9"/>
  <c r="AS67" i="9"/>
  <c r="L25" i="2"/>
  <c r="AE70" i="9"/>
  <c r="CF70" i="9"/>
  <c r="AD66" i="9"/>
  <c r="B5" i="8"/>
  <c r="AB66" i="9"/>
  <c r="K21" i="2"/>
  <c r="J26" i="2"/>
  <c r="M24" i="2"/>
  <c r="Z70" i="9"/>
  <c r="L21" i="2"/>
  <c r="AE66" i="9"/>
  <c r="AQ66" i="9"/>
  <c r="AM75" i="9"/>
  <c r="CE68" i="9"/>
  <c r="C34" i="4"/>
  <c r="Y22" i="2"/>
  <c r="BQ67" i="9"/>
  <c r="AZ41" i="9"/>
  <c r="AY85" i="9"/>
  <c r="BU66" i="9"/>
  <c r="CG66" i="9"/>
  <c r="Z21" i="2"/>
  <c r="AD62" i="2" s="1"/>
  <c r="CP38" i="9"/>
  <c r="X67" i="9"/>
  <c r="BV68" i="9"/>
  <c r="AF66" i="9"/>
  <c r="C35" i="5"/>
  <c r="S52" i="2"/>
  <c r="M35" i="8"/>
  <c r="M61" i="8" s="1"/>
  <c r="U19" i="5"/>
  <c r="CQ68" i="9"/>
  <c r="CK67" i="9"/>
  <c r="BY67" i="9"/>
  <c r="BH67" i="9"/>
  <c r="R22" i="2"/>
  <c r="AV67" i="9"/>
  <c r="D23" i="2"/>
  <c r="AV68" i="9"/>
  <c r="R23" i="2"/>
  <c r="BL67" i="9"/>
  <c r="AZ67" i="9"/>
  <c r="BT67" i="9"/>
  <c r="Z22" i="2"/>
  <c r="AD63" i="2" s="1"/>
  <c r="S70" i="9"/>
  <c r="AF70" i="9"/>
  <c r="BF70" i="9"/>
  <c r="AM68" i="9"/>
  <c r="AN66" i="9"/>
  <c r="K23" i="2"/>
  <c r="BZ67" i="9"/>
  <c r="AB22" i="2"/>
  <c r="AF63" i="2" s="1"/>
  <c r="CL67" i="9"/>
  <c r="CB69" i="9"/>
  <c r="CN69" i="9"/>
  <c r="AR67" i="9"/>
  <c r="BB39" i="9"/>
  <c r="BA83" i="9"/>
  <c r="BO68" i="9"/>
  <c r="BX69" i="9"/>
  <c r="AA24" i="2"/>
  <c r="CJ69" i="9"/>
  <c r="AD25" i="2"/>
  <c r="AH66" i="2" s="1"/>
  <c r="S17" i="5"/>
  <c r="G10" i="8"/>
  <c r="D4" i="8"/>
  <c r="D57" i="8" s="1"/>
  <c r="D83" i="8" s="1"/>
  <c r="B95" i="8" s="1"/>
  <c r="G59" i="2"/>
  <c r="W53" i="2"/>
  <c r="AV69" i="9"/>
  <c r="R24" i="2"/>
  <c r="BK76" i="9"/>
  <c r="BL32" i="9"/>
  <c r="D21" i="2"/>
  <c r="L26" i="2"/>
  <c r="Q26" i="2"/>
  <c r="AD34" i="9"/>
  <c r="P23" i="2"/>
  <c r="AQ68" i="9"/>
  <c r="P45" i="9"/>
  <c r="AL67" i="9"/>
  <c r="AZ33" i="9"/>
  <c r="AY77" i="9"/>
  <c r="CJ77" i="9"/>
  <c r="BS69" i="9"/>
  <c r="AN46" i="9"/>
  <c r="U68" i="9"/>
  <c r="I23" i="2"/>
  <c r="E26" i="2"/>
  <c r="CC67" i="9"/>
  <c r="AC22" i="2"/>
  <c r="Z52" i="2"/>
  <c r="V52" i="2"/>
  <c r="M23" i="2"/>
  <c r="AH68" i="9"/>
  <c r="BV69" i="9"/>
  <c r="H21" i="2"/>
  <c r="CL30" i="9"/>
  <c r="X22" i="2"/>
  <c r="BN67" i="9"/>
  <c r="Q24" i="2"/>
  <c r="S24" i="7"/>
  <c r="T22" i="5"/>
  <c r="S22" i="5"/>
  <c r="F64" i="8"/>
  <c r="F90" i="8" s="1"/>
  <c r="I64" i="8"/>
  <c r="I90" i="8" s="1"/>
  <c r="T34" i="3"/>
  <c r="T21" i="6"/>
  <c r="R37" i="3"/>
  <c r="H64" i="8"/>
  <c r="H90" i="8" s="1"/>
  <c r="AF39" i="2"/>
  <c r="T24" i="6"/>
  <c r="S24" i="6"/>
  <c r="W78" i="2"/>
  <c r="S35" i="3"/>
  <c r="S36" i="3"/>
  <c r="U22" i="5"/>
  <c r="U35" i="5" s="1"/>
  <c r="X31" i="2"/>
  <c r="W71" i="2"/>
  <c r="B64" i="8"/>
  <c r="T33" i="3"/>
  <c r="P38" i="2"/>
  <c r="S78" i="2"/>
  <c r="P32" i="2"/>
  <c r="S72" i="2"/>
  <c r="L34" i="2"/>
  <c r="K73" i="2"/>
  <c r="G73" i="2"/>
  <c r="H33" i="2"/>
  <c r="AG34" i="2"/>
  <c r="AH34" i="2" s="1"/>
  <c r="T34" i="4"/>
  <c r="AG40" i="2"/>
  <c r="AH40" i="2" s="1"/>
  <c r="S77" i="2"/>
  <c r="T37" i="2"/>
  <c r="X32" i="2"/>
  <c r="W72" i="2"/>
  <c r="G64" i="8"/>
  <c r="G90" i="8" s="1"/>
  <c r="C102" i="8" s="1"/>
  <c r="E64" i="8"/>
  <c r="M64" i="8"/>
  <c r="M90" i="8" s="1"/>
  <c r="E102" i="8" s="1"/>
  <c r="J64" i="8"/>
  <c r="J90" i="8" s="1"/>
  <c r="D102" i="8" s="1"/>
  <c r="R33" i="4"/>
  <c r="K37" i="8"/>
  <c r="K79" i="2"/>
  <c r="L39" i="2"/>
  <c r="S37" i="3"/>
  <c r="T35" i="3"/>
  <c r="C64" i="8"/>
  <c r="C90" i="8" s="1"/>
  <c r="T36" i="4"/>
  <c r="AD57" i="2"/>
  <c r="AD59" i="2"/>
  <c r="E79" i="8" l="1"/>
  <c r="F79" i="8" s="1"/>
  <c r="E91" i="8"/>
  <c r="AF46" i="2"/>
  <c r="AI86" i="2"/>
  <c r="AF45" i="2"/>
  <c r="AI85" i="2"/>
  <c r="I65" i="2"/>
  <c r="AG78" i="2"/>
  <c r="M65" i="2"/>
  <c r="B90" i="8"/>
  <c r="X63" i="8"/>
  <c r="J65" i="2"/>
  <c r="K71" i="2"/>
  <c r="U24" i="7"/>
  <c r="P79" i="2"/>
  <c r="U37" i="7"/>
  <c r="Z37" i="4"/>
  <c r="AH42" i="2"/>
  <c r="AH62" i="2"/>
  <c r="L64" i="8"/>
  <c r="L90" i="8" s="1"/>
  <c r="U22" i="6"/>
  <c r="U36" i="6" s="1"/>
  <c r="S21" i="6"/>
  <c r="S34" i="6" s="1"/>
  <c r="AA39" i="3"/>
  <c r="AA38" i="3"/>
  <c r="M62" i="8"/>
  <c r="M88" i="8" s="1"/>
  <c r="E100" i="8" s="1"/>
  <c r="Y37" i="4"/>
  <c r="CA119" i="1"/>
  <c r="BZ142" i="1"/>
  <c r="T71" i="2"/>
  <c r="S23" i="6"/>
  <c r="S37" i="6" s="1"/>
  <c r="S19" i="6"/>
  <c r="S33" i="6" s="1"/>
  <c r="AN91" i="1"/>
  <c r="E62" i="8"/>
  <c r="E88" i="8" s="1"/>
  <c r="AO45" i="1"/>
  <c r="BA91" i="1" s="1"/>
  <c r="W32" i="4"/>
  <c r="R32" i="6"/>
  <c r="AA92" i="9"/>
  <c r="B57" i="8"/>
  <c r="U19" i="7"/>
  <c r="F61" i="8"/>
  <c r="F87" i="8" s="1"/>
  <c r="R32" i="4"/>
  <c r="V62" i="2"/>
  <c r="R37" i="7"/>
  <c r="Q91" i="1"/>
  <c r="R45" i="1"/>
  <c r="S45" i="1" s="1"/>
  <c r="AE91" i="1" s="1"/>
  <c r="B63" i="8"/>
  <c r="K60" i="8"/>
  <c r="K86" i="8" s="1"/>
  <c r="I57" i="8"/>
  <c r="I83" i="8" s="1"/>
  <c r="S20" i="7"/>
  <c r="BY74" i="9"/>
  <c r="K59" i="8"/>
  <c r="K85" i="8" s="1"/>
  <c r="L62" i="8"/>
  <c r="L88" i="8" s="1"/>
  <c r="H45" i="2"/>
  <c r="I45" i="2" s="1"/>
  <c r="J45" i="2" s="1"/>
  <c r="G60" i="8"/>
  <c r="G86" i="8" s="1"/>
  <c r="C98" i="8" s="1"/>
  <c r="Q92" i="1"/>
  <c r="R37" i="6"/>
  <c r="M47" i="3"/>
  <c r="B48" i="3" s="1"/>
  <c r="C48" i="3" s="1"/>
  <c r="CJ76" i="9"/>
  <c r="CI90" i="9"/>
  <c r="W77" i="2"/>
  <c r="M59" i="8"/>
  <c r="M85" i="8" s="1"/>
  <c r="E97" i="8" s="1"/>
  <c r="AB89" i="9"/>
  <c r="R35" i="4"/>
  <c r="T17" i="7"/>
  <c r="BX50" i="1"/>
  <c r="G59" i="8"/>
  <c r="G85" i="8" s="1"/>
  <c r="C97" i="8" s="1"/>
  <c r="S16" i="5"/>
  <c r="S30" i="5" s="1"/>
  <c r="BL95" i="1"/>
  <c r="X73" i="2"/>
  <c r="C63" i="8"/>
  <c r="C89" i="8" s="1"/>
  <c r="T21" i="7"/>
  <c r="J62" i="8"/>
  <c r="J88" i="8" s="1"/>
  <c r="D100" i="8" s="1"/>
  <c r="T19" i="7"/>
  <c r="BX74" i="9"/>
  <c r="BY45" i="1"/>
  <c r="BZ45" i="1" s="1"/>
  <c r="BX91" i="1"/>
  <c r="J62" i="2"/>
  <c r="I61" i="8"/>
  <c r="I87" i="8" s="1"/>
  <c r="CA31" i="1"/>
  <c r="H58" i="8"/>
  <c r="H84" i="8" s="1"/>
  <c r="Q64" i="2"/>
  <c r="U30" i="5"/>
  <c r="R31" i="4"/>
  <c r="I63" i="8"/>
  <c r="I89" i="8" s="1"/>
  <c r="BX95" i="1"/>
  <c r="CK74" i="9"/>
  <c r="F60" i="8"/>
  <c r="F86" i="8" s="1"/>
  <c r="L43" i="2"/>
  <c r="Q79" i="1"/>
  <c r="AC102" i="1"/>
  <c r="AC125" i="1" s="1"/>
  <c r="AZ82" i="9"/>
  <c r="CI88" i="9"/>
  <c r="BW88" i="9"/>
  <c r="S20" i="5"/>
  <c r="S34" i="5" s="1"/>
  <c r="U18" i="7"/>
  <c r="S33" i="3"/>
  <c r="Z34" i="3" s="1"/>
  <c r="K61" i="8"/>
  <c r="K87" i="8" s="1"/>
  <c r="H72" i="2"/>
  <c r="N65" i="2"/>
  <c r="L59" i="8"/>
  <c r="L85" i="8" s="1"/>
  <c r="AC87" i="1"/>
  <c r="J60" i="8"/>
  <c r="J86" i="8" s="1"/>
  <c r="D98" i="8" s="1"/>
  <c r="H43" i="2"/>
  <c r="I43" i="2" s="1"/>
  <c r="BL94" i="1"/>
  <c r="AC79" i="1"/>
  <c r="E59" i="8"/>
  <c r="E85" i="8" s="1"/>
  <c r="P63" i="2"/>
  <c r="S19" i="7"/>
  <c r="G62" i="8"/>
  <c r="G88" i="8" s="1"/>
  <c r="C100" i="8" s="1"/>
  <c r="T32" i="4"/>
  <c r="W74" i="2"/>
  <c r="M58" i="8"/>
  <c r="M84" i="8" s="1"/>
  <c r="E96" i="8" s="1"/>
  <c r="U22" i="7"/>
  <c r="AD41" i="1"/>
  <c r="AP87" i="1" s="1"/>
  <c r="BN40" i="1"/>
  <c r="BM86" i="1"/>
  <c r="AB48" i="9"/>
  <c r="AC48" i="9" s="1"/>
  <c r="AC92" i="9" s="1"/>
  <c r="P93" i="1"/>
  <c r="Q47" i="1"/>
  <c r="AD40" i="1"/>
  <c r="AP86" i="1" s="1"/>
  <c r="AC86" i="1"/>
  <c r="R35" i="1"/>
  <c r="AD81" i="1" s="1"/>
  <c r="Q81" i="1"/>
  <c r="S21" i="7"/>
  <c r="AP35" i="1"/>
  <c r="AP81" i="1" s="1"/>
  <c r="BA81" i="1"/>
  <c r="L61" i="8"/>
  <c r="AD31" i="1"/>
  <c r="AC77" i="1"/>
  <c r="C61" i="8"/>
  <c r="C87" i="8" s="1"/>
  <c r="X78" i="2"/>
  <c r="K83" i="2"/>
  <c r="AO81" i="1"/>
  <c r="H63" i="2"/>
  <c r="U21" i="6"/>
  <c r="AF79" i="2"/>
  <c r="G61" i="8"/>
  <c r="G87" i="8" s="1"/>
  <c r="C99" i="8" s="1"/>
  <c r="AB117" i="1"/>
  <c r="AA140" i="1"/>
  <c r="AC111" i="1"/>
  <c r="AB134" i="1"/>
  <c r="G71" i="2"/>
  <c r="C60" i="8"/>
  <c r="C86" i="8" s="1"/>
  <c r="AB93" i="1"/>
  <c r="AP39" i="1"/>
  <c r="BA85" i="1"/>
  <c r="AO85" i="1"/>
  <c r="G62" i="2"/>
  <c r="AZ93" i="1"/>
  <c r="BA47" i="1"/>
  <c r="BA79" i="1"/>
  <c r="AP33" i="1"/>
  <c r="AO79" i="1"/>
  <c r="O74" i="2"/>
  <c r="Q86" i="1"/>
  <c r="R40" i="1"/>
  <c r="U20" i="5"/>
  <c r="U34" i="5" s="1"/>
  <c r="AF39" i="1"/>
  <c r="AG39" i="1" s="1"/>
  <c r="AH39" i="1" s="1"/>
  <c r="AI39" i="1" s="1"/>
  <c r="AE85" i="1"/>
  <c r="BN33" i="1"/>
  <c r="BY79" i="1"/>
  <c r="BM79" i="1"/>
  <c r="R32" i="1"/>
  <c r="Q78" i="1"/>
  <c r="AC78" i="1"/>
  <c r="G83" i="2"/>
  <c r="B59" i="8"/>
  <c r="AO86" i="1"/>
  <c r="AC81" i="1"/>
  <c r="Q48" i="1"/>
  <c r="AB94" i="1"/>
  <c r="P94" i="1"/>
  <c r="T22" i="6"/>
  <c r="T35" i="6" s="1"/>
  <c r="T23" i="6"/>
  <c r="T37" i="6" s="1"/>
  <c r="X62" i="2"/>
  <c r="BZ40" i="1"/>
  <c r="BY86" i="1"/>
  <c r="G90" i="2"/>
  <c r="H90" i="2" s="1"/>
  <c r="I90" i="2" s="1"/>
  <c r="J90" i="2" s="1"/>
  <c r="K90" i="2" s="1"/>
  <c r="AA42" i="2"/>
  <c r="AB42" i="2" s="1"/>
  <c r="AC42" i="2" s="1"/>
  <c r="C58" i="8"/>
  <c r="C84" i="8" s="1"/>
  <c r="C62" i="8"/>
  <c r="C88" i="8" s="1"/>
  <c r="H61" i="8"/>
  <c r="H87" i="8" s="1"/>
  <c r="BX92" i="1"/>
  <c r="BY46" i="1"/>
  <c r="X44" i="2"/>
  <c r="Y44" i="2" s="1"/>
  <c r="D58" i="8"/>
  <c r="D84" i="8" s="1"/>
  <c r="B96" i="8" s="1"/>
  <c r="X64" i="2"/>
  <c r="CB31" i="1"/>
  <c r="CA77" i="1"/>
  <c r="BC42" i="1"/>
  <c r="BM95" i="1"/>
  <c r="BN49" i="1"/>
  <c r="BZ95" i="1" s="1"/>
  <c r="AE42" i="1"/>
  <c r="CA47" i="1"/>
  <c r="AA138" i="1"/>
  <c r="AB115" i="1"/>
  <c r="I32" i="1"/>
  <c r="BP46" i="1"/>
  <c r="CA49" i="1"/>
  <c r="AT32" i="1"/>
  <c r="BB32" i="1"/>
  <c r="BN78" i="1" s="1"/>
  <c r="BA78" i="1"/>
  <c r="L31" i="2"/>
  <c r="M31" i="2" s="1"/>
  <c r="AF45" i="1"/>
  <c r="Q80" i="1"/>
  <c r="R34" i="1"/>
  <c r="D63" i="8"/>
  <c r="D89" i="8" s="1"/>
  <c r="B101" i="8" s="1"/>
  <c r="AE35" i="1"/>
  <c r="AE34" i="1"/>
  <c r="BQ48" i="1"/>
  <c r="S35" i="5"/>
  <c r="R33" i="5"/>
  <c r="AC65" i="2"/>
  <c r="R79" i="1"/>
  <c r="S33" i="1"/>
  <c r="AP42" i="1"/>
  <c r="BB88" i="1" s="1"/>
  <c r="AO88" i="1"/>
  <c r="BC87" i="1"/>
  <c r="AR41" i="1"/>
  <c r="AB139" i="1"/>
  <c r="AC116" i="1"/>
  <c r="AN95" i="1"/>
  <c r="AO49" i="1"/>
  <c r="AZ95" i="1"/>
  <c r="R42" i="1"/>
  <c r="AD88" i="1" s="1"/>
  <c r="Q88" i="1"/>
  <c r="BA46" i="1"/>
  <c r="AZ92" i="1"/>
  <c r="BL92" i="1"/>
  <c r="AQ40" i="1"/>
  <c r="BB86" i="1"/>
  <c r="BN42" i="1"/>
  <c r="BM88" i="1"/>
  <c r="BY88" i="1"/>
  <c r="U39" i="1"/>
  <c r="D45" i="9"/>
  <c r="E45" i="9" s="1"/>
  <c r="F45" i="9" s="1"/>
  <c r="G45" i="9" s="1"/>
  <c r="H45" i="9" s="1"/>
  <c r="I45" i="9" s="1"/>
  <c r="J45" i="9" s="1"/>
  <c r="K45" i="9" s="1"/>
  <c r="L45" i="9" s="1"/>
  <c r="M45" i="9" s="1"/>
  <c r="N45" i="9" s="1"/>
  <c r="CE33" i="1"/>
  <c r="BY95" i="1"/>
  <c r="AO46" i="1"/>
  <c r="AN92" i="1"/>
  <c r="S46" i="1"/>
  <c r="R92" i="1"/>
  <c r="AS47" i="1"/>
  <c r="R35" i="5"/>
  <c r="BF45" i="1"/>
  <c r="AC80" i="1"/>
  <c r="Q70" i="2"/>
  <c r="D43" i="2"/>
  <c r="D59" i="8"/>
  <c r="D85" i="8" s="1"/>
  <c r="B97" i="8" s="1"/>
  <c r="BM47" i="1"/>
  <c r="BL93" i="1"/>
  <c r="BX93" i="1"/>
  <c r="P95" i="1"/>
  <c r="Q49" i="1"/>
  <c r="BP34" i="1"/>
  <c r="BO80" i="1"/>
  <c r="BN39" i="1"/>
  <c r="BM85" i="1"/>
  <c r="BY85" i="1"/>
  <c r="R64" i="2"/>
  <c r="O88" i="9"/>
  <c r="I59" i="8"/>
  <c r="I85" i="8" s="1"/>
  <c r="T18" i="7"/>
  <c r="T30" i="4"/>
  <c r="G104" i="2"/>
  <c r="H104" i="2" s="1"/>
  <c r="I104" i="2" s="1"/>
  <c r="J104" i="2" s="1"/>
  <c r="K104" i="2" s="1"/>
  <c r="AC92" i="1"/>
  <c r="AD46" i="1"/>
  <c r="T77" i="1"/>
  <c r="U31" i="1"/>
  <c r="CF39" i="1"/>
  <c r="CB35" i="1"/>
  <c r="CC32" i="1"/>
  <c r="BN87" i="1"/>
  <c r="BO41" i="1"/>
  <c r="BE40" i="1"/>
  <c r="AC101" i="1"/>
  <c r="AB124" i="1"/>
  <c r="AC88" i="1"/>
  <c r="AA141" i="1"/>
  <c r="AB118" i="1"/>
  <c r="U19" i="6"/>
  <c r="U32" i="6" s="1"/>
  <c r="CB42" i="1"/>
  <c r="S41" i="1"/>
  <c r="R87" i="1"/>
  <c r="BE39" i="1"/>
  <c r="BG34" i="1"/>
  <c r="O71" i="2"/>
  <c r="AA71" i="2"/>
  <c r="BB31" i="1"/>
  <c r="BA77" i="1"/>
  <c r="BM77" i="1"/>
  <c r="AC49" i="1"/>
  <c r="AB95" i="1"/>
  <c r="BC49" i="1"/>
  <c r="O73" i="2"/>
  <c r="V65" i="2"/>
  <c r="AO77" i="1"/>
  <c r="AP31" i="1"/>
  <c r="BM78" i="1"/>
  <c r="AB108" i="1"/>
  <c r="AA112" i="1"/>
  <c r="AA131" i="1"/>
  <c r="AA105" i="1"/>
  <c r="AA123" i="1"/>
  <c r="AB100" i="1"/>
  <c r="BA143" i="1"/>
  <c r="P70" i="2"/>
  <c r="Q65" i="2"/>
  <c r="I63" i="2"/>
  <c r="G63" i="8"/>
  <c r="G89" i="8" s="1"/>
  <c r="C101" i="8" s="1"/>
  <c r="H63" i="8"/>
  <c r="H89" i="8" s="1"/>
  <c r="S23" i="7"/>
  <c r="S37" i="7" s="1"/>
  <c r="W80" i="2"/>
  <c r="AC109" i="1"/>
  <c r="AB132" i="1"/>
  <c r="AD79" i="1"/>
  <c r="AE33" i="1"/>
  <c r="BD33" i="1"/>
  <c r="Q85" i="1"/>
  <c r="F39" i="1"/>
  <c r="AC114" i="1"/>
  <c r="AB137" i="1"/>
  <c r="BY91" i="1"/>
  <c r="AF32" i="1"/>
  <c r="AQ78" i="1"/>
  <c r="AI48" i="1"/>
  <c r="AP80" i="1"/>
  <c r="AQ34" i="1"/>
  <c r="BB80" i="1"/>
  <c r="AD47" i="1"/>
  <c r="AO93" i="1"/>
  <c r="BN45" i="1"/>
  <c r="BM91" i="1"/>
  <c r="AP48" i="1"/>
  <c r="AO94" i="1"/>
  <c r="AB126" i="1"/>
  <c r="AC103" i="1"/>
  <c r="BB48" i="1"/>
  <c r="BA94" i="1"/>
  <c r="BM94" i="1"/>
  <c r="CA34" i="1"/>
  <c r="BZ80" i="1"/>
  <c r="S73" i="2"/>
  <c r="S22" i="7"/>
  <c r="J63" i="8"/>
  <c r="J89" i="8" s="1"/>
  <c r="D101" i="8" s="1"/>
  <c r="BG35" i="1"/>
  <c r="BO32" i="1"/>
  <c r="BZ78" i="1"/>
  <c r="BX48" i="9"/>
  <c r="BY48" i="9" s="1"/>
  <c r="C59" i="8"/>
  <c r="C85" i="8" s="1"/>
  <c r="U21" i="7"/>
  <c r="CJ74" i="9"/>
  <c r="B60" i="8"/>
  <c r="L60" i="8"/>
  <c r="L86" i="8" s="1"/>
  <c r="S32" i="5"/>
  <c r="BU31" i="1"/>
  <c r="BX94" i="1"/>
  <c r="BY48" i="1"/>
  <c r="AB127" i="1"/>
  <c r="AC104" i="1"/>
  <c r="BM81" i="1"/>
  <c r="BN35" i="1"/>
  <c r="BY81" i="1"/>
  <c r="BI41" i="1"/>
  <c r="AC110" i="1"/>
  <c r="AB133" i="1"/>
  <c r="BZ41" i="1"/>
  <c r="BY87" i="1"/>
  <c r="CJ51" i="1"/>
  <c r="CI97" i="1"/>
  <c r="BY51" i="1"/>
  <c r="G57" i="8"/>
  <c r="G83" i="8" s="1"/>
  <c r="C95" i="8" s="1"/>
  <c r="H71" i="2"/>
  <c r="Z39" i="3"/>
  <c r="Q63" i="2"/>
  <c r="U20" i="7"/>
  <c r="S31" i="4"/>
  <c r="AN82" i="9"/>
  <c r="T20" i="5"/>
  <c r="T34" i="5" s="1"/>
  <c r="K98" i="2"/>
  <c r="L98" i="2" s="1"/>
  <c r="T19" i="5"/>
  <c r="T32" i="5" s="1"/>
  <c r="M43" i="4"/>
  <c r="T43" i="4" s="1"/>
  <c r="G74" i="2"/>
  <c r="AD64" i="2"/>
  <c r="X40" i="2"/>
  <c r="Y40" i="2" s="1"/>
  <c r="Z40" i="2" s="1"/>
  <c r="Z80" i="2" s="1"/>
  <c r="H34" i="2"/>
  <c r="I34" i="2" s="1"/>
  <c r="T79" i="2"/>
  <c r="Y39" i="3"/>
  <c r="R63" i="2"/>
  <c r="G63" i="2"/>
  <c r="K57" i="8"/>
  <c r="K83" i="8" s="1"/>
  <c r="Y66" i="2"/>
  <c r="K63" i="2"/>
  <c r="H62" i="8"/>
  <c r="H88" i="8" s="1"/>
  <c r="U29" i="5"/>
  <c r="X39" i="3"/>
  <c r="AF77" i="2"/>
  <c r="Z65" i="2"/>
  <c r="P88" i="9"/>
  <c r="F62" i="8"/>
  <c r="F88" i="8" s="1"/>
  <c r="F59" i="8"/>
  <c r="F85" i="8" s="1"/>
  <c r="X37" i="2"/>
  <c r="Y37" i="2" s="1"/>
  <c r="Z37" i="2" s="1"/>
  <c r="J57" i="8"/>
  <c r="J83" i="8" s="1"/>
  <c r="D95" i="8" s="1"/>
  <c r="S31" i="6"/>
  <c r="S17" i="7"/>
  <c r="T32" i="6"/>
  <c r="E61" i="8"/>
  <c r="E87" i="8" s="1"/>
  <c r="BX45" i="9"/>
  <c r="BY45" i="9" s="1"/>
  <c r="B61" i="8"/>
  <c r="S80" i="2"/>
  <c r="K80" i="2"/>
  <c r="T65" i="2"/>
  <c r="BL78" i="9"/>
  <c r="AA80" i="2"/>
  <c r="H65" i="2"/>
  <c r="R35" i="6"/>
  <c r="BA40" i="9"/>
  <c r="BB40" i="9" s="1"/>
  <c r="H60" i="8"/>
  <c r="H86" i="8" s="1"/>
  <c r="T22" i="7"/>
  <c r="R70" i="2"/>
  <c r="R36" i="4"/>
  <c r="X37" i="4" s="1"/>
  <c r="T31" i="4"/>
  <c r="H78" i="2"/>
  <c r="T63" i="2"/>
  <c r="L58" i="8"/>
  <c r="L84" i="8" s="1"/>
  <c r="AM88" i="9"/>
  <c r="M57" i="8"/>
  <c r="M83" i="8" s="1"/>
  <c r="E95" i="8" s="1"/>
  <c r="R30" i="5"/>
  <c r="Q62" i="2"/>
  <c r="U17" i="7"/>
  <c r="K58" i="8"/>
  <c r="K84" i="8" s="1"/>
  <c r="T23" i="7"/>
  <c r="Q77" i="2"/>
  <c r="T42" i="2"/>
  <c r="U42" i="2" s="1"/>
  <c r="S30" i="4"/>
  <c r="AZ44" i="9"/>
  <c r="BL88" i="9" s="1"/>
  <c r="T30" i="2"/>
  <c r="S70" i="2"/>
  <c r="M44" i="5"/>
  <c r="B45" i="5" s="1"/>
  <c r="C45" i="5" s="1"/>
  <c r="BY31" i="9"/>
  <c r="CK75" i="9" s="1"/>
  <c r="BY34" i="9"/>
  <c r="CK78" i="9" s="1"/>
  <c r="O91" i="9"/>
  <c r="BW90" i="9"/>
  <c r="H59" i="8"/>
  <c r="H85" i="8" s="1"/>
  <c r="U65" i="2"/>
  <c r="L65" i="2"/>
  <c r="X30" i="2"/>
  <c r="W70" i="2"/>
  <c r="BA74" i="9"/>
  <c r="BX78" i="9"/>
  <c r="S32" i="4"/>
  <c r="Y33" i="4" s="1"/>
  <c r="H64" i="2"/>
  <c r="AD66" i="2"/>
  <c r="T20" i="7"/>
  <c r="AB31" i="2"/>
  <c r="AC31" i="2" s="1"/>
  <c r="J58" i="8"/>
  <c r="J84" i="8" s="1"/>
  <c r="D96" i="8" s="1"/>
  <c r="T33" i="4"/>
  <c r="Z34" i="4" s="1"/>
  <c r="K78" i="2"/>
  <c r="AE80" i="2"/>
  <c r="L38" i="2"/>
  <c r="M38" i="2" s="1"/>
  <c r="X38" i="3"/>
  <c r="H70" i="2"/>
  <c r="B58" i="8"/>
  <c r="L70" i="2"/>
  <c r="T66" i="2"/>
  <c r="L57" i="8"/>
  <c r="L83" i="8" s="1"/>
  <c r="Z35" i="3"/>
  <c r="V66" i="2"/>
  <c r="I58" i="8"/>
  <c r="F63" i="8"/>
  <c r="F89" i="8" s="1"/>
  <c r="Q66" i="2"/>
  <c r="G58" i="8"/>
  <c r="G84" i="8" s="1"/>
  <c r="C96" i="8" s="1"/>
  <c r="C46" i="2"/>
  <c r="D46" i="2" s="1"/>
  <c r="E46" i="2" s="1"/>
  <c r="F46" i="2" s="1"/>
  <c r="K62" i="8"/>
  <c r="K88" i="8" s="1"/>
  <c r="V64" i="2"/>
  <c r="E63" i="8"/>
  <c r="E89" i="8" s="1"/>
  <c r="P74" i="2"/>
  <c r="B62" i="8"/>
  <c r="R29" i="5"/>
  <c r="S62" i="2"/>
  <c r="D61" i="8"/>
  <c r="D87" i="8" s="1"/>
  <c r="B99" i="8" s="1"/>
  <c r="K63" i="8"/>
  <c r="K89" i="8" s="1"/>
  <c r="AB73" i="2"/>
  <c r="AC33" i="2"/>
  <c r="AG73" i="2" s="1"/>
  <c r="AE78" i="2"/>
  <c r="BX75" i="9"/>
  <c r="J63" i="2"/>
  <c r="S18" i="7"/>
  <c r="AY88" i="9"/>
  <c r="E57" i="8"/>
  <c r="E83" i="8" s="1"/>
  <c r="Y35" i="3"/>
  <c r="M44" i="8"/>
  <c r="B45" i="8" s="1"/>
  <c r="C45" i="8" s="1"/>
  <c r="F84" i="8"/>
  <c r="E60" i="8"/>
  <c r="E86" i="8" s="1"/>
  <c r="L62" i="2"/>
  <c r="M60" i="8"/>
  <c r="M86" i="8" s="1"/>
  <c r="E98" i="8" s="1"/>
  <c r="G101" i="2"/>
  <c r="H101" i="2" s="1"/>
  <c r="I101" i="2" s="1"/>
  <c r="J101" i="2" s="1"/>
  <c r="F108" i="2"/>
  <c r="G108" i="2" s="1"/>
  <c r="H108" i="2" s="1"/>
  <c r="I108" i="2" s="1"/>
  <c r="J108" i="2" s="1"/>
  <c r="J128" i="2" s="1"/>
  <c r="I64" i="2"/>
  <c r="G72" i="2"/>
  <c r="BL74" i="9"/>
  <c r="L63" i="2"/>
  <c r="AA44" i="2"/>
  <c r="AA64" i="2"/>
  <c r="T34" i="2"/>
  <c r="U34" i="2" s="1"/>
  <c r="X33" i="4"/>
  <c r="F105" i="2"/>
  <c r="G105" i="2" s="1"/>
  <c r="H105" i="2" s="1"/>
  <c r="I105" i="2" s="1"/>
  <c r="J105" i="2" s="1"/>
  <c r="J125" i="2" s="1"/>
  <c r="AF80" i="2"/>
  <c r="Q88" i="9"/>
  <c r="R34" i="4"/>
  <c r="X34" i="4" s="1"/>
  <c r="S74" i="2"/>
  <c r="O80" i="2"/>
  <c r="AA74" i="2"/>
  <c r="C57" i="8"/>
  <c r="C83" i="8" s="1"/>
  <c r="Z66" i="2"/>
  <c r="AE64" i="2"/>
  <c r="AA79" i="2"/>
  <c r="AE74" i="2"/>
  <c r="CJ85" i="9"/>
  <c r="BY41" i="9"/>
  <c r="I32" i="2"/>
  <c r="J32" i="2" s="1"/>
  <c r="J72" i="2" s="1"/>
  <c r="H79" i="2"/>
  <c r="AB106" i="9"/>
  <c r="AC106" i="9" s="1"/>
  <c r="W34" i="4"/>
  <c r="Y34" i="4"/>
  <c r="X37" i="3"/>
  <c r="P77" i="2"/>
  <c r="D44" i="2"/>
  <c r="E44" i="2" s="1"/>
  <c r="F44" i="2" s="1"/>
  <c r="P65" i="2"/>
  <c r="CI91" i="9"/>
  <c r="BW91" i="9"/>
  <c r="U31" i="6"/>
  <c r="H57" i="8"/>
  <c r="H83" i="8" s="1"/>
  <c r="X65" i="2"/>
  <c r="AF74" i="2"/>
  <c r="I62" i="8"/>
  <c r="M87" i="8"/>
  <c r="E99" i="8" s="1"/>
  <c r="Y38" i="2"/>
  <c r="AC78" i="2" s="1"/>
  <c r="AB74" i="2"/>
  <c r="G80" i="2"/>
  <c r="AZ74" i="9"/>
  <c r="CJ82" i="9"/>
  <c r="BY38" i="9"/>
  <c r="R31" i="5"/>
  <c r="AE66" i="2"/>
  <c r="Y33" i="2"/>
  <c r="Z33" i="2" s="1"/>
  <c r="Z73" i="2" s="1"/>
  <c r="Y34" i="3"/>
  <c r="N66" i="2"/>
  <c r="G66" i="2"/>
  <c r="E58" i="8"/>
  <c r="AF62" i="2"/>
  <c r="AB62" i="2"/>
  <c r="R33" i="6"/>
  <c r="R34" i="6"/>
  <c r="R32" i="5"/>
  <c r="AG63" i="2"/>
  <c r="AC63" i="2"/>
  <c r="K64" i="2"/>
  <c r="K44" i="2"/>
  <c r="AP31" i="9"/>
  <c r="BY77" i="9"/>
  <c r="BZ33" i="9"/>
  <c r="CL77" i="9" s="1"/>
  <c r="AC39" i="9"/>
  <c r="AN83" i="9"/>
  <c r="AB83" i="9"/>
  <c r="AD40" i="9"/>
  <c r="AO84" i="9"/>
  <c r="BM38" i="9"/>
  <c r="BL82" i="9"/>
  <c r="BX82" i="9"/>
  <c r="AC31" i="9"/>
  <c r="AB75" i="9"/>
  <c r="K45" i="2"/>
  <c r="K65" i="2"/>
  <c r="BY39" i="9"/>
  <c r="BX83" i="9"/>
  <c r="CJ83" i="9"/>
  <c r="CK48" i="9"/>
  <c r="BY44" i="9"/>
  <c r="CK88" i="9" s="1"/>
  <c r="BX88" i="9"/>
  <c r="W42" i="2"/>
  <c r="W62" i="2"/>
  <c r="BB32" i="9"/>
  <c r="BA76" i="9"/>
  <c r="CL31" i="9"/>
  <c r="AQ33" i="9"/>
  <c r="AF44" i="2"/>
  <c r="I78" i="2"/>
  <c r="K93" i="2"/>
  <c r="L93" i="2" s="1"/>
  <c r="L115" i="2" s="1"/>
  <c r="V63" i="2"/>
  <c r="CA32" i="9"/>
  <c r="AO47" i="9"/>
  <c r="AA45" i="2"/>
  <c r="AA65" i="2"/>
  <c r="X110" i="9"/>
  <c r="BB34" i="9"/>
  <c r="BM78" i="9"/>
  <c r="S43" i="2"/>
  <c r="S63" i="2"/>
  <c r="BM47" i="9"/>
  <c r="AB64" i="2"/>
  <c r="AF64" i="2"/>
  <c r="U63" i="2"/>
  <c r="AC33" i="9"/>
  <c r="AB77" i="9"/>
  <c r="AN77" i="9"/>
  <c r="AB44" i="9"/>
  <c r="AN88" i="9" s="1"/>
  <c r="AA88" i="9"/>
  <c r="CA30" i="9"/>
  <c r="N62" i="2"/>
  <c r="R62" i="2"/>
  <c r="AO46" i="9"/>
  <c r="CQ38" i="9"/>
  <c r="Z96" i="9"/>
  <c r="AZ45" i="9"/>
  <c r="AY89" i="9"/>
  <c r="I66" i="2"/>
  <c r="W45" i="2"/>
  <c r="W65" i="2"/>
  <c r="P91" i="9"/>
  <c r="Q47" i="9"/>
  <c r="AA90" i="9"/>
  <c r="AB46" i="9"/>
  <c r="AN90" i="9" s="1"/>
  <c r="BQ34" i="9"/>
  <c r="W46" i="2"/>
  <c r="W66" i="2"/>
  <c r="AE70" i="2"/>
  <c r="AB30" i="2"/>
  <c r="AA70" i="2"/>
  <c r="AS39" i="9"/>
  <c r="AB78" i="2"/>
  <c r="AM90" i="9"/>
  <c r="R41" i="9"/>
  <c r="Q85" i="9"/>
  <c r="BZ40" i="9"/>
  <c r="CK84" i="9"/>
  <c r="J66" i="2"/>
  <c r="L64" i="2"/>
  <c r="U62" i="2"/>
  <c r="Y62" i="2"/>
  <c r="Q38" i="9"/>
  <c r="P82" i="9"/>
  <c r="AB82" i="9"/>
  <c r="AC62" i="2"/>
  <c r="AG62" i="2"/>
  <c r="U64" i="2"/>
  <c r="I62" i="2"/>
  <c r="D42" i="2"/>
  <c r="E42" i="2" s="1"/>
  <c r="F42" i="2" s="1"/>
  <c r="G82" i="2"/>
  <c r="X34" i="3"/>
  <c r="T31" i="6"/>
  <c r="X63" i="2"/>
  <c r="BL76" i="9"/>
  <c r="BM32" i="9"/>
  <c r="BX76" i="9"/>
  <c r="Z62" i="2"/>
  <c r="K42" i="2"/>
  <c r="K62" i="2"/>
  <c r="AN45" i="9"/>
  <c r="AM89" i="9"/>
  <c r="BL75" i="9"/>
  <c r="BM31" i="9"/>
  <c r="BL45" i="9"/>
  <c r="BK89" i="9"/>
  <c r="BW89" i="9"/>
  <c r="CL32" i="9"/>
  <c r="CK76" i="9"/>
  <c r="E39" i="9"/>
  <c r="P83" i="9"/>
  <c r="K72" i="2"/>
  <c r="AY91" i="9"/>
  <c r="AZ47" i="9"/>
  <c r="BK91" i="9"/>
  <c r="G46" i="2"/>
  <c r="AB65" i="2"/>
  <c r="R62" i="8"/>
  <c r="AD38" i="2"/>
  <c r="AH78" i="2" s="1"/>
  <c r="BB83" i="9"/>
  <c r="BC39" i="9"/>
  <c r="Z63" i="2"/>
  <c r="AO74" i="9"/>
  <c r="AP30" i="9"/>
  <c r="O43" i="2"/>
  <c r="O63" i="2"/>
  <c r="D45" i="2"/>
  <c r="G85" i="2"/>
  <c r="Q34" i="9"/>
  <c r="AB78" i="9"/>
  <c r="P78" i="9"/>
  <c r="H66" i="2"/>
  <c r="P76" i="9"/>
  <c r="CL47" i="9"/>
  <c r="M66" i="2"/>
  <c r="CM45" i="9"/>
  <c r="CK77" i="9"/>
  <c r="R66" i="2"/>
  <c r="M43" i="7"/>
  <c r="U42" i="7" s="1"/>
  <c r="X35" i="3"/>
  <c r="CL74" i="9"/>
  <c r="CM30" i="9"/>
  <c r="R65" i="2"/>
  <c r="T39" i="9"/>
  <c r="AR40" i="9"/>
  <c r="W63" i="2"/>
  <c r="W43" i="2"/>
  <c r="CQ40" i="9"/>
  <c r="R32" i="9"/>
  <c r="Q76" i="9"/>
  <c r="BN46" i="9"/>
  <c r="S45" i="2"/>
  <c r="S65" i="2"/>
  <c r="AN78" i="9"/>
  <c r="AO34" i="9"/>
  <c r="AA66" i="2"/>
  <c r="AA46" i="2"/>
  <c r="CM33" i="9"/>
  <c r="T64" i="2"/>
  <c r="P64" i="2"/>
  <c r="P44" i="2"/>
  <c r="Q44" i="2" s="1"/>
  <c r="R44" i="2" s="1"/>
  <c r="AN75" i="9"/>
  <c r="AN85" i="9"/>
  <c r="AO41" i="9"/>
  <c r="P77" i="9"/>
  <c r="Q33" i="9"/>
  <c r="AD45" i="9"/>
  <c r="AM91" i="9"/>
  <c r="AB47" i="9"/>
  <c r="AN91" i="9" s="1"/>
  <c r="AA91" i="9"/>
  <c r="AR32" i="9"/>
  <c r="BL84" i="9"/>
  <c r="BM40" i="9"/>
  <c r="BY84" i="9" s="1"/>
  <c r="K77" i="2"/>
  <c r="H37" i="2"/>
  <c r="G77" i="2"/>
  <c r="AE34" i="9"/>
  <c r="BY47" i="9"/>
  <c r="BX91" i="9"/>
  <c r="AO44" i="9"/>
  <c r="BC30" i="9"/>
  <c r="D48" i="9"/>
  <c r="O92" i="9"/>
  <c r="AE38" i="9"/>
  <c r="BL48" i="9"/>
  <c r="BK92" i="9"/>
  <c r="BW92" i="9"/>
  <c r="AA62" i="2"/>
  <c r="AA126" i="9"/>
  <c r="AB104" i="9"/>
  <c r="F106" i="2"/>
  <c r="G106" i="2" s="1"/>
  <c r="H106" i="2" s="1"/>
  <c r="I106" i="2" s="1"/>
  <c r="J106" i="2" s="1"/>
  <c r="K106" i="2" s="1"/>
  <c r="O45" i="2"/>
  <c r="O65" i="2"/>
  <c r="R48" i="9"/>
  <c r="K99" i="2"/>
  <c r="H62" i="2"/>
  <c r="H42" i="2"/>
  <c r="AZ77" i="9"/>
  <c r="BL77" i="9"/>
  <c r="BA33" i="9"/>
  <c r="AZ75" i="9"/>
  <c r="BA31" i="9"/>
  <c r="S46" i="2"/>
  <c r="S66" i="2"/>
  <c r="AB85" i="9"/>
  <c r="AC41" i="9"/>
  <c r="D46" i="9"/>
  <c r="E46" i="9" s="1"/>
  <c r="F46" i="9" s="1"/>
  <c r="G46" i="9" s="1"/>
  <c r="H46" i="9" s="1"/>
  <c r="I46" i="9" s="1"/>
  <c r="J46" i="9" s="1"/>
  <c r="K46" i="9" s="1"/>
  <c r="L46" i="9" s="1"/>
  <c r="M46" i="9" s="1"/>
  <c r="N46" i="9" s="1"/>
  <c r="O90" i="9"/>
  <c r="S31" i="9"/>
  <c r="Y64" i="2"/>
  <c r="AC64" i="2"/>
  <c r="K66" i="2"/>
  <c r="K46" i="2"/>
  <c r="CJ90" i="9"/>
  <c r="CK46" i="9"/>
  <c r="AF78" i="2"/>
  <c r="T31" i="5"/>
  <c r="Y35" i="4"/>
  <c r="M43" i="6"/>
  <c r="B44" i="6" s="1"/>
  <c r="C44" i="6" s="1"/>
  <c r="AZ85" i="9"/>
  <c r="BA41" i="9"/>
  <c r="AE30" i="9"/>
  <c r="AY92" i="9"/>
  <c r="AZ48" i="9"/>
  <c r="AA129" i="9"/>
  <c r="AB107" i="9"/>
  <c r="BD38" i="9"/>
  <c r="O98" i="9"/>
  <c r="P98" i="9" s="1"/>
  <c r="Q98" i="9" s="1"/>
  <c r="R98" i="9" s="1"/>
  <c r="S98" i="9" s="1"/>
  <c r="T98" i="9" s="1"/>
  <c r="U98" i="9" s="1"/>
  <c r="V98" i="9" s="1"/>
  <c r="W98" i="9" s="1"/>
  <c r="X98" i="9" s="1"/>
  <c r="Y98" i="9" s="1"/>
  <c r="Z98" i="9" s="1"/>
  <c r="O42" i="2"/>
  <c r="P42" i="2" s="1"/>
  <c r="Q42" i="2" s="1"/>
  <c r="R42" i="2" s="1"/>
  <c r="O62" i="2"/>
  <c r="BL83" i="9"/>
  <c r="BM39" i="9"/>
  <c r="Y65" i="2"/>
  <c r="S31" i="5"/>
  <c r="E31" i="9"/>
  <c r="P75" i="9"/>
  <c r="J64" i="2"/>
  <c r="N64" i="2"/>
  <c r="AA122" i="9"/>
  <c r="AB100" i="9"/>
  <c r="AZ46" i="9"/>
  <c r="AY90" i="9"/>
  <c r="BK90" i="9"/>
  <c r="P74" i="9"/>
  <c r="Q30" i="9"/>
  <c r="AB74" i="9"/>
  <c r="BN30" i="9"/>
  <c r="BZ74" i="9" s="1"/>
  <c r="BM74" i="9"/>
  <c r="BY46" i="9"/>
  <c r="BX90" i="9"/>
  <c r="M63" i="2"/>
  <c r="M17" i="8"/>
  <c r="T16" i="8" s="1"/>
  <c r="AA78" i="2"/>
  <c r="M64" i="2"/>
  <c r="Q45" i="9"/>
  <c r="AB63" i="2"/>
  <c r="Y63" i="2"/>
  <c r="S44" i="9"/>
  <c r="R88" i="9"/>
  <c r="CM39" i="9"/>
  <c r="AC66" i="2"/>
  <c r="AG66" i="2"/>
  <c r="AE63" i="2"/>
  <c r="AA43" i="2"/>
  <c r="AA63" i="2"/>
  <c r="AA114" i="9"/>
  <c r="Z136" i="9"/>
  <c r="AA99" i="9"/>
  <c r="Z121" i="9"/>
  <c r="CM34" i="9"/>
  <c r="AN48" i="9"/>
  <c r="AM92" i="9"/>
  <c r="Q40" i="9"/>
  <c r="AC84" i="9" s="1"/>
  <c r="P84" i="9"/>
  <c r="Q46" i="9"/>
  <c r="AC32" i="9"/>
  <c r="AB76" i="9"/>
  <c r="AN76" i="9"/>
  <c r="U66" i="2"/>
  <c r="L80" i="2"/>
  <c r="W79" i="2"/>
  <c r="L72" i="2"/>
  <c r="O72" i="2"/>
  <c r="U32" i="5"/>
  <c r="Z36" i="3"/>
  <c r="Y37" i="3"/>
  <c r="O64" i="2"/>
  <c r="CJ88" i="9"/>
  <c r="G65" i="2"/>
  <c r="AB84" i="9"/>
  <c r="BO33" i="9"/>
  <c r="Z135" i="9"/>
  <c r="AA113" i="9"/>
  <c r="S64" i="2"/>
  <c r="W64" i="2"/>
  <c r="S44" i="2"/>
  <c r="AB66" i="2"/>
  <c r="AF66" i="2"/>
  <c r="BN44" i="9"/>
  <c r="Z64" i="2"/>
  <c r="AE65" i="2"/>
  <c r="P66" i="2"/>
  <c r="L66" i="2"/>
  <c r="CL44" i="9"/>
  <c r="X66" i="2"/>
  <c r="AO82" i="9"/>
  <c r="AP38" i="9"/>
  <c r="BA82" i="9"/>
  <c r="N63" i="2"/>
  <c r="AB32" i="2"/>
  <c r="AB72" i="2" s="1"/>
  <c r="AE72" i="2"/>
  <c r="O46" i="2"/>
  <c r="O66" i="2"/>
  <c r="M62" i="2"/>
  <c r="G44" i="2"/>
  <c r="G64" i="2"/>
  <c r="P62" i="2"/>
  <c r="T62" i="2"/>
  <c r="BL85" i="9"/>
  <c r="BM41" i="9"/>
  <c r="BX85" i="9"/>
  <c r="AD65" i="2"/>
  <c r="AD37" i="2"/>
  <c r="AH77" i="2" s="1"/>
  <c r="AA34" i="3"/>
  <c r="W36" i="4"/>
  <c r="R37" i="2"/>
  <c r="R77" i="2" s="1"/>
  <c r="S36" i="6"/>
  <c r="R31" i="6"/>
  <c r="T35" i="5"/>
  <c r="S35" i="6"/>
  <c r="Y36" i="3"/>
  <c r="AA35" i="3"/>
  <c r="T34" i="6"/>
  <c r="Y36" i="4"/>
  <c r="AG39" i="2"/>
  <c r="AA37" i="3"/>
  <c r="Y38" i="3"/>
  <c r="T29" i="5"/>
  <c r="W33" i="4"/>
  <c r="T30" i="5"/>
  <c r="U31" i="5"/>
  <c r="W37" i="4"/>
  <c r="Z37" i="3"/>
  <c r="E90" i="8"/>
  <c r="X36" i="3"/>
  <c r="S62" i="8"/>
  <c r="T33" i="6"/>
  <c r="Z35" i="4"/>
  <c r="X71" i="2"/>
  <c r="Y31" i="2"/>
  <c r="Y71" i="2" s="1"/>
  <c r="AG77" i="2"/>
  <c r="J30" i="2"/>
  <c r="I70" i="2"/>
  <c r="M70" i="2"/>
  <c r="R34" i="2"/>
  <c r="AC74" i="2"/>
  <c r="AD34" i="2"/>
  <c r="AD74" i="2" s="1"/>
  <c r="J31" i="2"/>
  <c r="J71" i="2" s="1"/>
  <c r="I71" i="2"/>
  <c r="F83" i="8"/>
  <c r="J114" i="2"/>
  <c r="K92" i="2"/>
  <c r="AG45" i="2"/>
  <c r="AH45" i="2" s="1"/>
  <c r="L79" i="2"/>
  <c r="M39" i="2"/>
  <c r="N32" i="2"/>
  <c r="M34" i="2"/>
  <c r="Q74" i="2" s="1"/>
  <c r="V31" i="2"/>
  <c r="V71" i="2" s="1"/>
  <c r="U71" i="2"/>
  <c r="J113" i="2"/>
  <c r="K91" i="2"/>
  <c r="X72" i="2"/>
  <c r="Y32" i="2"/>
  <c r="R39" i="2"/>
  <c r="P73" i="2"/>
  <c r="Q33" i="2"/>
  <c r="T73" i="2"/>
  <c r="AD40" i="2"/>
  <c r="AH80" i="2" s="1"/>
  <c r="N40" i="2"/>
  <c r="AG74" i="2"/>
  <c r="K94" i="2"/>
  <c r="J116" i="2"/>
  <c r="K90" i="8"/>
  <c r="AG80" i="2"/>
  <c r="P80" i="2"/>
  <c r="Q40" i="2"/>
  <c r="T80" i="2"/>
  <c r="Z38" i="3"/>
  <c r="AA36" i="3"/>
  <c r="X79" i="2"/>
  <c r="Y39" i="2"/>
  <c r="AB79" i="2"/>
  <c r="Q38" i="2"/>
  <c r="T78" i="2"/>
  <c r="I33" i="2"/>
  <c r="H73" i="2"/>
  <c r="L73" i="2"/>
  <c r="H80" i="2"/>
  <c r="I40" i="2"/>
  <c r="M80" i="2" s="1"/>
  <c r="AG46" i="2"/>
  <c r="AH46" i="2" s="1"/>
  <c r="U37" i="2"/>
  <c r="T77" i="2"/>
  <c r="P72" i="2"/>
  <c r="Q32" i="2"/>
  <c r="T72" i="2"/>
  <c r="F39" i="2"/>
  <c r="I79" i="2"/>
  <c r="V39" i="2"/>
  <c r="U79" i="2"/>
  <c r="J78" i="2"/>
  <c r="Z36" i="4"/>
  <c r="B86" i="8" l="1"/>
  <c r="B84" i="8"/>
  <c r="B89" i="8"/>
  <c r="X62" i="8"/>
  <c r="D45" i="8"/>
  <c r="D48" i="3"/>
  <c r="E48" i="3" s="1"/>
  <c r="F48" i="3" s="1"/>
  <c r="G48" i="3" s="1"/>
  <c r="D45" i="5"/>
  <c r="E45" i="5" s="1"/>
  <c r="F45" i="5" s="1"/>
  <c r="G45" i="5" s="1"/>
  <c r="B85" i="8"/>
  <c r="D44" i="6"/>
  <c r="E44" i="6" s="1"/>
  <c r="F44" i="6" s="1"/>
  <c r="G44" i="6" s="1"/>
  <c r="H44" i="6" s="1"/>
  <c r="I44" i="6" s="1"/>
  <c r="J44" i="6" s="1"/>
  <c r="B87" i="8"/>
  <c r="B83" i="8"/>
  <c r="U32" i="7"/>
  <c r="R36" i="6"/>
  <c r="AG79" i="2"/>
  <c r="AH39" i="2"/>
  <c r="AH79" i="2" s="1"/>
  <c r="AH74" i="2"/>
  <c r="T62" i="8"/>
  <c r="S32" i="6"/>
  <c r="U35" i="6"/>
  <c r="W31" i="4"/>
  <c r="CB119" i="1"/>
  <c r="CA142" i="1"/>
  <c r="AD102" i="1"/>
  <c r="AP45" i="1"/>
  <c r="AQ45" i="1" s="1"/>
  <c r="X32" i="4"/>
  <c r="T59" i="8"/>
  <c r="R36" i="7"/>
  <c r="U31" i="7"/>
  <c r="AO91" i="1"/>
  <c r="U33" i="5"/>
  <c r="S33" i="7"/>
  <c r="P89" i="9"/>
  <c r="X31" i="4"/>
  <c r="AD91" i="1"/>
  <c r="R91" i="1"/>
  <c r="S33" i="5"/>
  <c r="S36" i="7"/>
  <c r="T33" i="7"/>
  <c r="U35" i="7"/>
  <c r="AB92" i="9"/>
  <c r="T35" i="7"/>
  <c r="S29" i="5"/>
  <c r="Z31" i="4"/>
  <c r="T36" i="6"/>
  <c r="S35" i="7"/>
  <c r="T32" i="7"/>
  <c r="L83" i="2"/>
  <c r="H83" i="2"/>
  <c r="AP91" i="1"/>
  <c r="BY50" i="1"/>
  <c r="U36" i="7"/>
  <c r="U34" i="7"/>
  <c r="S34" i="7"/>
  <c r="T36" i="7"/>
  <c r="U34" i="6"/>
  <c r="R35" i="7"/>
  <c r="R32" i="7"/>
  <c r="AE82" i="2"/>
  <c r="AE41" i="1"/>
  <c r="AQ87" i="1" s="1"/>
  <c r="S32" i="7"/>
  <c r="AD87" i="1"/>
  <c r="T57" i="8"/>
  <c r="M43" i="2"/>
  <c r="N43" i="2" s="1"/>
  <c r="AF85" i="1"/>
  <c r="S40" i="1"/>
  <c r="R86" i="1"/>
  <c r="AC94" i="1"/>
  <c r="Q94" i="1"/>
  <c r="R48" i="1"/>
  <c r="U33" i="6"/>
  <c r="AQ35" i="1"/>
  <c r="AQ81" i="1" s="1"/>
  <c r="BB81" i="1"/>
  <c r="AQ33" i="1"/>
  <c r="BB79" i="1"/>
  <c r="AP79" i="1"/>
  <c r="T31" i="7"/>
  <c r="J112" i="2"/>
  <c r="BB47" i="1"/>
  <c r="BA93" i="1"/>
  <c r="X77" i="2"/>
  <c r="P71" i="2"/>
  <c r="K119" i="2"/>
  <c r="BX92" i="9"/>
  <c r="AD48" i="9"/>
  <c r="AE48" i="9" s="1"/>
  <c r="R81" i="1"/>
  <c r="S35" i="1"/>
  <c r="AE81" i="1" s="1"/>
  <c r="AB71" i="2"/>
  <c r="AB140" i="1"/>
  <c r="AC117" i="1"/>
  <c r="R47" i="1"/>
  <c r="Q93" i="1"/>
  <c r="AC93" i="1"/>
  <c r="BO33" i="1"/>
  <c r="BZ79" i="1"/>
  <c r="BN79" i="1"/>
  <c r="BB85" i="1"/>
  <c r="AQ39" i="1"/>
  <c r="AP85" i="1"/>
  <c r="S59" i="8"/>
  <c r="L87" i="8"/>
  <c r="X36" i="4"/>
  <c r="S31" i="7"/>
  <c r="R59" i="8"/>
  <c r="R34" i="5"/>
  <c r="BB91" i="1"/>
  <c r="BO40" i="1"/>
  <c r="BN86" i="1"/>
  <c r="AC134" i="1"/>
  <c r="AD111" i="1"/>
  <c r="BZ46" i="1"/>
  <c r="BY92" i="1"/>
  <c r="S32" i="1"/>
  <c r="R78" i="1"/>
  <c r="AD78" i="1"/>
  <c r="AD86" i="1"/>
  <c r="AE40" i="1"/>
  <c r="AQ86" i="1" s="1"/>
  <c r="S57" i="8"/>
  <c r="CA40" i="1"/>
  <c r="BZ86" i="1"/>
  <c r="S82" i="2"/>
  <c r="S58" i="8"/>
  <c r="L78" i="2"/>
  <c r="AB77" i="2"/>
  <c r="AE31" i="1"/>
  <c r="AD77" i="1"/>
  <c r="AP94" i="1"/>
  <c r="AQ48" i="1"/>
  <c r="AO95" i="1"/>
  <c r="AP49" i="1"/>
  <c r="BA95" i="1"/>
  <c r="BG45" i="1"/>
  <c r="AF34" i="1"/>
  <c r="CA41" i="1"/>
  <c r="BZ87" i="1"/>
  <c r="V39" i="1"/>
  <c r="AG85" i="1"/>
  <c r="AD116" i="1"/>
  <c r="AC139" i="1"/>
  <c r="AT47" i="1"/>
  <c r="AG45" i="1"/>
  <c r="T56" i="8"/>
  <c r="AC80" i="2"/>
  <c r="BH34" i="1"/>
  <c r="AS41" i="1"/>
  <c r="BD87" i="1"/>
  <c r="R60" i="8"/>
  <c r="BY78" i="9"/>
  <c r="CB34" i="1"/>
  <c r="CA80" i="1"/>
  <c r="G39" i="1"/>
  <c r="R85" i="1"/>
  <c r="CB47" i="1"/>
  <c r="BA84" i="9"/>
  <c r="E43" i="2"/>
  <c r="F43" i="2" s="1"/>
  <c r="AQ80" i="1"/>
  <c r="AR34" i="1"/>
  <c r="BC80" i="1"/>
  <c r="BF39" i="1"/>
  <c r="BO42" i="1"/>
  <c r="BN88" i="1"/>
  <c r="BZ88" i="1"/>
  <c r="BC32" i="1"/>
  <c r="BB78" i="1"/>
  <c r="BZ31" i="9"/>
  <c r="CL75" i="9" s="1"/>
  <c r="CJ92" i="9"/>
  <c r="BF40" i="1"/>
  <c r="BN47" i="1"/>
  <c r="BM93" i="1"/>
  <c r="BY93" i="1"/>
  <c r="AF42" i="1"/>
  <c r="BH35" i="1"/>
  <c r="R80" i="1"/>
  <c r="S34" i="1"/>
  <c r="AE80" i="1" s="1"/>
  <c r="X80" i="2"/>
  <c r="BQ34" i="1"/>
  <c r="BP80" i="1"/>
  <c r="R49" i="1"/>
  <c r="Q95" i="1"/>
  <c r="S61" i="8"/>
  <c r="Z62" i="8" s="1"/>
  <c r="BZ34" i="9"/>
  <c r="CL78" i="9" s="1"/>
  <c r="AE47" i="1"/>
  <c r="AP93" i="1"/>
  <c r="S91" i="1"/>
  <c r="T45" i="1"/>
  <c r="AF91" i="1" s="1"/>
  <c r="R57" i="8"/>
  <c r="Y32" i="4"/>
  <c r="Y80" i="2"/>
  <c r="AD125" i="1"/>
  <c r="AE102" i="1"/>
  <c r="AD110" i="1"/>
  <c r="AC133" i="1"/>
  <c r="BD49" i="1"/>
  <c r="AD92" i="1"/>
  <c r="AE46" i="1"/>
  <c r="H74" i="2"/>
  <c r="M72" i="2"/>
  <c r="T33" i="5"/>
  <c r="Z33" i="4"/>
  <c r="AF71" i="2"/>
  <c r="Y31" i="4"/>
  <c r="BJ41" i="1"/>
  <c r="BC48" i="1"/>
  <c r="BB94" i="1"/>
  <c r="BN94" i="1"/>
  <c r="AD49" i="1"/>
  <c r="AC95" i="1"/>
  <c r="BP41" i="1"/>
  <c r="BO87" i="1"/>
  <c r="T46" i="1"/>
  <c r="S92" i="1"/>
  <c r="AQ42" i="1"/>
  <c r="BC88" i="1" s="1"/>
  <c r="AP88" i="1"/>
  <c r="AU32" i="1"/>
  <c r="AG32" i="1"/>
  <c r="AR78" i="1"/>
  <c r="AD80" i="1"/>
  <c r="S56" i="8"/>
  <c r="BV31" i="1"/>
  <c r="BO45" i="1"/>
  <c r="BN91" i="1"/>
  <c r="AQ31" i="1"/>
  <c r="AP77" i="1"/>
  <c r="AC115" i="1"/>
  <c r="AB138" i="1"/>
  <c r="BZ91" i="1"/>
  <c r="CA45" i="1"/>
  <c r="AD80" i="2"/>
  <c r="AC137" i="1"/>
  <c r="AD114" i="1"/>
  <c r="AD101" i="1"/>
  <c r="AC124" i="1"/>
  <c r="L74" i="2"/>
  <c r="AD103" i="1"/>
  <c r="AC126" i="1"/>
  <c r="BB143" i="1"/>
  <c r="AR40" i="1"/>
  <c r="BC86" i="1"/>
  <c r="S79" i="1"/>
  <c r="T33" i="1"/>
  <c r="BN95" i="1"/>
  <c r="BO49" i="1"/>
  <c r="CA95" i="1" s="1"/>
  <c r="AC77" i="2"/>
  <c r="BN81" i="1"/>
  <c r="BO35" i="1"/>
  <c r="BZ81" i="1"/>
  <c r="AJ48" i="1"/>
  <c r="AJ39" i="1"/>
  <c r="AB105" i="1"/>
  <c r="AB123" i="1"/>
  <c r="AC100" i="1"/>
  <c r="T41" i="1"/>
  <c r="S87" i="1"/>
  <c r="AP46" i="1"/>
  <c r="AO92" i="1"/>
  <c r="AQ91" i="1"/>
  <c r="AR45" i="1"/>
  <c r="BC91" i="1"/>
  <c r="AC108" i="1"/>
  <c r="AB131" i="1"/>
  <c r="AB112" i="1"/>
  <c r="AD109" i="1"/>
  <c r="AC132" i="1"/>
  <c r="U77" i="1"/>
  <c r="V31" i="1"/>
  <c r="BN85" i="1"/>
  <c r="BZ85" i="1"/>
  <c r="BO39" i="1"/>
  <c r="J32" i="1"/>
  <c r="BY75" i="9"/>
  <c r="R34" i="7"/>
  <c r="R31" i="7"/>
  <c r="BC31" i="1"/>
  <c r="BB77" i="1"/>
  <c r="BN77" i="1"/>
  <c r="CD32" i="1"/>
  <c r="CB49" i="1"/>
  <c r="AC127" i="1"/>
  <c r="AD104" i="1"/>
  <c r="BE33" i="1"/>
  <c r="CC42" i="1"/>
  <c r="CC35" i="1"/>
  <c r="BB46" i="1"/>
  <c r="BA92" i="1"/>
  <c r="BM92" i="1"/>
  <c r="BD42" i="1"/>
  <c r="L71" i="2"/>
  <c r="AB80" i="2"/>
  <c r="AF33" i="1"/>
  <c r="AE79" i="1"/>
  <c r="CF33" i="1"/>
  <c r="BZ48" i="1"/>
  <c r="BY94" i="1"/>
  <c r="BP32" i="1"/>
  <c r="CA78" i="1"/>
  <c r="AC118" i="1"/>
  <c r="AB141" i="1"/>
  <c r="CG39" i="1"/>
  <c r="S42" i="1"/>
  <c r="AE88" i="1" s="1"/>
  <c r="R88" i="1"/>
  <c r="BR48" i="1"/>
  <c r="AF35" i="1"/>
  <c r="BQ46" i="1"/>
  <c r="CB77" i="1"/>
  <c r="CC31" i="1"/>
  <c r="BZ51" i="1"/>
  <c r="CK51" i="1"/>
  <c r="CJ97" i="1"/>
  <c r="B44" i="4"/>
  <c r="C44" i="4" s="1"/>
  <c r="I84" i="8"/>
  <c r="AZ88" i="9"/>
  <c r="S60" i="8"/>
  <c r="T61" i="8"/>
  <c r="R61" i="8"/>
  <c r="Y62" i="8" s="1"/>
  <c r="CJ89" i="9"/>
  <c r="U33" i="7"/>
  <c r="Z32" i="4"/>
  <c r="BX89" i="9"/>
  <c r="J126" i="2"/>
  <c r="R58" i="8"/>
  <c r="AD77" i="2"/>
  <c r="T37" i="7"/>
  <c r="X74" i="2"/>
  <c r="T55" i="8"/>
  <c r="BA44" i="9"/>
  <c r="BM88" i="9" s="1"/>
  <c r="K115" i="2"/>
  <c r="J124" i="2"/>
  <c r="B44" i="7"/>
  <c r="C44" i="7" s="1"/>
  <c r="X70" i="2"/>
  <c r="Y30" i="2"/>
  <c r="R33" i="7"/>
  <c r="T41" i="8"/>
  <c r="B18" i="8"/>
  <c r="C18" i="8" s="1"/>
  <c r="B88" i="8"/>
  <c r="AB128" i="9"/>
  <c r="R55" i="8"/>
  <c r="P78" i="2"/>
  <c r="U41" i="5"/>
  <c r="R56" i="8"/>
  <c r="U30" i="2"/>
  <c r="T70" i="2"/>
  <c r="K105" i="2"/>
  <c r="L105" i="2" s="1"/>
  <c r="I72" i="2"/>
  <c r="AD33" i="2"/>
  <c r="W35" i="4"/>
  <c r="AD31" i="2"/>
  <c r="AH71" i="2" s="1"/>
  <c r="AG71" i="2"/>
  <c r="T60" i="8"/>
  <c r="T74" i="2"/>
  <c r="AC73" i="2"/>
  <c r="T34" i="7"/>
  <c r="T82" i="2"/>
  <c r="S55" i="8"/>
  <c r="T58" i="8"/>
  <c r="E84" i="8"/>
  <c r="M71" i="8"/>
  <c r="T70" i="8" s="1"/>
  <c r="X35" i="4"/>
  <c r="I88" i="8"/>
  <c r="U42" i="6"/>
  <c r="AA84" i="2"/>
  <c r="AB44" i="2"/>
  <c r="AF84" i="2" s="1"/>
  <c r="K108" i="2"/>
  <c r="L108" i="2" s="1"/>
  <c r="Y78" i="2"/>
  <c r="BZ41" i="9"/>
  <c r="CK85" i="9"/>
  <c r="BZ38" i="9"/>
  <c r="CK82" i="9"/>
  <c r="K101" i="2"/>
  <c r="J122" i="2"/>
  <c r="Z38" i="2"/>
  <c r="Z78" i="2" s="1"/>
  <c r="Y73" i="2"/>
  <c r="AF82" i="2"/>
  <c r="AE84" i="2"/>
  <c r="S84" i="2"/>
  <c r="W84" i="2"/>
  <c r="T44" i="2"/>
  <c r="CR40" i="9"/>
  <c r="O82" i="2"/>
  <c r="L42" i="2"/>
  <c r="K82" i="2"/>
  <c r="AP82" i="9"/>
  <c r="AQ38" i="9"/>
  <c r="BB82" i="9"/>
  <c r="AZ91" i="9"/>
  <c r="BA47" i="9"/>
  <c r="AD31" i="9"/>
  <c r="AP75" i="9" s="1"/>
  <c r="AC75" i="9"/>
  <c r="AB113" i="9"/>
  <c r="AA135" i="9"/>
  <c r="AA121" i="9"/>
  <c r="AB99" i="9"/>
  <c r="AQ30" i="9"/>
  <c r="BC74" i="9" s="1"/>
  <c r="AP74" i="9"/>
  <c r="R45" i="9"/>
  <c r="AD89" i="9" s="1"/>
  <c r="Q89" i="9"/>
  <c r="BB74" i="9"/>
  <c r="AS40" i="9"/>
  <c r="BL91" i="9"/>
  <c r="BN38" i="9"/>
  <c r="BM82" i="9"/>
  <c r="BY82" i="9"/>
  <c r="BM83" i="9"/>
  <c r="BN39" i="9"/>
  <c r="CN45" i="9"/>
  <c r="AP46" i="9"/>
  <c r="BP33" i="9"/>
  <c r="AC100" i="9"/>
  <c r="AB122" i="9"/>
  <c r="AP44" i="9"/>
  <c r="BC83" i="9"/>
  <c r="BD39" i="9"/>
  <c r="AE83" i="2"/>
  <c r="AB43" i="2"/>
  <c r="AA83" i="2"/>
  <c r="AD41" i="9"/>
  <c r="AC85" i="9"/>
  <c r="O85" i="2"/>
  <c r="P45" i="2"/>
  <c r="CL76" i="9"/>
  <c r="CM32" i="9"/>
  <c r="BR34" i="9"/>
  <c r="AD32" i="9"/>
  <c r="AC76" i="9"/>
  <c r="AO76" i="9"/>
  <c r="AC89" i="9"/>
  <c r="AP34" i="9"/>
  <c r="BB78" i="9" s="1"/>
  <c r="AO78" i="9"/>
  <c r="CM47" i="9"/>
  <c r="AC46" i="9"/>
  <c r="AO90" i="9" s="1"/>
  <c r="AB90" i="9"/>
  <c r="BA78" i="9"/>
  <c r="CL48" i="9"/>
  <c r="CK92" i="9"/>
  <c r="H44" i="2"/>
  <c r="G84" i="2"/>
  <c r="P90" i="9"/>
  <c r="BZ45" i="9"/>
  <c r="CK89" i="9"/>
  <c r="Z120" i="9"/>
  <c r="AA98" i="9"/>
  <c r="BZ47" i="9"/>
  <c r="CL91" i="9" s="1"/>
  <c r="BY91" i="9"/>
  <c r="AE45" i="9"/>
  <c r="CM74" i="9"/>
  <c r="CN30" i="9"/>
  <c r="CK91" i="9"/>
  <c r="BC34" i="9"/>
  <c r="BN78" i="9"/>
  <c r="R30" i="9"/>
  <c r="Q74" i="9"/>
  <c r="AC74" i="9"/>
  <c r="H82" i="2"/>
  <c r="I42" i="2"/>
  <c r="BM84" i="9"/>
  <c r="BN40" i="9"/>
  <c r="BZ84" i="9" s="1"/>
  <c r="BA45" i="9"/>
  <c r="AZ89" i="9"/>
  <c r="AP47" i="9"/>
  <c r="K120" i="2"/>
  <c r="L99" i="2"/>
  <c r="W83" i="2"/>
  <c r="X43" i="2"/>
  <c r="P43" i="2"/>
  <c r="O83" i="2"/>
  <c r="AC30" i="2"/>
  <c r="AB70" i="2"/>
  <c r="AF70" i="2"/>
  <c r="E48" i="9"/>
  <c r="P92" i="9"/>
  <c r="Q82" i="9"/>
  <c r="R38" i="9"/>
  <c r="AC82" i="9"/>
  <c r="BN47" i="9"/>
  <c r="CR38" i="9"/>
  <c r="X42" i="2"/>
  <c r="W82" i="2"/>
  <c r="AB114" i="9"/>
  <c r="AA136" i="9"/>
  <c r="AZ90" i="9"/>
  <c r="BA46" i="9"/>
  <c r="BL90" i="9"/>
  <c r="S48" i="9"/>
  <c r="AB46" i="2"/>
  <c r="AA86" i="2"/>
  <c r="AE86" i="2"/>
  <c r="BY88" i="9"/>
  <c r="BZ44" i="9"/>
  <c r="Q90" i="9"/>
  <c r="R46" i="9"/>
  <c r="S86" i="2"/>
  <c r="T46" i="2"/>
  <c r="AC104" i="9"/>
  <c r="AB126" i="9"/>
  <c r="R33" i="9"/>
  <c r="Q77" i="9"/>
  <c r="BL89" i="9"/>
  <c r="BM45" i="9"/>
  <c r="BY89" i="9" s="1"/>
  <c r="CA40" i="9"/>
  <c r="CL84" i="9"/>
  <c r="R47" i="9"/>
  <c r="Q91" i="9"/>
  <c r="CB30" i="9"/>
  <c r="AC83" i="9"/>
  <c r="AO83" i="9"/>
  <c r="AD39" i="9"/>
  <c r="CN39" i="9"/>
  <c r="BN31" i="9"/>
  <c r="BM75" i="9"/>
  <c r="Y110" i="9"/>
  <c r="AG44" i="2"/>
  <c r="AH44" i="2" s="1"/>
  <c r="BY83" i="9"/>
  <c r="BZ39" i="9"/>
  <c r="CK83" i="9"/>
  <c r="BO44" i="9"/>
  <c r="BE38" i="9"/>
  <c r="AP41" i="9"/>
  <c r="AO85" i="9"/>
  <c r="S41" i="9"/>
  <c r="R85" i="9"/>
  <c r="AA82" i="2"/>
  <c r="BB33" i="9"/>
  <c r="BA77" i="9"/>
  <c r="BM77" i="9"/>
  <c r="BO46" i="9"/>
  <c r="AO75" i="9"/>
  <c r="M93" i="2"/>
  <c r="N93" i="2" s="1"/>
  <c r="AC32" i="2"/>
  <c r="AC72" i="2" s="1"/>
  <c r="AF72" i="2"/>
  <c r="AN92" i="9"/>
  <c r="AO48" i="9"/>
  <c r="T44" i="9"/>
  <c r="S88" i="9"/>
  <c r="BN74" i="9"/>
  <c r="BO30" i="9"/>
  <c r="CA74" i="9" s="1"/>
  <c r="F31" i="9"/>
  <c r="Q75" i="9"/>
  <c r="BZ48" i="9"/>
  <c r="I37" i="2"/>
  <c r="L77" i="2"/>
  <c r="H77" i="2"/>
  <c r="R34" i="9"/>
  <c r="Q78" i="9"/>
  <c r="AC78" i="9"/>
  <c r="AN89" i="9"/>
  <c r="AO45" i="9"/>
  <c r="AQ31" i="9"/>
  <c r="CN34" i="9"/>
  <c r="AF38" i="9"/>
  <c r="E45" i="2"/>
  <c r="H85" i="2"/>
  <c r="AT39" i="9"/>
  <c r="AD106" i="9"/>
  <c r="AC128" i="9"/>
  <c r="BA48" i="9"/>
  <c r="AZ92" i="9"/>
  <c r="BB76" i="9"/>
  <c r="BC32" i="9"/>
  <c r="AA96" i="9"/>
  <c r="Z118" i="9"/>
  <c r="T31" i="9"/>
  <c r="AS32" i="9"/>
  <c r="BN32" i="9"/>
  <c r="BM76" i="9"/>
  <c r="BY76" i="9"/>
  <c r="BM85" i="9"/>
  <c r="BN41" i="9"/>
  <c r="BY85" i="9"/>
  <c r="AF30" i="9"/>
  <c r="CM44" i="9"/>
  <c r="BB41" i="9"/>
  <c r="BA85" i="9"/>
  <c r="BD30" i="9"/>
  <c r="CN33" i="9"/>
  <c r="F39" i="9"/>
  <c r="Q83" i="9"/>
  <c r="W86" i="2"/>
  <c r="X46" i="2"/>
  <c r="AC47" i="9"/>
  <c r="AO91" i="9" s="1"/>
  <c r="AB91" i="9"/>
  <c r="U39" i="9"/>
  <c r="S83" i="2"/>
  <c r="T43" i="2"/>
  <c r="CB32" i="9"/>
  <c r="AE40" i="9"/>
  <c r="AP84" i="9"/>
  <c r="BB31" i="9"/>
  <c r="BA75" i="9"/>
  <c r="AF34" i="9"/>
  <c r="S85" i="2"/>
  <c r="T45" i="2"/>
  <c r="BZ77" i="9"/>
  <c r="CA33" i="9"/>
  <c r="CM77" i="9" s="1"/>
  <c r="P46" i="2"/>
  <c r="O86" i="2"/>
  <c r="BB84" i="9"/>
  <c r="BC40" i="9"/>
  <c r="R40" i="9"/>
  <c r="Q84" i="9"/>
  <c r="BZ46" i="9"/>
  <c r="BY90" i="9"/>
  <c r="AC44" i="9"/>
  <c r="AO88" i="9" s="1"/>
  <c r="AB88" i="9"/>
  <c r="CL46" i="9"/>
  <c r="CK90" i="9"/>
  <c r="W85" i="2"/>
  <c r="X45" i="2"/>
  <c r="AB45" i="2"/>
  <c r="AA85" i="2"/>
  <c r="AE85" i="2"/>
  <c r="AR33" i="9"/>
  <c r="AC107" i="9"/>
  <c r="AB129" i="9"/>
  <c r="K86" i="2"/>
  <c r="L46" i="2"/>
  <c r="BL92" i="9"/>
  <c r="BM48" i="9"/>
  <c r="S32" i="9"/>
  <c r="R76" i="9"/>
  <c r="H46" i="2"/>
  <c r="G86" i="2"/>
  <c r="AC77" i="9"/>
  <c r="AD33" i="9"/>
  <c r="AO77" i="9"/>
  <c r="CM31" i="9"/>
  <c r="L45" i="2"/>
  <c r="K85" i="2"/>
  <c r="L44" i="2"/>
  <c r="O84" i="2"/>
  <c r="K84" i="2"/>
  <c r="V79" i="2"/>
  <c r="M98" i="2"/>
  <c r="L119" i="2"/>
  <c r="N38" i="2"/>
  <c r="N78" i="2" s="1"/>
  <c r="M78" i="2"/>
  <c r="Z31" i="2"/>
  <c r="AC71" i="2"/>
  <c r="F100" i="2"/>
  <c r="J79" i="2"/>
  <c r="M71" i="2"/>
  <c r="N31" i="2"/>
  <c r="Q71" i="2"/>
  <c r="Z44" i="2"/>
  <c r="N72" i="2"/>
  <c r="Z39" i="2"/>
  <c r="Y79" i="2"/>
  <c r="AC79" i="2"/>
  <c r="J43" i="2"/>
  <c r="M74" i="2"/>
  <c r="N34" i="2"/>
  <c r="K116" i="2"/>
  <c r="L94" i="2"/>
  <c r="E45" i="8"/>
  <c r="F45" i="8" s="1"/>
  <c r="G45" i="8" s="1"/>
  <c r="L91" i="2"/>
  <c r="K113" i="2"/>
  <c r="J70" i="2"/>
  <c r="N70" i="2"/>
  <c r="N39" i="2"/>
  <c r="N79" i="2" s="1"/>
  <c r="M79" i="2"/>
  <c r="R40" i="2"/>
  <c r="Q80" i="2"/>
  <c r="U80" i="2"/>
  <c r="Q79" i="2"/>
  <c r="L106" i="2"/>
  <c r="K126" i="2"/>
  <c r="I80" i="2"/>
  <c r="J40" i="2"/>
  <c r="J80" i="2" s="1"/>
  <c r="AG82" i="2"/>
  <c r="AD42" i="2"/>
  <c r="AH82" i="2" s="1"/>
  <c r="K112" i="2"/>
  <c r="L90" i="2"/>
  <c r="Z32" i="2"/>
  <c r="Y72" i="2"/>
  <c r="V34" i="2"/>
  <c r="U74" i="2"/>
  <c r="Y74" i="2"/>
  <c r="U82" i="2"/>
  <c r="V42" i="2"/>
  <c r="V82" i="2" s="1"/>
  <c r="K114" i="2"/>
  <c r="L92" i="2"/>
  <c r="K124" i="2"/>
  <c r="L104" i="2"/>
  <c r="V37" i="2"/>
  <c r="Y77" i="2"/>
  <c r="U77" i="2"/>
  <c r="J33" i="2"/>
  <c r="I73" i="2"/>
  <c r="M73" i="2"/>
  <c r="J34" i="2"/>
  <c r="J74" i="2" s="1"/>
  <c r="I74" i="2"/>
  <c r="H48" i="3"/>
  <c r="I48" i="3" s="1"/>
  <c r="J48" i="3" s="1"/>
  <c r="R48" i="3"/>
  <c r="Q78" i="2"/>
  <c r="R38" i="2"/>
  <c r="U78" i="2"/>
  <c r="R32" i="2"/>
  <c r="Q72" i="2"/>
  <c r="U72" i="2"/>
  <c r="R33" i="2"/>
  <c r="Q73" i="2"/>
  <c r="U73" i="2"/>
  <c r="D44" i="4" l="1"/>
  <c r="S43" i="6"/>
  <c r="AA62" i="8"/>
  <c r="D18" i="8"/>
  <c r="BA88" i="9"/>
  <c r="D44" i="7"/>
  <c r="AD73" i="2"/>
  <c r="AH73" i="2"/>
  <c r="AA57" i="8"/>
  <c r="AA60" i="8"/>
  <c r="AA59" i="8"/>
  <c r="Y59" i="8"/>
  <c r="CC119" i="1"/>
  <c r="CB142" i="1"/>
  <c r="AD92" i="9"/>
  <c r="BB44" i="9"/>
  <c r="BN88" i="9" s="1"/>
  <c r="Z59" i="8"/>
  <c r="Y60" i="8"/>
  <c r="E18" i="8"/>
  <c r="F18" i="8" s="1"/>
  <c r="G18" i="8" s="1"/>
  <c r="R17" i="8" s="1"/>
  <c r="BZ50" i="1"/>
  <c r="AF41" i="1"/>
  <c r="AG41" i="1" s="1"/>
  <c r="AS87" i="1" s="1"/>
  <c r="Z56" i="8"/>
  <c r="X58" i="8"/>
  <c r="AA56" i="8"/>
  <c r="AE87" i="1"/>
  <c r="Z58" i="8"/>
  <c r="Y57" i="8"/>
  <c r="M83" i="2"/>
  <c r="I83" i="2"/>
  <c r="AD134" i="1"/>
  <c r="AE111" i="1"/>
  <c r="BP40" i="1"/>
  <c r="BO86" i="1"/>
  <c r="S47" i="1"/>
  <c r="AE93" i="1" s="1"/>
  <c r="R93" i="1"/>
  <c r="AD117" i="1"/>
  <c r="AC140" i="1"/>
  <c r="E44" i="7"/>
  <c r="F44" i="7" s="1"/>
  <c r="G44" i="7" s="1"/>
  <c r="S43" i="7" s="1"/>
  <c r="AR33" i="1"/>
  <c r="AQ79" i="1"/>
  <c r="BC79" i="1"/>
  <c r="BZ75" i="9"/>
  <c r="AD93" i="1"/>
  <c r="CB40" i="1"/>
  <c r="CA86" i="1"/>
  <c r="AR35" i="1"/>
  <c r="AR81" i="1" s="1"/>
  <c r="BC81" i="1"/>
  <c r="CA46" i="1"/>
  <c r="BZ92" i="1"/>
  <c r="BC47" i="1"/>
  <c r="BB93" i="1"/>
  <c r="CA31" i="9"/>
  <c r="CB31" i="9" s="1"/>
  <c r="Z57" i="8"/>
  <c r="BC85" i="1"/>
  <c r="AQ85" i="1"/>
  <c r="AR39" i="1"/>
  <c r="AE77" i="1"/>
  <c r="AF31" i="1"/>
  <c r="CA79" i="1"/>
  <c r="BP33" i="1"/>
  <c r="BO79" i="1"/>
  <c r="S81" i="1"/>
  <c r="T35" i="1"/>
  <c r="AF81" i="1" s="1"/>
  <c r="X56" i="8"/>
  <c r="AE86" i="1"/>
  <c r="AF40" i="1"/>
  <c r="AR86" i="1" s="1"/>
  <c r="AD94" i="1"/>
  <c r="R94" i="1"/>
  <c r="S48" i="1"/>
  <c r="X60" i="8"/>
  <c r="J83" i="2"/>
  <c r="T32" i="1"/>
  <c r="S78" i="1"/>
  <c r="AE78" i="1"/>
  <c r="S86" i="1"/>
  <c r="T40" i="1"/>
  <c r="CD31" i="1"/>
  <c r="CC77" i="1"/>
  <c r="BE49" i="1"/>
  <c r="AD95" i="1"/>
  <c r="AE49" i="1"/>
  <c r="BE42" i="1"/>
  <c r="AC123" i="1"/>
  <c r="AC105" i="1"/>
  <c r="AD100" i="1"/>
  <c r="AS40" i="1"/>
  <c r="BD86" i="1"/>
  <c r="BD48" i="1"/>
  <c r="BC94" i="1"/>
  <c r="BO94" i="1"/>
  <c r="BG39" i="1"/>
  <c r="AT41" i="1"/>
  <c r="BE87" i="1"/>
  <c r="BB92" i="1"/>
  <c r="BC46" i="1"/>
  <c r="BN92" i="1"/>
  <c r="BC143" i="1"/>
  <c r="AF102" i="1"/>
  <c r="AE125" i="1"/>
  <c r="CA87" i="1"/>
  <c r="CB41" i="1"/>
  <c r="BS48" i="1"/>
  <c r="CD35" i="1"/>
  <c r="AS34" i="1"/>
  <c r="AR80" i="1"/>
  <c r="BD80" i="1"/>
  <c r="BZ78" i="9"/>
  <c r="AK39" i="1"/>
  <c r="AR42" i="1"/>
  <c r="BD88" i="1" s="1"/>
  <c r="AQ88" i="1"/>
  <c r="AG34" i="1"/>
  <c r="CC34" i="1"/>
  <c r="CB80" i="1"/>
  <c r="CC49" i="1"/>
  <c r="AQ46" i="1"/>
  <c r="AP92" i="1"/>
  <c r="U33" i="1"/>
  <c r="T79" i="1"/>
  <c r="AG42" i="1"/>
  <c r="BR46" i="1"/>
  <c r="CE32" i="1"/>
  <c r="U41" i="1"/>
  <c r="T87" i="1"/>
  <c r="AH32" i="1"/>
  <c r="AS78" i="1"/>
  <c r="S49" i="1"/>
  <c r="R95" i="1"/>
  <c r="AG35" i="1"/>
  <c r="CA48" i="1"/>
  <c r="BZ94" i="1"/>
  <c r="AV32" i="1"/>
  <c r="CA91" i="1"/>
  <c r="CB45" i="1"/>
  <c r="BR34" i="1"/>
  <c r="BQ80" i="1"/>
  <c r="BI34" i="1"/>
  <c r="CA34" i="9"/>
  <c r="CM78" i="9" s="1"/>
  <c r="CG33" i="1"/>
  <c r="BD31" i="1"/>
  <c r="BC77" i="1"/>
  <c r="BO77" i="1"/>
  <c r="AE109" i="1"/>
  <c r="AD132" i="1"/>
  <c r="BN93" i="1"/>
  <c r="BO47" i="1"/>
  <c r="BZ93" i="1"/>
  <c r="Y58" i="8"/>
  <c r="CD42" i="1"/>
  <c r="AK48" i="1"/>
  <c r="AC138" i="1"/>
  <c r="AD115" i="1"/>
  <c r="W39" i="1"/>
  <c r="AH85" i="1"/>
  <c r="Y56" i="8"/>
  <c r="BQ32" i="1"/>
  <c r="CB78" i="1"/>
  <c r="BP42" i="1"/>
  <c r="BO88" i="1"/>
  <c r="CA88" i="1"/>
  <c r="X61" i="8"/>
  <c r="T42" i="1"/>
  <c r="AF88" i="1" s="1"/>
  <c r="S88" i="1"/>
  <c r="U46" i="1"/>
  <c r="T92" i="1"/>
  <c r="S80" i="1"/>
  <c r="T34" i="1"/>
  <c r="AF80" i="1" s="1"/>
  <c r="AH45" i="1"/>
  <c r="BF33" i="1"/>
  <c r="BO81" i="1"/>
  <c r="BP35" i="1"/>
  <c r="CA81" i="1"/>
  <c r="E44" i="4"/>
  <c r="F44" i="4" s="1"/>
  <c r="G44" i="4" s="1"/>
  <c r="H44" i="4" s="1"/>
  <c r="I44" i="4" s="1"/>
  <c r="J44" i="4" s="1"/>
  <c r="BP87" i="1"/>
  <c r="BQ41" i="1"/>
  <c r="AU47" i="1"/>
  <c r="CH39" i="1"/>
  <c r="K32" i="1"/>
  <c r="AS45" i="1"/>
  <c r="AR91" i="1"/>
  <c r="BD91" i="1"/>
  <c r="AD124" i="1"/>
  <c r="AE101" i="1"/>
  <c r="H39" i="1"/>
  <c r="S85" i="1"/>
  <c r="AR48" i="1"/>
  <c r="AQ94" i="1"/>
  <c r="AC141" i="1"/>
  <c r="AD118" i="1"/>
  <c r="BC78" i="1"/>
  <c r="BD32" i="1"/>
  <c r="BP78" i="1" s="1"/>
  <c r="BO78" i="1"/>
  <c r="W31" i="1"/>
  <c r="V77" i="1"/>
  <c r="AD133" i="1"/>
  <c r="AE110" i="1"/>
  <c r="AR87" i="1"/>
  <c r="AC112" i="1"/>
  <c r="AC131" i="1"/>
  <c r="AD108" i="1"/>
  <c r="BG40" i="1"/>
  <c r="BH45" i="1"/>
  <c r="Y61" i="8"/>
  <c r="AF79" i="1"/>
  <c r="AG33" i="1"/>
  <c r="AD126" i="1"/>
  <c r="AE103" i="1"/>
  <c r="AQ77" i="1"/>
  <c r="AR31" i="1"/>
  <c r="U45" i="1"/>
  <c r="AG91" i="1" s="1"/>
  <c r="T91" i="1"/>
  <c r="CC47" i="1"/>
  <c r="AP95" i="1"/>
  <c r="AQ49" i="1"/>
  <c r="BB95" i="1"/>
  <c r="Z61" i="8"/>
  <c r="BO91" i="1"/>
  <c r="BP45" i="1"/>
  <c r="AE92" i="1"/>
  <c r="AF46" i="1"/>
  <c r="AE104" i="1"/>
  <c r="AD127" i="1"/>
  <c r="BP39" i="1"/>
  <c r="BO85" i="1"/>
  <c r="CA85" i="1"/>
  <c r="BO95" i="1"/>
  <c r="BP49" i="1"/>
  <c r="AD137" i="1"/>
  <c r="AE114" i="1"/>
  <c r="AF47" i="1"/>
  <c r="AQ93" i="1"/>
  <c r="BI35" i="1"/>
  <c r="AD139" i="1"/>
  <c r="AE116" i="1"/>
  <c r="CL51" i="1"/>
  <c r="CK97" i="1"/>
  <c r="CA51" i="1"/>
  <c r="X57" i="8"/>
  <c r="X59" i="8"/>
  <c r="AA61" i="8"/>
  <c r="AD78" i="2"/>
  <c r="Z60" i="8"/>
  <c r="N80" i="2"/>
  <c r="K128" i="2"/>
  <c r="K125" i="2"/>
  <c r="V30" i="2"/>
  <c r="V70" i="2" s="1"/>
  <c r="U70" i="2"/>
  <c r="AA58" i="8"/>
  <c r="Z30" i="2"/>
  <c r="Y70" i="2"/>
  <c r="CA38" i="9"/>
  <c r="CL82" i="9"/>
  <c r="CL85" i="9"/>
  <c r="CA41" i="9"/>
  <c r="B72" i="8"/>
  <c r="C72" i="8" s="1"/>
  <c r="AC44" i="2"/>
  <c r="AB84" i="2"/>
  <c r="K122" i="2"/>
  <c r="L101" i="2"/>
  <c r="AD104" i="9"/>
  <c r="AC126" i="9"/>
  <c r="BA91" i="9"/>
  <c r="BB47" i="9"/>
  <c r="BN91" i="9" s="1"/>
  <c r="T86" i="2"/>
  <c r="U46" i="2"/>
  <c r="BN48" i="9"/>
  <c r="BZ92" i="9" s="1"/>
  <c r="BM92" i="9"/>
  <c r="AG34" i="9"/>
  <c r="AE106" i="9"/>
  <c r="AD128" i="9"/>
  <c r="BF38" i="9"/>
  <c r="BN76" i="9"/>
  <c r="BO32" i="9"/>
  <c r="BZ76" i="9"/>
  <c r="Y42" i="2"/>
  <c r="X82" i="2"/>
  <c r="AB82" i="2"/>
  <c r="AT40" i="9"/>
  <c r="AU39" i="9"/>
  <c r="AB83" i="2"/>
  <c r="X83" i="2"/>
  <c r="Y43" i="2"/>
  <c r="AC122" i="9"/>
  <c r="AD100" i="9"/>
  <c r="M45" i="2"/>
  <c r="L85" i="2"/>
  <c r="AF40" i="9"/>
  <c r="AQ84" i="9"/>
  <c r="BE30" i="9"/>
  <c r="F45" i="2"/>
  <c r="J85" i="2" s="1"/>
  <c r="I85" i="2"/>
  <c r="I77" i="2"/>
  <c r="M77" i="2"/>
  <c r="J37" i="2"/>
  <c r="BP46" i="9"/>
  <c r="CA39" i="9"/>
  <c r="BZ83" i="9"/>
  <c r="CL83" i="9"/>
  <c r="S47" i="9"/>
  <c r="R91" i="9"/>
  <c r="CA44" i="9"/>
  <c r="CM88" i="9" s="1"/>
  <c r="BZ88" i="9"/>
  <c r="L120" i="2"/>
  <c r="M99" i="2"/>
  <c r="CM48" i="9"/>
  <c r="CL92" i="9"/>
  <c r="S45" i="9"/>
  <c r="AE89" i="9" s="1"/>
  <c r="R89" i="9"/>
  <c r="AQ82" i="9"/>
  <c r="AR38" i="9"/>
  <c r="BC82" i="9"/>
  <c r="CN31" i="9"/>
  <c r="AC129" i="9"/>
  <c r="AD107" i="9"/>
  <c r="S40" i="9"/>
  <c r="R84" i="9"/>
  <c r="AD84" i="9"/>
  <c r="U31" i="9"/>
  <c r="BY92" i="9"/>
  <c r="CO30" i="9"/>
  <c r="CN74" i="9"/>
  <c r="Q45" i="2"/>
  <c r="P85" i="2"/>
  <c r="AQ46" i="9"/>
  <c r="AS33" i="9"/>
  <c r="BD40" i="9"/>
  <c r="BC84" i="9"/>
  <c r="CC32" i="9"/>
  <c r="AG38" i="9"/>
  <c r="CA48" i="9"/>
  <c r="CB40" i="9"/>
  <c r="CM84" i="9"/>
  <c r="BO47" i="9"/>
  <c r="AR30" i="9"/>
  <c r="BD74" i="9" s="1"/>
  <c r="AQ74" i="9"/>
  <c r="M115" i="2"/>
  <c r="BB85" i="9"/>
  <c r="BC41" i="9"/>
  <c r="BC44" i="9"/>
  <c r="BO88" i="9" s="1"/>
  <c r="BB88" i="9"/>
  <c r="BC33" i="9"/>
  <c r="BB77" i="9"/>
  <c r="BN77" i="9"/>
  <c r="BM91" i="9"/>
  <c r="AQ47" i="9"/>
  <c r="AF45" i="9"/>
  <c r="AC90" i="9"/>
  <c r="AD46" i="9"/>
  <c r="AC99" i="9"/>
  <c r="AB121" i="9"/>
  <c r="M42" i="2"/>
  <c r="P82" i="2"/>
  <c r="L82" i="2"/>
  <c r="CM46" i="9"/>
  <c r="CL90" i="9"/>
  <c r="Y46" i="2"/>
  <c r="X86" i="2"/>
  <c r="BA92" i="9"/>
  <c r="BB48" i="9"/>
  <c r="AE39" i="9"/>
  <c r="AD83" i="9"/>
  <c r="AP83" i="9"/>
  <c r="BN82" i="9"/>
  <c r="BZ82" i="9"/>
  <c r="BO38" i="9"/>
  <c r="AC70" i="2"/>
  <c r="AG70" i="2"/>
  <c r="AD30" i="2"/>
  <c r="AH70" i="2" s="1"/>
  <c r="CA45" i="9"/>
  <c r="CL89" i="9"/>
  <c r="AD76" i="9"/>
  <c r="AE32" i="9"/>
  <c r="AP76" i="9"/>
  <c r="R74" i="9"/>
  <c r="S30" i="9"/>
  <c r="AD74" i="9"/>
  <c r="AD44" i="9"/>
  <c r="AP88" i="9" s="1"/>
  <c r="AC88" i="9"/>
  <c r="G39" i="9"/>
  <c r="R83" i="9"/>
  <c r="S34" i="9"/>
  <c r="R78" i="9"/>
  <c r="AD78" i="9"/>
  <c r="R90" i="9"/>
  <c r="S46" i="9"/>
  <c r="P84" i="2"/>
  <c r="M44" i="2"/>
  <c r="L84" i="2"/>
  <c r="BB75" i="9"/>
  <c r="BC31" i="9"/>
  <c r="AT32" i="9"/>
  <c r="BP44" i="9"/>
  <c r="CC30" i="9"/>
  <c r="CA46" i="9"/>
  <c r="BZ90" i="9"/>
  <c r="CS38" i="9"/>
  <c r="CT38" i="9" s="1"/>
  <c r="BD34" i="9"/>
  <c r="BO78" i="9"/>
  <c r="CN32" i="9"/>
  <c r="CM76" i="9"/>
  <c r="AE33" i="9"/>
  <c r="AD77" i="9"/>
  <c r="AP77" i="9"/>
  <c r="U43" i="2"/>
  <c r="T83" i="2"/>
  <c r="CN44" i="9"/>
  <c r="CO34" i="9"/>
  <c r="G31" i="9"/>
  <c r="R75" i="9"/>
  <c r="BN45" i="9"/>
  <c r="BM89" i="9"/>
  <c r="AD85" i="9"/>
  <c r="AE41" i="9"/>
  <c r="CO45" i="9"/>
  <c r="AF48" i="9"/>
  <c r="AE92" i="9"/>
  <c r="Z110" i="9"/>
  <c r="T48" i="9"/>
  <c r="R82" i="9"/>
  <c r="S38" i="9"/>
  <c r="AD82" i="9"/>
  <c r="CN47" i="9"/>
  <c r="BO39" i="9"/>
  <c r="BN83" i="9"/>
  <c r="AC45" i="2"/>
  <c r="AB85" i="2"/>
  <c r="AF85" i="2"/>
  <c r="AG30" i="9"/>
  <c r="AR31" i="9"/>
  <c r="BO40" i="9"/>
  <c r="BN84" i="9"/>
  <c r="AB135" i="9"/>
  <c r="AC113" i="9"/>
  <c r="Y45" i="2"/>
  <c r="X85" i="2"/>
  <c r="V39" i="9"/>
  <c r="BC76" i="9"/>
  <c r="BD32" i="9"/>
  <c r="BN75" i="9"/>
  <c r="BO31" i="9"/>
  <c r="AA120" i="9"/>
  <c r="AB98" i="9"/>
  <c r="AP78" i="9"/>
  <c r="AQ34" i="9"/>
  <c r="BC78" i="9" s="1"/>
  <c r="X84" i="2"/>
  <c r="U44" i="2"/>
  <c r="T84" i="2"/>
  <c r="T88" i="9"/>
  <c r="U44" i="9"/>
  <c r="S85" i="9"/>
  <c r="T41" i="9"/>
  <c r="BB46" i="9"/>
  <c r="BA90" i="9"/>
  <c r="BM90" i="9"/>
  <c r="F48" i="9"/>
  <c r="Q92" i="9"/>
  <c r="I82" i="2"/>
  <c r="J42" i="2"/>
  <c r="J82" i="2" s="1"/>
  <c r="AQ41" i="9"/>
  <c r="AP85" i="9"/>
  <c r="AC114" i="9"/>
  <c r="AB136" i="9"/>
  <c r="AQ44" i="9"/>
  <c r="AD32" i="2"/>
  <c r="AG72" i="2"/>
  <c r="Q43" i="2"/>
  <c r="P83" i="2"/>
  <c r="L86" i="2"/>
  <c r="M46" i="2"/>
  <c r="CO33" i="9"/>
  <c r="I44" i="2"/>
  <c r="H84" i="2"/>
  <c r="BS34" i="9"/>
  <c r="BQ33" i="9"/>
  <c r="AC46" i="2"/>
  <c r="AF86" i="2"/>
  <c r="AB86" i="2"/>
  <c r="Q46" i="2"/>
  <c r="P86" i="2"/>
  <c r="CL88" i="9"/>
  <c r="BO74" i="9"/>
  <c r="BP30" i="9"/>
  <c r="BB45" i="9"/>
  <c r="BA89" i="9"/>
  <c r="AA118" i="9"/>
  <c r="AB96" i="9"/>
  <c r="CA47" i="9"/>
  <c r="BZ91" i="9"/>
  <c r="AF83" i="2"/>
  <c r="AC43" i="2"/>
  <c r="CS40" i="9"/>
  <c r="CT40" i="9" s="1"/>
  <c r="I46" i="2"/>
  <c r="H86" i="2"/>
  <c r="CA77" i="9"/>
  <c r="CB33" i="9"/>
  <c r="S33" i="9"/>
  <c r="R77" i="9"/>
  <c r="S76" i="9"/>
  <c r="T32" i="9"/>
  <c r="U45" i="2"/>
  <c r="V45" i="2" s="1"/>
  <c r="T85" i="2"/>
  <c r="AC91" i="9"/>
  <c r="AD47" i="9"/>
  <c r="AP91" i="9" s="1"/>
  <c r="BN85" i="9"/>
  <c r="BO41" i="9"/>
  <c r="BZ85" i="9"/>
  <c r="AO89" i="9"/>
  <c r="AP45" i="9"/>
  <c r="AO92" i="9"/>
  <c r="AP48" i="9"/>
  <c r="CO39" i="9"/>
  <c r="BE39" i="9"/>
  <c r="BD83" i="9"/>
  <c r="AD75" i="9"/>
  <c r="AE31" i="9"/>
  <c r="AQ75" i="9" s="1"/>
  <c r="N98" i="2"/>
  <c r="M119" i="2"/>
  <c r="AD71" i="2"/>
  <c r="Z71" i="2"/>
  <c r="R79" i="2"/>
  <c r="L113" i="2"/>
  <c r="M91" i="2"/>
  <c r="R80" i="2"/>
  <c r="V80" i="2"/>
  <c r="H45" i="8"/>
  <c r="I45" i="8" s="1"/>
  <c r="J45" i="8" s="1"/>
  <c r="R42" i="8"/>
  <c r="N74" i="2"/>
  <c r="R78" i="2"/>
  <c r="V78" i="2"/>
  <c r="R73" i="2"/>
  <c r="V73" i="2"/>
  <c r="M94" i="2"/>
  <c r="L116" i="2"/>
  <c r="R74" i="2"/>
  <c r="N71" i="2"/>
  <c r="R71" i="2"/>
  <c r="M106" i="2"/>
  <c r="L126" i="2"/>
  <c r="N83" i="2"/>
  <c r="M92" i="2"/>
  <c r="L114" i="2"/>
  <c r="Z79" i="2"/>
  <c r="AD79" i="2"/>
  <c r="V77" i="2"/>
  <c r="Z77" i="2"/>
  <c r="N115" i="2"/>
  <c r="O93" i="2"/>
  <c r="S48" i="3"/>
  <c r="K48" i="3"/>
  <c r="L48" i="3" s="1"/>
  <c r="M48" i="3" s="1"/>
  <c r="J73" i="2"/>
  <c r="N73" i="2"/>
  <c r="R72" i="2"/>
  <c r="V72" i="2"/>
  <c r="M104" i="2"/>
  <c r="L124" i="2"/>
  <c r="M108" i="2"/>
  <c r="L128" i="2"/>
  <c r="Z72" i="2"/>
  <c r="L112" i="2"/>
  <c r="M90" i="2"/>
  <c r="K44" i="6"/>
  <c r="L44" i="6" s="1"/>
  <c r="M44" i="6" s="1"/>
  <c r="T43" i="6"/>
  <c r="L125" i="2"/>
  <c r="M105" i="2"/>
  <c r="H45" i="5"/>
  <c r="I45" i="5" s="1"/>
  <c r="J45" i="5" s="1"/>
  <c r="S42" i="5"/>
  <c r="V74" i="2"/>
  <c r="Z74" i="2"/>
  <c r="G100" i="2"/>
  <c r="H100" i="2" s="1"/>
  <c r="I100" i="2" s="1"/>
  <c r="J100" i="2" s="1"/>
  <c r="F107" i="2"/>
  <c r="G107" i="2" s="1"/>
  <c r="H107" i="2" s="1"/>
  <c r="I107" i="2" s="1"/>
  <c r="J107" i="2" s="1"/>
  <c r="D72" i="8" l="1"/>
  <c r="E72" i="8" s="1"/>
  <c r="F72" i="8" s="1"/>
  <c r="G72" i="8" s="1"/>
  <c r="R71" i="8" s="1"/>
  <c r="AD72" i="2"/>
  <c r="AH72" i="2"/>
  <c r="H18" i="8"/>
  <c r="I18" i="8" s="1"/>
  <c r="J18" i="8" s="1"/>
  <c r="K18" i="8" s="1"/>
  <c r="L18" i="8" s="1"/>
  <c r="M18" i="8" s="1"/>
  <c r="CD119" i="1"/>
  <c r="CC142" i="1"/>
  <c r="AF87" i="1"/>
  <c r="CB34" i="9"/>
  <c r="R44" i="4"/>
  <c r="CA78" i="9"/>
  <c r="CA50" i="1"/>
  <c r="H44" i="7"/>
  <c r="I44" i="7" s="1"/>
  <c r="J44" i="7" s="1"/>
  <c r="K44" i="7" s="1"/>
  <c r="L44" i="7" s="1"/>
  <c r="M44" i="7" s="1"/>
  <c r="CM75" i="9"/>
  <c r="Z70" i="2"/>
  <c r="CC40" i="1"/>
  <c r="CB86" i="1"/>
  <c r="AF77" i="1"/>
  <c r="AG31" i="1"/>
  <c r="U32" i="1"/>
  <c r="T78" i="1"/>
  <c r="AF78" i="1"/>
  <c r="BD85" i="1"/>
  <c r="AS39" i="1"/>
  <c r="AR85" i="1"/>
  <c r="AR79" i="1"/>
  <c r="BD79" i="1"/>
  <c r="AS33" i="1"/>
  <c r="T48" i="1"/>
  <c r="S94" i="1"/>
  <c r="AE94" i="1"/>
  <c r="AG40" i="1"/>
  <c r="AF86" i="1"/>
  <c r="BD47" i="1"/>
  <c r="BC93" i="1"/>
  <c r="CA92" i="1"/>
  <c r="CB46" i="1"/>
  <c r="CB50" i="1" s="1"/>
  <c r="T81" i="1"/>
  <c r="U35" i="1"/>
  <c r="AG81" i="1" s="1"/>
  <c r="AE134" i="1"/>
  <c r="AF111" i="1"/>
  <c r="T86" i="1"/>
  <c r="U40" i="1"/>
  <c r="BQ33" i="1"/>
  <c r="BP79" i="1"/>
  <c r="CB79" i="1"/>
  <c r="AE117" i="1"/>
  <c r="AD140" i="1"/>
  <c r="S93" i="1"/>
  <c r="T47" i="1"/>
  <c r="AF93" i="1" s="1"/>
  <c r="BQ40" i="1"/>
  <c r="BP86" i="1"/>
  <c r="AS35" i="1"/>
  <c r="BD81" i="1"/>
  <c r="BJ34" i="1"/>
  <c r="BP95" i="1"/>
  <c r="BQ49" i="1"/>
  <c r="CC95" i="1" s="1"/>
  <c r="AS80" i="1"/>
  <c r="AT34" i="1"/>
  <c r="BE80" i="1"/>
  <c r="AR94" i="1"/>
  <c r="AS48" i="1"/>
  <c r="BG33" i="1"/>
  <c r="BS34" i="1"/>
  <c r="BR80" i="1"/>
  <c r="AI32" i="1"/>
  <c r="AT78" i="1"/>
  <c r="CD49" i="1"/>
  <c r="AD112" i="1"/>
  <c r="AD131" i="1"/>
  <c r="AE108" i="1"/>
  <c r="I39" i="1"/>
  <c r="T85" i="1"/>
  <c r="CC45" i="1"/>
  <c r="CB91" i="1"/>
  <c r="BQ39" i="1"/>
  <c r="BP85" i="1"/>
  <c r="CB85" i="1"/>
  <c r="BP47" i="1"/>
  <c r="BO93" i="1"/>
  <c r="CA93" i="1"/>
  <c r="V41" i="1"/>
  <c r="U87" i="1"/>
  <c r="CD34" i="1"/>
  <c r="CC80" i="1"/>
  <c r="BH39" i="1"/>
  <c r="CI39" i="1"/>
  <c r="AW32" i="1"/>
  <c r="BT48" i="1"/>
  <c r="AE127" i="1"/>
  <c r="AF104" i="1"/>
  <c r="AI45" i="1"/>
  <c r="CF32" i="1"/>
  <c r="AH34" i="1"/>
  <c r="AF116" i="1"/>
  <c r="AE139" i="1"/>
  <c r="AF92" i="1"/>
  <c r="AG46" i="1"/>
  <c r="AR77" i="1"/>
  <c r="AS31" i="1"/>
  <c r="AE133" i="1"/>
  <c r="AF110" i="1"/>
  <c r="U34" i="1"/>
  <c r="AG80" i="1" s="1"/>
  <c r="T80" i="1"/>
  <c r="X39" i="1"/>
  <c r="AI85" i="1"/>
  <c r="AE132" i="1"/>
  <c r="AF109" i="1"/>
  <c r="CB87" i="1"/>
  <c r="CC41" i="1"/>
  <c r="BI45" i="1"/>
  <c r="AR46" i="1"/>
  <c r="AQ92" i="1"/>
  <c r="U91" i="1"/>
  <c r="V45" i="1"/>
  <c r="AV47" i="1"/>
  <c r="AH41" i="1"/>
  <c r="AG87" i="1"/>
  <c r="AF101" i="1"/>
  <c r="AE124" i="1"/>
  <c r="BR41" i="1"/>
  <c r="BQ87" i="1"/>
  <c r="AE115" i="1"/>
  <c r="AD138" i="1"/>
  <c r="CB48" i="1"/>
  <c r="CA94" i="1"/>
  <c r="BS46" i="1"/>
  <c r="AS42" i="1"/>
  <c r="BE88" i="1" s="1"/>
  <c r="AR88" i="1"/>
  <c r="BF42" i="1"/>
  <c r="AS86" i="1"/>
  <c r="AT40" i="1"/>
  <c r="BE86" i="1"/>
  <c r="CD47" i="1"/>
  <c r="BQ42" i="1"/>
  <c r="BP88" i="1"/>
  <c r="CB88" i="1"/>
  <c r="AD105" i="1"/>
  <c r="AE100" i="1"/>
  <c r="AD123" i="1"/>
  <c r="BH40" i="1"/>
  <c r="BR32" i="1"/>
  <c r="CC78" i="1"/>
  <c r="BP91" i="1"/>
  <c r="BQ45" i="1"/>
  <c r="V46" i="1"/>
  <c r="U92" i="1"/>
  <c r="BD77" i="1"/>
  <c r="BE31" i="1"/>
  <c r="BP77" i="1"/>
  <c r="BD94" i="1"/>
  <c r="BE48" i="1"/>
  <c r="BP94" i="1"/>
  <c r="BE32" i="1"/>
  <c r="BQ78" i="1" s="1"/>
  <c r="BD78" i="1"/>
  <c r="T88" i="1"/>
  <c r="U42" i="1"/>
  <c r="AG88" i="1" s="1"/>
  <c r="CH33" i="1"/>
  <c r="AG47" i="1"/>
  <c r="AR93" i="1"/>
  <c r="AQ95" i="1"/>
  <c r="AR49" i="1"/>
  <c r="BC95" i="1"/>
  <c r="BQ35" i="1"/>
  <c r="BP81" i="1"/>
  <c r="CB81" i="1"/>
  <c r="T49" i="1"/>
  <c r="S95" i="1"/>
  <c r="AU41" i="1"/>
  <c r="BF87" i="1"/>
  <c r="CB95" i="1"/>
  <c r="CE35" i="1"/>
  <c r="BJ35" i="1"/>
  <c r="AF103" i="1"/>
  <c r="AE126" i="1"/>
  <c r="AH42" i="1"/>
  <c r="AE95" i="1"/>
  <c r="AF49" i="1"/>
  <c r="W77" i="1"/>
  <c r="X31" i="1"/>
  <c r="AG102" i="1"/>
  <c r="AF125" i="1"/>
  <c r="AG79" i="1"/>
  <c r="AH33" i="1"/>
  <c r="AL48" i="1"/>
  <c r="AH35" i="1"/>
  <c r="AL39" i="1"/>
  <c r="BF49" i="1"/>
  <c r="AS91" i="1"/>
  <c r="AT45" i="1"/>
  <c r="BE91" i="1"/>
  <c r="BD143" i="1"/>
  <c r="AE137" i="1"/>
  <c r="AF114" i="1"/>
  <c r="AE118" i="1"/>
  <c r="AD141" i="1"/>
  <c r="L32" i="1"/>
  <c r="CE42" i="1"/>
  <c r="U79" i="1"/>
  <c r="V33" i="1"/>
  <c r="BC92" i="1"/>
  <c r="BD46" i="1"/>
  <c r="BO92" i="1"/>
  <c r="CD77" i="1"/>
  <c r="CE31" i="1"/>
  <c r="CB51" i="1"/>
  <c r="CM51" i="1"/>
  <c r="CL97" i="1"/>
  <c r="AD70" i="2"/>
  <c r="L122" i="2"/>
  <c r="M101" i="2"/>
  <c r="AD44" i="2"/>
  <c r="AC84" i="2"/>
  <c r="CB41" i="9"/>
  <c r="CM85" i="9"/>
  <c r="AG84" i="2"/>
  <c r="CM82" i="9"/>
  <c r="CB38" i="9"/>
  <c r="J44" i="2"/>
  <c r="J84" i="2" s="1"/>
  <c r="I84" i="2"/>
  <c r="U48" i="9"/>
  <c r="T33" i="9"/>
  <c r="S77" i="9"/>
  <c r="BQ30" i="9"/>
  <c r="CC74" i="9" s="1"/>
  <c r="BP74" i="9"/>
  <c r="BP40" i="9"/>
  <c r="CB84" i="9" s="1"/>
  <c r="BO84" i="9"/>
  <c r="CB74" i="9"/>
  <c r="H39" i="9"/>
  <c r="S83" i="9"/>
  <c r="T47" i="9"/>
  <c r="S91" i="9"/>
  <c r="CP39" i="9"/>
  <c r="CC33" i="9"/>
  <c r="CO77" i="9" s="1"/>
  <c r="CB77" i="9"/>
  <c r="AB120" i="9"/>
  <c r="AC98" i="9"/>
  <c r="Z132" i="9"/>
  <c r="AA110" i="9"/>
  <c r="BQ44" i="9"/>
  <c r="BP38" i="9"/>
  <c r="BO82" i="9"/>
  <c r="CA82" i="9"/>
  <c r="AD99" i="9"/>
  <c r="AC121" i="9"/>
  <c r="AT33" i="9"/>
  <c r="CN75" i="9"/>
  <c r="CO31" i="9"/>
  <c r="N45" i="2"/>
  <c r="N85" i="2" s="1"/>
  <c r="M85" i="2"/>
  <c r="AP92" i="9"/>
  <c r="AQ48" i="9"/>
  <c r="CP33" i="9"/>
  <c r="AS31" i="9"/>
  <c r="V43" i="2"/>
  <c r="V83" i="2" s="1"/>
  <c r="U83" i="2"/>
  <c r="AE44" i="9"/>
  <c r="AQ88" i="9" s="1"/>
  <c r="AD88" i="9"/>
  <c r="AD90" i="9"/>
  <c r="AE46" i="9"/>
  <c r="AQ90" i="9" s="1"/>
  <c r="AR74" i="9"/>
  <c r="AS30" i="9"/>
  <c r="BE74" i="9" s="1"/>
  <c r="AP90" i="9"/>
  <c r="AE100" i="9"/>
  <c r="AD122" i="9"/>
  <c r="BG38" i="9"/>
  <c r="CN77" i="9"/>
  <c r="G48" i="9"/>
  <c r="R92" i="9"/>
  <c r="BP31" i="9"/>
  <c r="BO75" i="9"/>
  <c r="AH30" i="9"/>
  <c r="AR46" i="9"/>
  <c r="AS38" i="9"/>
  <c r="AR82" i="9"/>
  <c r="BD82" i="9"/>
  <c r="CB39" i="9"/>
  <c r="CA83" i="9"/>
  <c r="CM83" i="9"/>
  <c r="AP89" i="9"/>
  <c r="AQ45" i="9"/>
  <c r="I86" i="2"/>
  <c r="J46" i="2"/>
  <c r="J86" i="2" s="1"/>
  <c r="R46" i="2"/>
  <c r="Q86" i="2"/>
  <c r="N46" i="2"/>
  <c r="N86" i="2" s="1"/>
  <c r="M86" i="2"/>
  <c r="AG48" i="9"/>
  <c r="AF92" i="9"/>
  <c r="AU32" i="9"/>
  <c r="S74" i="9"/>
  <c r="T30" i="9"/>
  <c r="AE74" i="9"/>
  <c r="AG45" i="9"/>
  <c r="BP47" i="9"/>
  <c r="Z43" i="2"/>
  <c r="Y83" i="2"/>
  <c r="AF106" i="9"/>
  <c r="AE128" i="9"/>
  <c r="AE77" i="9"/>
  <c r="AF33" i="9"/>
  <c r="AQ77" i="9"/>
  <c r="BD31" i="9"/>
  <c r="BC75" i="9"/>
  <c r="CA84" i="9"/>
  <c r="U85" i="2"/>
  <c r="Q85" i="2"/>
  <c r="R45" i="2"/>
  <c r="BQ46" i="9"/>
  <c r="BB90" i="9"/>
  <c r="BC46" i="9"/>
  <c r="BN90" i="9"/>
  <c r="CC34" i="9"/>
  <c r="CB78" i="9"/>
  <c r="CP45" i="9"/>
  <c r="AF39" i="9"/>
  <c r="AE83" i="9"/>
  <c r="AQ83" i="9"/>
  <c r="S89" i="9"/>
  <c r="T45" i="9"/>
  <c r="AF89" i="9" s="1"/>
  <c r="J77" i="2"/>
  <c r="N77" i="2"/>
  <c r="AH34" i="9"/>
  <c r="BP41" i="9"/>
  <c r="BO85" i="9"/>
  <c r="CA85" i="9"/>
  <c r="AD43" i="2"/>
  <c r="AH83" i="2" s="1"/>
  <c r="AG83" i="2"/>
  <c r="AC83" i="2"/>
  <c r="AD46" i="2"/>
  <c r="AH86" i="2" s="1"/>
  <c r="AG86" i="2"/>
  <c r="AC86" i="2"/>
  <c r="R43" i="2"/>
  <c r="R83" i="2" s="1"/>
  <c r="Q83" i="2"/>
  <c r="T85" i="9"/>
  <c r="U41" i="9"/>
  <c r="BE32" i="9"/>
  <c r="BD76" i="9"/>
  <c r="AC85" i="2"/>
  <c r="AD45" i="2"/>
  <c r="AH85" i="2" s="1"/>
  <c r="AG85" i="2"/>
  <c r="AF41" i="9"/>
  <c r="AE85" i="9"/>
  <c r="CO32" i="9"/>
  <c r="CN76" i="9"/>
  <c r="AE76" i="9"/>
  <c r="AF32" i="9"/>
  <c r="AQ76" i="9"/>
  <c r="BB92" i="9"/>
  <c r="BC48" i="9"/>
  <c r="AR47" i="9"/>
  <c r="CC40" i="9"/>
  <c r="CN84" i="9"/>
  <c r="CP30" i="9"/>
  <c r="CO74" i="9"/>
  <c r="BR33" i="9"/>
  <c r="Q84" i="2"/>
  <c r="M84" i="2"/>
  <c r="N44" i="2"/>
  <c r="CN48" i="9"/>
  <c r="CM92" i="9"/>
  <c r="AV39" i="9"/>
  <c r="BN92" i="9"/>
  <c r="BO48" i="9"/>
  <c r="CA92" i="9" s="1"/>
  <c r="AD91" i="9"/>
  <c r="AE47" i="9"/>
  <c r="U88" i="9"/>
  <c r="V44" i="9"/>
  <c r="BO83" i="9"/>
  <c r="BP39" i="9"/>
  <c r="BE34" i="9"/>
  <c r="BP78" i="9"/>
  <c r="CB48" i="9"/>
  <c r="V31" i="9"/>
  <c r="M120" i="2"/>
  <c r="N99" i="2"/>
  <c r="U86" i="2"/>
  <c r="V46" i="2"/>
  <c r="CB47" i="9"/>
  <c r="CN91" i="9" s="1"/>
  <c r="CA91" i="9"/>
  <c r="AR44" i="9"/>
  <c r="W39" i="9"/>
  <c r="CO47" i="9"/>
  <c r="BN89" i="9"/>
  <c r="BO45" i="9"/>
  <c r="CA89" i="9" s="1"/>
  <c r="S90" i="9"/>
  <c r="T46" i="9"/>
  <c r="CB45" i="9"/>
  <c r="CM89" i="9"/>
  <c r="Z46" i="2"/>
  <c r="Y86" i="2"/>
  <c r="AH38" i="9"/>
  <c r="AU40" i="9"/>
  <c r="AB118" i="9"/>
  <c r="AC96" i="9"/>
  <c r="CM91" i="9"/>
  <c r="BZ89" i="9"/>
  <c r="BC77" i="9"/>
  <c r="BD33" i="9"/>
  <c r="BO77" i="9"/>
  <c r="CC31" i="9"/>
  <c r="BB91" i="9"/>
  <c r="BC47" i="9"/>
  <c r="AE75" i="9"/>
  <c r="AF31" i="9"/>
  <c r="Z45" i="2"/>
  <c r="Z85" i="2" s="1"/>
  <c r="Y85" i="2"/>
  <c r="H31" i="9"/>
  <c r="S75" i="9"/>
  <c r="CM90" i="9"/>
  <c r="CN46" i="9"/>
  <c r="CD32" i="9"/>
  <c r="CA75" i="9"/>
  <c r="BF30" i="9"/>
  <c r="U32" i="9"/>
  <c r="T76" i="9"/>
  <c r="AC136" i="9"/>
  <c r="AD114" i="9"/>
  <c r="V44" i="2"/>
  <c r="U84" i="2"/>
  <c r="Y84" i="2"/>
  <c r="AC135" i="9"/>
  <c r="AD113" i="9"/>
  <c r="T38" i="9"/>
  <c r="S82" i="9"/>
  <c r="AE82" i="9"/>
  <c r="CN78" i="9"/>
  <c r="BD44" i="9"/>
  <c r="BP88" i="9" s="1"/>
  <c r="BC88" i="9"/>
  <c r="T40" i="9"/>
  <c r="AF84" i="9" s="1"/>
  <c r="S84" i="9"/>
  <c r="Z42" i="2"/>
  <c r="Y82" i="2"/>
  <c r="AC82" i="2"/>
  <c r="BT34" i="9"/>
  <c r="CP34" i="9"/>
  <c r="CA90" i="9"/>
  <c r="CB46" i="9"/>
  <c r="T34" i="9"/>
  <c r="S78" i="9"/>
  <c r="AE78" i="9"/>
  <c r="BC85" i="9"/>
  <c r="BD41" i="9"/>
  <c r="AD129" i="9"/>
  <c r="AE107" i="9"/>
  <c r="CB44" i="9"/>
  <c r="CA88" i="9"/>
  <c r="AG40" i="9"/>
  <c r="AR84" i="9"/>
  <c r="BE83" i="9"/>
  <c r="BF39" i="9"/>
  <c r="BC45" i="9"/>
  <c r="BB89" i="9"/>
  <c r="AQ85" i="9"/>
  <c r="AR41" i="9"/>
  <c r="AR34" i="9"/>
  <c r="BD78" i="9" s="1"/>
  <c r="AQ78" i="9"/>
  <c r="CO44" i="9"/>
  <c r="CD30" i="9"/>
  <c r="N42" i="2"/>
  <c r="M82" i="2"/>
  <c r="Q82" i="2"/>
  <c r="BE40" i="9"/>
  <c r="BD84" i="9"/>
  <c r="AE84" i="9"/>
  <c r="BP32" i="9"/>
  <c r="BO76" i="9"/>
  <c r="CA76" i="9"/>
  <c r="AE104" i="9"/>
  <c r="AD126" i="9"/>
  <c r="O98" i="2"/>
  <c r="N119" i="2"/>
  <c r="K45" i="8"/>
  <c r="L45" i="8" s="1"/>
  <c r="M45" i="8" s="1"/>
  <c r="S42" i="8"/>
  <c r="M116" i="2"/>
  <c r="N94" i="2"/>
  <c r="S44" i="4"/>
  <c r="K44" i="4"/>
  <c r="L44" i="4" s="1"/>
  <c r="M44" i="4" s="1"/>
  <c r="N106" i="2"/>
  <c r="M126" i="2"/>
  <c r="N108" i="2"/>
  <c r="M128" i="2"/>
  <c r="U43" i="6"/>
  <c r="B45" i="6"/>
  <c r="M57" i="6"/>
  <c r="T48" i="3"/>
  <c r="M61" i="3"/>
  <c r="B49" i="3"/>
  <c r="N92" i="2"/>
  <c r="M114" i="2"/>
  <c r="K107" i="2"/>
  <c r="J127" i="2"/>
  <c r="P93" i="2"/>
  <c r="O115" i="2"/>
  <c r="K100" i="2"/>
  <c r="J121" i="2"/>
  <c r="T42" i="5"/>
  <c r="K45" i="5"/>
  <c r="L45" i="5" s="1"/>
  <c r="M45" i="5" s="1"/>
  <c r="M125" i="2"/>
  <c r="N105" i="2"/>
  <c r="N91" i="2"/>
  <c r="M113" i="2"/>
  <c r="N90" i="2"/>
  <c r="M112" i="2"/>
  <c r="N104" i="2"/>
  <c r="M124" i="2"/>
  <c r="AD84" i="2" l="1"/>
  <c r="AH84" i="2"/>
  <c r="S17" i="8"/>
  <c r="CE119" i="1"/>
  <c r="CD142" i="1"/>
  <c r="T43" i="7"/>
  <c r="AE140" i="1"/>
  <c r="AF117" i="1"/>
  <c r="U48" i="1"/>
  <c r="AF94" i="1"/>
  <c r="T94" i="1"/>
  <c r="AT33" i="1"/>
  <c r="AT79" i="1" s="1"/>
  <c r="AS79" i="1"/>
  <c r="BE79" i="1"/>
  <c r="V40" i="1"/>
  <c r="U86" i="1"/>
  <c r="AG111" i="1"/>
  <c r="AF134" i="1"/>
  <c r="BE85" i="1"/>
  <c r="AT39" i="1"/>
  <c r="AS85" i="1"/>
  <c r="U81" i="1"/>
  <c r="V35" i="1"/>
  <c r="BR33" i="1"/>
  <c r="CC79" i="1"/>
  <c r="BQ79" i="1"/>
  <c r="BE81" i="1"/>
  <c r="AT35" i="1"/>
  <c r="CC46" i="1"/>
  <c r="CC50" i="1" s="1"/>
  <c r="CB92" i="1"/>
  <c r="V32" i="1"/>
  <c r="U78" i="1"/>
  <c r="AG78" i="1"/>
  <c r="BR40" i="1"/>
  <c r="BQ86" i="1"/>
  <c r="AH31" i="1"/>
  <c r="AG77" i="1"/>
  <c r="U47" i="1"/>
  <c r="T93" i="1"/>
  <c r="BE47" i="1"/>
  <c r="BD93" i="1"/>
  <c r="AS81" i="1"/>
  <c r="AG86" i="1"/>
  <c r="AH40" i="1"/>
  <c r="AI40" i="1" s="1"/>
  <c r="CD40" i="1"/>
  <c r="CC86" i="1"/>
  <c r="M32" i="1"/>
  <c r="AG101" i="1"/>
  <c r="AF124" i="1"/>
  <c r="AI35" i="1"/>
  <c r="AH81" i="1"/>
  <c r="AT81" i="1"/>
  <c r="CC87" i="1"/>
  <c r="CD41" i="1"/>
  <c r="CC91" i="1"/>
  <c r="CD45" i="1"/>
  <c r="AF137" i="1"/>
  <c r="AG114" i="1"/>
  <c r="AS49" i="1"/>
  <c r="AR95" i="1"/>
  <c r="BD95" i="1"/>
  <c r="BE94" i="1"/>
  <c r="BF48" i="1"/>
  <c r="BQ94" i="1"/>
  <c r="BS32" i="1"/>
  <c r="CD78" i="1"/>
  <c r="AI41" i="1"/>
  <c r="AH87" i="1"/>
  <c r="BI39" i="1"/>
  <c r="CF31" i="1"/>
  <c r="CE77" i="1"/>
  <c r="BG42" i="1"/>
  <c r="AF132" i="1"/>
  <c r="AG109" i="1"/>
  <c r="AI34" i="1"/>
  <c r="J39" i="1"/>
  <c r="U85" i="1"/>
  <c r="BH33" i="1"/>
  <c r="BE143" i="1"/>
  <c r="AI33" i="1"/>
  <c r="AH79" i="1"/>
  <c r="CF35" i="1"/>
  <c r="AW47" i="1"/>
  <c r="CG32" i="1"/>
  <c r="AE131" i="1"/>
  <c r="AE112" i="1"/>
  <c r="AF108" i="1"/>
  <c r="AT48" i="1"/>
  <c r="AS94" i="1"/>
  <c r="BF31" i="1"/>
  <c r="BE77" i="1"/>
  <c r="BQ77" i="1"/>
  <c r="BI40" i="1"/>
  <c r="V91" i="1"/>
  <c r="W45" i="1"/>
  <c r="AI91" i="1" s="1"/>
  <c r="CD80" i="1"/>
  <c r="CE34" i="1"/>
  <c r="BD92" i="1"/>
  <c r="BE46" i="1"/>
  <c r="BP92" i="1"/>
  <c r="AH47" i="1"/>
  <c r="AS93" i="1"/>
  <c r="AS88" i="1"/>
  <c r="AT42" i="1"/>
  <c r="Y39" i="1"/>
  <c r="AJ85" i="1"/>
  <c r="AH91" i="1"/>
  <c r="AH102" i="1"/>
  <c r="AG125" i="1"/>
  <c r="AJ45" i="1"/>
  <c r="V87" i="1"/>
  <c r="W41" i="1"/>
  <c r="AT80" i="1"/>
  <c r="AU34" i="1"/>
  <c r="BF80" i="1"/>
  <c r="AF126" i="1"/>
  <c r="AG103" i="1"/>
  <c r="AU40" i="1"/>
  <c r="BF86" i="1"/>
  <c r="V79" i="1"/>
  <c r="W33" i="1"/>
  <c r="Y31" i="1"/>
  <c r="X77" i="1"/>
  <c r="AF127" i="1"/>
  <c r="AG104" i="1"/>
  <c r="CI33" i="1"/>
  <c r="CE49" i="1"/>
  <c r="CD95" i="1"/>
  <c r="AR92" i="1"/>
  <c r="AS46" i="1"/>
  <c r="CF42" i="1"/>
  <c r="U49" i="1"/>
  <c r="T95" i="1"/>
  <c r="BR42" i="1"/>
  <c r="BQ88" i="1"/>
  <c r="CC88" i="1"/>
  <c r="BJ45" i="1"/>
  <c r="AX32" i="1"/>
  <c r="AJ32" i="1"/>
  <c r="AU78" i="1"/>
  <c r="BS80" i="1"/>
  <c r="BT34" i="1"/>
  <c r="BQ81" i="1"/>
  <c r="BR35" i="1"/>
  <c r="CC81" i="1"/>
  <c r="AF118" i="1"/>
  <c r="AE141" i="1"/>
  <c r="AG116" i="1"/>
  <c r="AF139" i="1"/>
  <c r="AV41" i="1"/>
  <c r="BG87" i="1"/>
  <c r="W46" i="1"/>
  <c r="V92" i="1"/>
  <c r="BT46" i="1"/>
  <c r="AT91" i="1"/>
  <c r="AU45" i="1"/>
  <c r="BF91" i="1"/>
  <c r="AT87" i="1"/>
  <c r="BQ91" i="1"/>
  <c r="BR45" i="1"/>
  <c r="AF100" i="1"/>
  <c r="AE105" i="1"/>
  <c r="AE123" i="1"/>
  <c r="U80" i="1"/>
  <c r="V34" i="1"/>
  <c r="AH80" i="1" s="1"/>
  <c r="BQ95" i="1"/>
  <c r="BR49" i="1"/>
  <c r="AF95" i="1"/>
  <c r="AG49" i="1"/>
  <c r="CC48" i="1"/>
  <c r="CB94" i="1"/>
  <c r="AF133" i="1"/>
  <c r="AG110" i="1"/>
  <c r="BU48" i="1"/>
  <c r="BQ47" i="1"/>
  <c r="BP93" i="1"/>
  <c r="CB93" i="1"/>
  <c r="V42" i="1"/>
  <c r="AH88" i="1" s="1"/>
  <c r="U88" i="1"/>
  <c r="BG49" i="1"/>
  <c r="AF115" i="1"/>
  <c r="AE138" i="1"/>
  <c r="AT31" i="1"/>
  <c r="AS77" i="1"/>
  <c r="AI42" i="1"/>
  <c r="BF32" i="1"/>
  <c r="BE78" i="1"/>
  <c r="CE47" i="1"/>
  <c r="BS41" i="1"/>
  <c r="BR87" i="1"/>
  <c r="AH46" i="1"/>
  <c r="AG92" i="1"/>
  <c r="CI85" i="1"/>
  <c r="CJ39" i="1"/>
  <c r="BR39" i="1"/>
  <c r="BQ85" i="1"/>
  <c r="CC85" i="1"/>
  <c r="CN51" i="1"/>
  <c r="CM97" i="1"/>
  <c r="CC51" i="1"/>
  <c r="H72" i="8"/>
  <c r="I72" i="8" s="1"/>
  <c r="J72" i="8" s="1"/>
  <c r="S71" i="8" s="1"/>
  <c r="CC41" i="9"/>
  <c r="CN85" i="9"/>
  <c r="N101" i="2"/>
  <c r="M122" i="2"/>
  <c r="Z86" i="2"/>
  <c r="AD83" i="2"/>
  <c r="CC38" i="9"/>
  <c r="CN82" i="9"/>
  <c r="AF77" i="9"/>
  <c r="AG33" i="9"/>
  <c r="AR77" i="9"/>
  <c r="R82" i="2"/>
  <c r="N82" i="2"/>
  <c r="CP32" i="9"/>
  <c r="CO76" i="9"/>
  <c r="AI30" i="9"/>
  <c r="AD136" i="9"/>
  <c r="AE114" i="9"/>
  <c r="BF34" i="9"/>
  <c r="BQ78" i="9"/>
  <c r="AD121" i="9"/>
  <c r="AE99" i="9"/>
  <c r="AV40" i="9"/>
  <c r="BQ39" i="9"/>
  <c r="BP83" i="9"/>
  <c r="AF85" i="9"/>
  <c r="AG41" i="9"/>
  <c r="CE30" i="9"/>
  <c r="AD82" i="2"/>
  <c r="Z82" i="2"/>
  <c r="R86" i="2"/>
  <c r="BP75" i="9"/>
  <c r="BQ31" i="9"/>
  <c r="U76" i="9"/>
  <c r="V32" i="9"/>
  <c r="BQ38" i="9"/>
  <c r="BP82" i="9"/>
  <c r="CB82" i="9"/>
  <c r="AI34" i="9"/>
  <c r="AF104" i="9"/>
  <c r="AE126" i="9"/>
  <c r="BE44" i="9"/>
  <c r="BD88" i="9"/>
  <c r="V86" i="2"/>
  <c r="CD40" i="9"/>
  <c r="CO84" i="9"/>
  <c r="BF32" i="9"/>
  <c r="BE76" i="9"/>
  <c r="BR46" i="9"/>
  <c r="BH38" i="9"/>
  <c r="CQ33" i="9"/>
  <c r="AH48" i="9"/>
  <c r="AG92" i="9"/>
  <c r="AS46" i="9"/>
  <c r="AH40" i="9"/>
  <c r="AS84" i="9"/>
  <c r="T91" i="9"/>
  <c r="U47" i="9"/>
  <c r="X39" i="9"/>
  <c r="AG106" i="9"/>
  <c r="AF128" i="9"/>
  <c r="CC44" i="9"/>
  <c r="CB88" i="9"/>
  <c r="BC90" i="9"/>
  <c r="BD46" i="9"/>
  <c r="BO90" i="9"/>
  <c r="I39" i="9"/>
  <c r="T83" i="9"/>
  <c r="AE129" i="9"/>
  <c r="AF107" i="9"/>
  <c r="AF75" i="9"/>
  <c r="AG31" i="9"/>
  <c r="AI38" i="9"/>
  <c r="AS44" i="9"/>
  <c r="V88" i="9"/>
  <c r="W44" i="9"/>
  <c r="CQ30" i="9"/>
  <c r="CP74" i="9"/>
  <c r="AD85" i="2"/>
  <c r="BQ41" i="9"/>
  <c r="BP85" i="9"/>
  <c r="CB85" i="9"/>
  <c r="Z83" i="2"/>
  <c r="AT31" i="9"/>
  <c r="CP44" i="9"/>
  <c r="U40" i="9"/>
  <c r="AG84" i="9" s="1"/>
  <c r="T84" i="9"/>
  <c r="BQ47" i="9"/>
  <c r="H48" i="9"/>
  <c r="S92" i="9"/>
  <c r="AR75" i="9"/>
  <c r="BR44" i="9"/>
  <c r="CN88" i="9"/>
  <c r="BE41" i="9"/>
  <c r="BD85" i="9"/>
  <c r="BG30" i="9"/>
  <c r="BC91" i="9"/>
  <c r="BD47" i="9"/>
  <c r="BP91" i="9" s="1"/>
  <c r="CC47" i="9"/>
  <c r="CO91" i="9" s="1"/>
  <c r="CB91" i="9"/>
  <c r="AF47" i="9"/>
  <c r="AR91" i="9" s="1"/>
  <c r="AE91" i="9"/>
  <c r="BO91" i="9"/>
  <c r="AQ89" i="9"/>
  <c r="AR45" i="9"/>
  <c r="BP84" i="9"/>
  <c r="BQ40" i="9"/>
  <c r="CC84" i="9" s="1"/>
  <c r="AR78" i="9"/>
  <c r="AS34" i="9"/>
  <c r="BE78" i="9" s="1"/>
  <c r="CE32" i="9"/>
  <c r="CB75" i="9"/>
  <c r="BP48" i="9"/>
  <c r="BO92" i="9"/>
  <c r="AQ91" i="9"/>
  <c r="V41" i="9"/>
  <c r="U85" i="9"/>
  <c r="V85" i="2"/>
  <c r="R85" i="2"/>
  <c r="AH45" i="9"/>
  <c r="AR48" i="9"/>
  <c r="AQ92" i="9"/>
  <c r="AA132" i="9"/>
  <c r="AB110" i="9"/>
  <c r="BR30" i="9"/>
  <c r="CD74" i="9" s="1"/>
  <c r="BQ74" i="9"/>
  <c r="BU34" i="9"/>
  <c r="AD96" i="9"/>
  <c r="AC118" i="9"/>
  <c r="AU33" i="9"/>
  <c r="V84" i="2"/>
  <c r="Z84" i="2"/>
  <c r="CP47" i="9"/>
  <c r="BS33" i="9"/>
  <c r="CD34" i="9"/>
  <c r="CC78" i="9"/>
  <c r="AE88" i="9"/>
  <c r="AF44" i="9"/>
  <c r="AR88" i="9" s="1"/>
  <c r="AS41" i="9"/>
  <c r="AR85" i="9"/>
  <c r="CD31" i="9"/>
  <c r="CC45" i="9"/>
  <c r="CN89" i="9"/>
  <c r="O99" i="2"/>
  <c r="N120" i="2"/>
  <c r="AS47" i="9"/>
  <c r="T89" i="9"/>
  <c r="U45" i="9"/>
  <c r="BP76" i="9"/>
  <c r="BQ32" i="9"/>
  <c r="CB76" i="9"/>
  <c r="U34" i="9"/>
  <c r="T78" i="9"/>
  <c r="AF78" i="9"/>
  <c r="CO46" i="9"/>
  <c r="CN90" i="9"/>
  <c r="BC92" i="9"/>
  <c r="BD48" i="9"/>
  <c r="U30" i="9"/>
  <c r="T74" i="9"/>
  <c r="AF74" i="9"/>
  <c r="CC39" i="9"/>
  <c r="CB83" i="9"/>
  <c r="CN83" i="9"/>
  <c r="AF100" i="9"/>
  <c r="AE122" i="9"/>
  <c r="AD98" i="9"/>
  <c r="AC120" i="9"/>
  <c r="T77" i="9"/>
  <c r="U33" i="9"/>
  <c r="CB90" i="9"/>
  <c r="CC46" i="9"/>
  <c r="U38" i="9"/>
  <c r="T82" i="9"/>
  <c r="AF82" i="9"/>
  <c r="BE33" i="9"/>
  <c r="BD77" i="9"/>
  <c r="BP77" i="9"/>
  <c r="U46" i="9"/>
  <c r="T90" i="9"/>
  <c r="AW39" i="9"/>
  <c r="V48" i="9"/>
  <c r="BD45" i="9"/>
  <c r="BC89" i="9"/>
  <c r="AE113" i="9"/>
  <c r="AD135" i="9"/>
  <c r="W31" i="9"/>
  <c r="AS74" i="9"/>
  <c r="AT30" i="9"/>
  <c r="BF74" i="9" s="1"/>
  <c r="CP31" i="9"/>
  <c r="CO75" i="9"/>
  <c r="BF40" i="9"/>
  <c r="BE84" i="9"/>
  <c r="BF83" i="9"/>
  <c r="BG39" i="9"/>
  <c r="CO78" i="9"/>
  <c r="BO89" i="9"/>
  <c r="BP45" i="9"/>
  <c r="CB89" i="9" s="1"/>
  <c r="CO48" i="9"/>
  <c r="CN92" i="9"/>
  <c r="AG32" i="9"/>
  <c r="AF76" i="9"/>
  <c r="AR76" i="9"/>
  <c r="AF83" i="9"/>
  <c r="AG39" i="9"/>
  <c r="AR83" i="9"/>
  <c r="BE31" i="9"/>
  <c r="BD75" i="9"/>
  <c r="AV32" i="9"/>
  <c r="AT38" i="9"/>
  <c r="AS82" i="9"/>
  <c r="BE82" i="9"/>
  <c r="CD33" i="9"/>
  <c r="CP77" i="9" s="1"/>
  <c r="CC77" i="9"/>
  <c r="CQ34" i="9"/>
  <c r="I31" i="9"/>
  <c r="T75" i="9"/>
  <c r="CC48" i="9"/>
  <c r="N84" i="2"/>
  <c r="R84" i="2"/>
  <c r="AD86" i="2"/>
  <c r="CQ45" i="9"/>
  <c r="AF46" i="9"/>
  <c r="AR90" i="9" s="1"/>
  <c r="AE90" i="9"/>
  <c r="CQ39" i="9"/>
  <c r="P98" i="2"/>
  <c r="O119" i="2"/>
  <c r="O104" i="2"/>
  <c r="N124" i="2"/>
  <c r="N126" i="2"/>
  <c r="O106" i="2"/>
  <c r="N112" i="2"/>
  <c r="O90" i="2"/>
  <c r="K121" i="2"/>
  <c r="L100" i="2"/>
  <c r="N125" i="2"/>
  <c r="O105" i="2"/>
  <c r="B46" i="8"/>
  <c r="C46" i="8" s="1"/>
  <c r="T42" i="8"/>
  <c r="AA42" i="8" s="1"/>
  <c r="C49" i="3"/>
  <c r="B62" i="3"/>
  <c r="O91" i="2"/>
  <c r="N113" i="2"/>
  <c r="M58" i="5"/>
  <c r="U42" i="5"/>
  <c r="B46" i="5"/>
  <c r="N128" i="2"/>
  <c r="O108" i="2"/>
  <c r="Q93" i="2"/>
  <c r="P115" i="2"/>
  <c r="M57" i="4"/>
  <c r="T44" i="4"/>
  <c r="B45" i="4"/>
  <c r="L107" i="2"/>
  <c r="K127" i="2"/>
  <c r="O94" i="2"/>
  <c r="N116" i="2"/>
  <c r="N114" i="2"/>
  <c r="O92" i="2"/>
  <c r="B58" i="6"/>
  <c r="C45" i="6"/>
  <c r="R58" i="6" s="1"/>
  <c r="M57" i="7"/>
  <c r="U43" i="7"/>
  <c r="B45" i="7"/>
  <c r="B19" i="8"/>
  <c r="C19" i="8" s="1"/>
  <c r="T17" i="8"/>
  <c r="AA17" i="8" s="1"/>
  <c r="D46" i="8" l="1"/>
  <c r="D19" i="8"/>
  <c r="CF119" i="1"/>
  <c r="CE142" i="1"/>
  <c r="AT86" i="1"/>
  <c r="U93" i="1"/>
  <c r="V47" i="1"/>
  <c r="AU39" i="1"/>
  <c r="AT85" i="1"/>
  <c r="BF85" i="1"/>
  <c r="AG134" i="1"/>
  <c r="AH111" i="1"/>
  <c r="AG93" i="1"/>
  <c r="W32" i="1"/>
  <c r="V78" i="1"/>
  <c r="AH78" i="1"/>
  <c r="AH86" i="1"/>
  <c r="V86" i="1"/>
  <c r="W40" i="1"/>
  <c r="AI86" i="1" s="1"/>
  <c r="CD86" i="1"/>
  <c r="CE40" i="1"/>
  <c r="CD46" i="1"/>
  <c r="CC92" i="1"/>
  <c r="AI31" i="1"/>
  <c r="AH77" i="1"/>
  <c r="BF81" i="1"/>
  <c r="AU35" i="1"/>
  <c r="AU81" i="1" s="1"/>
  <c r="BF47" i="1"/>
  <c r="BE93" i="1"/>
  <c r="BS33" i="1"/>
  <c r="CD79" i="1"/>
  <c r="BR79" i="1"/>
  <c r="AF140" i="1"/>
  <c r="AG117" i="1"/>
  <c r="BS40" i="1"/>
  <c r="BR86" i="1"/>
  <c r="AJ40" i="1"/>
  <c r="AK40" i="1" s="1"/>
  <c r="AU33" i="1"/>
  <c r="BF79" i="1"/>
  <c r="U94" i="1"/>
  <c r="V48" i="1"/>
  <c r="AG94" i="1"/>
  <c r="W35" i="1"/>
  <c r="AI81" i="1" s="1"/>
  <c r="V81" i="1"/>
  <c r="CG42" i="1"/>
  <c r="AG126" i="1"/>
  <c r="AH103" i="1"/>
  <c r="AJ33" i="1"/>
  <c r="AI79" i="1"/>
  <c r="BR47" i="1"/>
  <c r="BQ93" i="1"/>
  <c r="CC93" i="1"/>
  <c r="AF105" i="1"/>
  <c r="AG100" i="1"/>
  <c r="AF123" i="1"/>
  <c r="BF143" i="1"/>
  <c r="CD91" i="1"/>
  <c r="CE45" i="1"/>
  <c r="BS45" i="1"/>
  <c r="BR91" i="1"/>
  <c r="AG139" i="1"/>
  <c r="AH116" i="1"/>
  <c r="AL40" i="1"/>
  <c r="AV34" i="1"/>
  <c r="AU80" i="1"/>
  <c r="BG80" i="1"/>
  <c r="BJ39" i="1"/>
  <c r="BF78" i="1"/>
  <c r="BG32" i="1"/>
  <c r="BV48" i="1"/>
  <c r="BG31" i="1"/>
  <c r="BF77" i="1"/>
  <c r="BR77" i="1"/>
  <c r="CE41" i="1"/>
  <c r="CD87" i="1"/>
  <c r="AI88" i="1"/>
  <c r="AJ42" i="1"/>
  <c r="AG133" i="1"/>
  <c r="AH110" i="1"/>
  <c r="AF141" i="1"/>
  <c r="AG118" i="1"/>
  <c r="AU79" i="1"/>
  <c r="W87" i="1"/>
  <c r="X41" i="1"/>
  <c r="AI47" i="1"/>
  <c r="AH93" i="1"/>
  <c r="AT93" i="1"/>
  <c r="BI33" i="1"/>
  <c r="AJ41" i="1"/>
  <c r="AV87" i="1" s="1"/>
  <c r="AI87" i="1"/>
  <c r="AU48" i="1"/>
  <c r="AT94" i="1"/>
  <c r="AU91" i="1"/>
  <c r="AV45" i="1"/>
  <c r="BG91" i="1"/>
  <c r="AK45" i="1"/>
  <c r="AF131" i="1"/>
  <c r="AF112" i="1"/>
  <c r="AG108" i="1"/>
  <c r="K39" i="1"/>
  <c r="V85" i="1"/>
  <c r="BR78" i="1"/>
  <c r="CF47" i="1"/>
  <c r="CG35" i="1"/>
  <c r="AH114" i="1"/>
  <c r="AG137" i="1"/>
  <c r="AS92" i="1"/>
  <c r="AT46" i="1"/>
  <c r="AU42" i="1"/>
  <c r="BG88" i="1" s="1"/>
  <c r="AT88" i="1"/>
  <c r="BJ40" i="1"/>
  <c r="BR85" i="1"/>
  <c r="BS39" i="1"/>
  <c r="CD85" i="1"/>
  <c r="CC94" i="1"/>
  <c r="CD48" i="1"/>
  <c r="Z31" i="1"/>
  <c r="Z77" i="1" s="1"/>
  <c r="Y77" i="1"/>
  <c r="BT32" i="1"/>
  <c r="CE78" i="1"/>
  <c r="CJ85" i="1"/>
  <c r="CK39" i="1"/>
  <c r="AH49" i="1"/>
  <c r="AG95" i="1"/>
  <c r="BU46" i="1"/>
  <c r="BS42" i="1"/>
  <c r="BR88" i="1"/>
  <c r="CD88" i="1"/>
  <c r="BF46" i="1"/>
  <c r="BE92" i="1"/>
  <c r="BQ92" i="1"/>
  <c r="AJ34" i="1"/>
  <c r="CF49" i="1"/>
  <c r="AH109" i="1"/>
  <c r="AG132" i="1"/>
  <c r="AH101" i="1"/>
  <c r="AG124" i="1"/>
  <c r="U95" i="1"/>
  <c r="V49" i="1"/>
  <c r="CE80" i="1"/>
  <c r="CF34" i="1"/>
  <c r="CH32" i="1"/>
  <c r="BH49" i="1"/>
  <c r="CJ33" i="1"/>
  <c r="CI79" i="1"/>
  <c r="X45" i="1"/>
  <c r="W91" i="1"/>
  <c r="AX47" i="1"/>
  <c r="BH42" i="1"/>
  <c r="W42" i="1"/>
  <c r="V88" i="1"/>
  <c r="AW41" i="1"/>
  <c r="BH87" i="1"/>
  <c r="Z39" i="1"/>
  <c r="AK85" i="1"/>
  <c r="AG127" i="1"/>
  <c r="AH104" i="1"/>
  <c r="AK32" i="1"/>
  <c r="AV78" i="1"/>
  <c r="CF77" i="1"/>
  <c r="CG31" i="1"/>
  <c r="AJ35" i="1"/>
  <c r="AT77" i="1"/>
  <c r="AU31" i="1"/>
  <c r="X33" i="1"/>
  <c r="W79" i="1"/>
  <c r="BR81" i="1"/>
  <c r="BS35" i="1"/>
  <c r="CD81" i="1"/>
  <c r="BF94" i="1"/>
  <c r="BG48" i="1"/>
  <c r="BR94" i="1"/>
  <c r="AF138" i="1"/>
  <c r="AG115" i="1"/>
  <c r="AH92" i="1"/>
  <c r="AI46" i="1"/>
  <c r="BR95" i="1"/>
  <c r="BS49" i="1"/>
  <c r="W92" i="1"/>
  <c r="X46" i="1"/>
  <c r="BU34" i="1"/>
  <c r="BT80" i="1"/>
  <c r="AH125" i="1"/>
  <c r="AI102" i="1"/>
  <c r="BF88" i="1"/>
  <c r="BT41" i="1"/>
  <c r="BS87" i="1"/>
  <c r="W34" i="1"/>
  <c r="AI80" i="1" s="1"/>
  <c r="V80" i="1"/>
  <c r="AU87" i="1"/>
  <c r="AV40" i="1"/>
  <c r="AU86" i="1"/>
  <c r="BG86" i="1"/>
  <c r="AT49" i="1"/>
  <c r="AS95" i="1"/>
  <c r="BE95" i="1"/>
  <c r="N32" i="1"/>
  <c r="CD51" i="1"/>
  <c r="CO51" i="1"/>
  <c r="CN97" i="1"/>
  <c r="K72" i="8"/>
  <c r="L72" i="8" s="1"/>
  <c r="M72" i="8" s="1"/>
  <c r="T71" i="8" s="1"/>
  <c r="AA71" i="8" s="1"/>
  <c r="CO82" i="9"/>
  <c r="CD38" i="9"/>
  <c r="N122" i="2"/>
  <c r="O101" i="2"/>
  <c r="CD41" i="9"/>
  <c r="CO85" i="9"/>
  <c r="AF122" i="9"/>
  <c r="AG100" i="9"/>
  <c r="BP92" i="9"/>
  <c r="BQ48" i="9"/>
  <c r="CC92" i="9" s="1"/>
  <c r="CQ44" i="9"/>
  <c r="AG75" i="9"/>
  <c r="AH31" i="9"/>
  <c r="AT75" i="9" s="1"/>
  <c r="AE121" i="9"/>
  <c r="AF99" i="9"/>
  <c r="CD78" i="9"/>
  <c r="CE34" i="9"/>
  <c r="CQ78" i="9" s="1"/>
  <c r="CE40" i="9"/>
  <c r="CP84" i="9"/>
  <c r="BH30" i="9"/>
  <c r="AG107" i="9"/>
  <c r="AF129" i="9"/>
  <c r="AI40" i="9"/>
  <c r="AT84" i="9"/>
  <c r="CP75" i="9"/>
  <c r="CQ31" i="9"/>
  <c r="CD39" i="9"/>
  <c r="CC83" i="9"/>
  <c r="CO83" i="9"/>
  <c r="AC110" i="9"/>
  <c r="AB132" i="9"/>
  <c r="CB92" i="9"/>
  <c r="AT74" i="9"/>
  <c r="AU30" i="9"/>
  <c r="BG74" i="9" s="1"/>
  <c r="BF41" i="9"/>
  <c r="BE85" i="9"/>
  <c r="AT46" i="9"/>
  <c r="BG34" i="9"/>
  <c r="BR78" i="9"/>
  <c r="CD48" i="9"/>
  <c r="J39" i="9"/>
  <c r="U83" i="9"/>
  <c r="BE88" i="9"/>
  <c r="BF44" i="9"/>
  <c r="AF114" i="9"/>
  <c r="AE136" i="9"/>
  <c r="X31" i="9"/>
  <c r="O120" i="2"/>
  <c r="P99" i="2"/>
  <c r="BQ84" i="9"/>
  <c r="BR40" i="9"/>
  <c r="CD84" i="9" s="1"/>
  <c r="BS44" i="9"/>
  <c r="BQ85" i="9"/>
  <c r="BR41" i="9"/>
  <c r="CC85" i="9"/>
  <c r="BE48" i="9"/>
  <c r="BD92" i="9"/>
  <c r="CQ47" i="9"/>
  <c r="AR92" i="9"/>
  <c r="AS48" i="9"/>
  <c r="BQ88" i="9"/>
  <c r="BE46" i="9"/>
  <c r="BD90" i="9"/>
  <c r="BP90" i="9"/>
  <c r="AH92" i="9"/>
  <c r="AI48" i="9"/>
  <c r="AG104" i="9"/>
  <c r="AF126" i="9"/>
  <c r="AJ30" i="9"/>
  <c r="CR34" i="9"/>
  <c r="CS34" i="9" s="1"/>
  <c r="CT34" i="9" s="1"/>
  <c r="AH32" i="9"/>
  <c r="AG76" i="9"/>
  <c r="AS76" i="9"/>
  <c r="AI45" i="9"/>
  <c r="AS45" i="9"/>
  <c r="AR89" i="9"/>
  <c r="AW32" i="9"/>
  <c r="BG40" i="9"/>
  <c r="BF84" i="9"/>
  <c r="V45" i="9"/>
  <c r="AH89" i="9" s="1"/>
  <c r="U89" i="9"/>
  <c r="BE75" i="9"/>
  <c r="BF31" i="9"/>
  <c r="BS30" i="9"/>
  <c r="BR74" i="9"/>
  <c r="CF32" i="9"/>
  <c r="AG83" i="9"/>
  <c r="AH39" i="9"/>
  <c r="AS83" i="9"/>
  <c r="AT47" i="9"/>
  <c r="AS78" i="9"/>
  <c r="AT34" i="9"/>
  <c r="BF78" i="9" s="1"/>
  <c r="BF33" i="9"/>
  <c r="BE77" i="9"/>
  <c r="BQ77" i="9"/>
  <c r="V30" i="9"/>
  <c r="U74" i="9"/>
  <c r="AG74" i="9"/>
  <c r="J31" i="9"/>
  <c r="U75" i="9"/>
  <c r="U82" i="9"/>
  <c r="V38" i="9"/>
  <c r="AG82" i="9"/>
  <c r="CP78" i="9"/>
  <c r="CC90" i="9"/>
  <c r="CD46" i="9"/>
  <c r="CD45" i="9"/>
  <c r="CO89" i="9"/>
  <c r="AG89" i="9"/>
  <c r="CQ74" i="9"/>
  <c r="CR30" i="9"/>
  <c r="CR33" i="9"/>
  <c r="CF30" i="9"/>
  <c r="BR31" i="9"/>
  <c r="CD75" i="9" s="1"/>
  <c r="BQ75" i="9"/>
  <c r="AU31" i="9"/>
  <c r="V46" i="9"/>
  <c r="U90" i="9"/>
  <c r="BT33" i="9"/>
  <c r="AS75" i="9"/>
  <c r="CP48" i="9"/>
  <c r="CO92" i="9"/>
  <c r="AF113" i="9"/>
  <c r="AE135" i="9"/>
  <c r="CP46" i="9"/>
  <c r="CO90" i="9"/>
  <c r="CC75" i="9"/>
  <c r="I48" i="9"/>
  <c r="T92" i="9"/>
  <c r="W88" i="9"/>
  <c r="X44" i="9"/>
  <c r="CD44" i="9"/>
  <c r="CP88" i="9" s="1"/>
  <c r="CC88" i="9"/>
  <c r="AJ34" i="9"/>
  <c r="AH41" i="9"/>
  <c r="AG85" i="9"/>
  <c r="CP76" i="9"/>
  <c r="CQ32" i="9"/>
  <c r="CR39" i="9"/>
  <c r="CE33" i="9"/>
  <c r="CD77" i="9"/>
  <c r="BP89" i="9"/>
  <c r="BQ45" i="9"/>
  <c r="CC89" i="9" s="1"/>
  <c r="V33" i="9"/>
  <c r="U77" i="9"/>
  <c r="CE31" i="9"/>
  <c r="AV33" i="9"/>
  <c r="BR47" i="9"/>
  <c r="BI38" i="9"/>
  <c r="BD89" i="9"/>
  <c r="BE45" i="9"/>
  <c r="AG47" i="9"/>
  <c r="AS91" i="9" s="1"/>
  <c r="AF91" i="9"/>
  <c r="AT44" i="9"/>
  <c r="AG128" i="9"/>
  <c r="AH106" i="9"/>
  <c r="BS46" i="9"/>
  <c r="W48" i="9"/>
  <c r="V34" i="9"/>
  <c r="U78" i="9"/>
  <c r="AG78" i="9"/>
  <c r="AS85" i="9"/>
  <c r="AT41" i="9"/>
  <c r="W41" i="9"/>
  <c r="V85" i="9"/>
  <c r="Y39" i="9"/>
  <c r="BR38" i="9"/>
  <c r="BQ82" i="9"/>
  <c r="CC82" i="9"/>
  <c r="BQ83" i="9"/>
  <c r="BR39" i="9"/>
  <c r="AG46" i="9"/>
  <c r="AS90" i="9" s="1"/>
  <c r="AF90" i="9"/>
  <c r="AU38" i="9"/>
  <c r="AT82" i="9"/>
  <c r="BF82" i="9"/>
  <c r="BH39" i="9"/>
  <c r="BG83" i="9"/>
  <c r="AE98" i="9"/>
  <c r="AD120" i="9"/>
  <c r="AF88" i="9"/>
  <c r="AG44" i="9"/>
  <c r="AS88" i="9" s="1"/>
  <c r="AD118" i="9"/>
  <c r="AE96" i="9"/>
  <c r="CD47" i="9"/>
  <c r="CP91" i="9" s="1"/>
  <c r="CC91" i="9"/>
  <c r="V40" i="9"/>
  <c r="AH84" i="9" s="1"/>
  <c r="U84" i="9"/>
  <c r="AJ38" i="9"/>
  <c r="V76" i="9"/>
  <c r="W32" i="9"/>
  <c r="AH33" i="9"/>
  <c r="AG77" i="9"/>
  <c r="AS77" i="9"/>
  <c r="CR45" i="9"/>
  <c r="AX39" i="9"/>
  <c r="BR32" i="9"/>
  <c r="BQ76" i="9"/>
  <c r="CC76" i="9"/>
  <c r="BV34" i="9"/>
  <c r="BD91" i="9"/>
  <c r="BE47" i="9"/>
  <c r="BQ91" i="9" s="1"/>
  <c r="CO88" i="9"/>
  <c r="V47" i="9"/>
  <c r="U91" i="9"/>
  <c r="BG32" i="9"/>
  <c r="BF76" i="9"/>
  <c r="AW40" i="9"/>
  <c r="P119" i="2"/>
  <c r="Q98" i="2"/>
  <c r="B58" i="7"/>
  <c r="C45" i="7"/>
  <c r="O128" i="2"/>
  <c r="P108" i="2"/>
  <c r="B58" i="4"/>
  <c r="C45" i="4"/>
  <c r="O112" i="2"/>
  <c r="P90" i="2"/>
  <c r="O126" i="2"/>
  <c r="P106" i="2"/>
  <c r="D45" i="6"/>
  <c r="C58" i="6"/>
  <c r="O116" i="2"/>
  <c r="P94" i="2"/>
  <c r="R93" i="2"/>
  <c r="Q115" i="2"/>
  <c r="O114" i="2"/>
  <c r="P92" i="2"/>
  <c r="O113" i="2"/>
  <c r="P91" i="2"/>
  <c r="P105" i="2"/>
  <c r="O125" i="2"/>
  <c r="E19" i="8"/>
  <c r="F19" i="8" s="1"/>
  <c r="G19" i="8" s="1"/>
  <c r="X18" i="8"/>
  <c r="L121" i="2"/>
  <c r="M100" i="2"/>
  <c r="C46" i="5"/>
  <c r="B59" i="5"/>
  <c r="C62" i="3"/>
  <c r="D49" i="3"/>
  <c r="L127" i="2"/>
  <c r="M107" i="2"/>
  <c r="X43" i="8"/>
  <c r="E46" i="8"/>
  <c r="F46" i="8" s="1"/>
  <c r="G46" i="8" s="1"/>
  <c r="O124" i="2"/>
  <c r="P104" i="2"/>
  <c r="CG119" i="1" l="1"/>
  <c r="CF142" i="1"/>
  <c r="CD50" i="1"/>
  <c r="CE86" i="1"/>
  <c r="CF40" i="1"/>
  <c r="W86" i="1"/>
  <c r="X40" i="1"/>
  <c r="BT33" i="1"/>
  <c r="CE79" i="1"/>
  <c r="BS79" i="1"/>
  <c r="X32" i="1"/>
  <c r="W78" i="1"/>
  <c r="AI78" i="1"/>
  <c r="W81" i="1"/>
  <c r="X35" i="1"/>
  <c r="BF93" i="1"/>
  <c r="BG47" i="1"/>
  <c r="AH134" i="1"/>
  <c r="AI111" i="1"/>
  <c r="AV35" i="1"/>
  <c r="BG81" i="1"/>
  <c r="V94" i="1"/>
  <c r="AH94" i="1"/>
  <c r="W48" i="1"/>
  <c r="AJ31" i="1"/>
  <c r="AI77" i="1"/>
  <c r="AV33" i="1"/>
  <c r="BG79" i="1"/>
  <c r="W47" i="1"/>
  <c r="AI93" i="1" s="1"/>
  <c r="V93" i="1"/>
  <c r="BT40" i="1"/>
  <c r="BS86" i="1"/>
  <c r="AH117" i="1"/>
  <c r="AG140" i="1"/>
  <c r="BG85" i="1"/>
  <c r="AV39" i="1"/>
  <c r="AU85" i="1"/>
  <c r="CD92" i="1"/>
  <c r="CE46" i="1"/>
  <c r="V95" i="1"/>
  <c r="W49" i="1"/>
  <c r="CE91" i="1"/>
  <c r="CF45" i="1"/>
  <c r="BV34" i="1"/>
  <c r="BV80" i="1" s="1"/>
  <c r="BU80" i="1"/>
  <c r="AU94" i="1"/>
  <c r="AV48" i="1"/>
  <c r="AU49" i="1"/>
  <c r="AT95" i="1"/>
  <c r="BF95" i="1"/>
  <c r="AH95" i="1"/>
  <c r="AI49" i="1"/>
  <c r="L39" i="1"/>
  <c r="W85" i="1"/>
  <c r="BG78" i="1"/>
  <c r="BH32" i="1"/>
  <c r="X79" i="1"/>
  <c r="Y33" i="1"/>
  <c r="CK85" i="1"/>
  <c r="CL39" i="1"/>
  <c r="AH133" i="1"/>
  <c r="AI110" i="1"/>
  <c r="BS95" i="1"/>
  <c r="BT49" i="1"/>
  <c r="CF95" i="1" s="1"/>
  <c r="AW40" i="1"/>
  <c r="AV86" i="1"/>
  <c r="BH86" i="1"/>
  <c r="CK33" i="1"/>
  <c r="CJ79" i="1"/>
  <c r="AU88" i="1"/>
  <c r="AV42" i="1"/>
  <c r="BH88" i="1" s="1"/>
  <c r="BJ33" i="1"/>
  <c r="BS85" i="1"/>
  <c r="BT39" i="1"/>
  <c r="CE85" i="1"/>
  <c r="BS81" i="1"/>
  <c r="BT35" i="1"/>
  <c r="CE81" i="1"/>
  <c r="X92" i="1"/>
  <c r="Y46" i="1"/>
  <c r="X91" i="1"/>
  <c r="Y45" i="1"/>
  <c r="AK91" i="1" s="1"/>
  <c r="AU77" i="1"/>
  <c r="AV31" i="1"/>
  <c r="AH132" i="1"/>
  <c r="AI109" i="1"/>
  <c r="CE95" i="1"/>
  <c r="AI92" i="1"/>
  <c r="AJ46" i="1"/>
  <c r="AL85" i="1"/>
  <c r="AU46" i="1"/>
  <c r="AT92" i="1"/>
  <c r="W80" i="1"/>
  <c r="X34" i="1"/>
  <c r="AJ80" i="1" s="1"/>
  <c r="AK35" i="1"/>
  <c r="AV81" i="1"/>
  <c r="BI49" i="1"/>
  <c r="AJ91" i="1"/>
  <c r="CE87" i="1"/>
  <c r="CF41" i="1"/>
  <c r="BS47" i="1"/>
  <c r="BR93" i="1"/>
  <c r="CD93" i="1"/>
  <c r="CG77" i="1"/>
  <c r="CH31" i="1"/>
  <c r="AH137" i="1"/>
  <c r="AI114" i="1"/>
  <c r="BU41" i="1"/>
  <c r="BT87" i="1"/>
  <c r="AX41" i="1"/>
  <c r="BI87" i="1"/>
  <c r="AJ79" i="1"/>
  <c r="AK33" i="1"/>
  <c r="BG94" i="1"/>
  <c r="BH48" i="1"/>
  <c r="BS94" i="1"/>
  <c r="CI32" i="1"/>
  <c r="AJ47" i="1"/>
  <c r="AU93" i="1"/>
  <c r="BH31" i="1"/>
  <c r="BG77" i="1"/>
  <c r="BS77" i="1"/>
  <c r="AI103" i="1"/>
  <c r="AH126" i="1"/>
  <c r="AL32" i="1"/>
  <c r="AW78" i="1"/>
  <c r="X42" i="1"/>
  <c r="AJ88" i="1" s="1"/>
  <c r="W88" i="1"/>
  <c r="CF80" i="1"/>
  <c r="CG34" i="1"/>
  <c r="AI104" i="1"/>
  <c r="AH127" i="1"/>
  <c r="BV46" i="1"/>
  <c r="AG141" i="1"/>
  <c r="AH118" i="1"/>
  <c r="AI101" i="1"/>
  <c r="AH124" i="1"/>
  <c r="BG143" i="1"/>
  <c r="AG112" i="1"/>
  <c r="AH108" i="1"/>
  <c r="AG131" i="1"/>
  <c r="AG123" i="1"/>
  <c r="AH100" i="1"/>
  <c r="AG105" i="1"/>
  <c r="AK42" i="1"/>
  <c r="CG49" i="1"/>
  <c r="BS78" i="1"/>
  <c r="AJ87" i="1"/>
  <c r="AK41" i="1"/>
  <c r="AW87" i="1" s="1"/>
  <c r="BU32" i="1"/>
  <c r="CF78" i="1"/>
  <c r="AG138" i="1"/>
  <c r="AH115" i="1"/>
  <c r="AK34" i="1"/>
  <c r="AV80" i="1"/>
  <c r="AW34" i="1"/>
  <c r="BH80" i="1"/>
  <c r="AL45" i="1"/>
  <c r="CH35" i="1"/>
  <c r="BF92" i="1"/>
  <c r="BG46" i="1"/>
  <c r="BR92" i="1"/>
  <c r="AI116" i="1"/>
  <c r="AH139" i="1"/>
  <c r="AJ102" i="1"/>
  <c r="AI125" i="1"/>
  <c r="CD94" i="1"/>
  <c r="CE48" i="1"/>
  <c r="X87" i="1"/>
  <c r="Y41" i="1"/>
  <c r="BI42" i="1"/>
  <c r="BT42" i="1"/>
  <c r="BS88" i="1"/>
  <c r="CE88" i="1"/>
  <c r="CG47" i="1"/>
  <c r="AW45" i="1"/>
  <c r="AV91" i="1"/>
  <c r="BH91" i="1"/>
  <c r="BT45" i="1"/>
  <c r="BS91" i="1"/>
  <c r="CH42" i="1"/>
  <c r="CP51" i="1"/>
  <c r="CO97" i="1"/>
  <c r="CE51" i="1"/>
  <c r="B73" i="8"/>
  <c r="C73" i="8" s="1"/>
  <c r="CP85" i="9"/>
  <c r="CE41" i="9"/>
  <c r="O122" i="2"/>
  <c r="P101" i="2"/>
  <c r="CP82" i="9"/>
  <c r="CE38" i="9"/>
  <c r="BH83" i="9"/>
  <c r="BI39" i="9"/>
  <c r="CR32" i="9"/>
  <c r="CQ76" i="9"/>
  <c r="W30" i="9"/>
  <c r="V74" i="9"/>
  <c r="AH74" i="9"/>
  <c r="BT30" i="9"/>
  <c r="CF74" i="9" s="1"/>
  <c r="BS74" i="9"/>
  <c r="BG44" i="9"/>
  <c r="BF88" i="9"/>
  <c r="AK38" i="9"/>
  <c r="AV38" i="9"/>
  <c r="AU82" i="9"/>
  <c r="BG82" i="9"/>
  <c r="V78" i="9"/>
  <c r="W34" i="9"/>
  <c r="AH78" i="9"/>
  <c r="AH85" i="9"/>
  <c r="AI41" i="9"/>
  <c r="BG33" i="9"/>
  <c r="BF77" i="9"/>
  <c r="BR77" i="9"/>
  <c r="BE92" i="9"/>
  <c r="BF48" i="9"/>
  <c r="X48" i="9"/>
  <c r="AK34" i="9"/>
  <c r="BU33" i="9"/>
  <c r="CE45" i="9"/>
  <c r="CP89" i="9"/>
  <c r="AK30" i="9"/>
  <c r="K39" i="9"/>
  <c r="V83" i="9"/>
  <c r="AC132" i="9"/>
  <c r="AD110" i="9"/>
  <c r="CF34" i="9"/>
  <c r="CE78" i="9"/>
  <c r="W40" i="9"/>
  <c r="V84" i="9"/>
  <c r="AH46" i="9"/>
  <c r="AT90" i="9" s="1"/>
  <c r="AG90" i="9"/>
  <c r="AW33" i="9"/>
  <c r="W45" i="9"/>
  <c r="AI89" i="9" s="1"/>
  <c r="V89" i="9"/>
  <c r="BR85" i="9"/>
  <c r="BS41" i="9"/>
  <c r="CD85" i="9"/>
  <c r="CE48" i="9"/>
  <c r="BR83" i="9"/>
  <c r="BS39" i="9"/>
  <c r="CD90" i="9"/>
  <c r="CE46" i="9"/>
  <c r="AG99" i="9"/>
  <c r="AF121" i="9"/>
  <c r="CE47" i="9"/>
  <c r="CD91" i="9"/>
  <c r="BT46" i="9"/>
  <c r="CF31" i="9"/>
  <c r="CE44" i="9"/>
  <c r="CD88" i="9"/>
  <c r="W46" i="9"/>
  <c r="V90" i="9"/>
  <c r="AT78" i="9"/>
  <c r="AU34" i="9"/>
  <c r="BH40" i="9"/>
  <c r="BG84" i="9"/>
  <c r="AH104" i="9"/>
  <c r="AG126" i="9"/>
  <c r="BR88" i="9"/>
  <c r="CD83" i="9"/>
  <c r="CE39" i="9"/>
  <c r="CP83" i="9"/>
  <c r="BR76" i="9"/>
  <c r="BS32" i="9"/>
  <c r="CD76" i="9"/>
  <c r="AI106" i="9"/>
  <c r="AH128" i="9"/>
  <c r="Y44" i="9"/>
  <c r="X88" i="9"/>
  <c r="AV31" i="9"/>
  <c r="AX32" i="9"/>
  <c r="AJ48" i="9"/>
  <c r="AI92" i="9"/>
  <c r="BT44" i="9"/>
  <c r="BH34" i="9"/>
  <c r="BS78" i="9"/>
  <c r="CR31" i="9"/>
  <c r="CQ75" i="9"/>
  <c r="AI31" i="9"/>
  <c r="AH75" i="9"/>
  <c r="V91" i="9"/>
  <c r="W47" i="9"/>
  <c r="AG113" i="9"/>
  <c r="AF135" i="9"/>
  <c r="CR47" i="9"/>
  <c r="BE91" i="9"/>
  <c r="BF47" i="9"/>
  <c r="BR91" i="9" s="1"/>
  <c r="BS47" i="9"/>
  <c r="CP92" i="9"/>
  <c r="CQ48" i="9"/>
  <c r="BF75" i="9"/>
  <c r="BG31" i="9"/>
  <c r="CF40" i="9"/>
  <c r="CQ84" i="9"/>
  <c r="AF96" i="9"/>
  <c r="AE118" i="9"/>
  <c r="V77" i="9"/>
  <c r="W33" i="9"/>
  <c r="AU47" i="9"/>
  <c r="BS40" i="9"/>
  <c r="CE84" i="9" s="1"/>
  <c r="BR84" i="9"/>
  <c r="X32" i="9"/>
  <c r="W76" i="9"/>
  <c r="CS30" i="9"/>
  <c r="CT30" i="9" s="1"/>
  <c r="CR74" i="9"/>
  <c r="AI32" i="9"/>
  <c r="AH76" i="9"/>
  <c r="AT76" i="9"/>
  <c r="AG114" i="9"/>
  <c r="AF136" i="9"/>
  <c r="BJ38" i="9"/>
  <c r="BR82" i="9"/>
  <c r="BS38" i="9"/>
  <c r="CD82" i="9"/>
  <c r="BQ89" i="9"/>
  <c r="BR45" i="9"/>
  <c r="V82" i="9"/>
  <c r="W38" i="9"/>
  <c r="AH82" i="9"/>
  <c r="AU46" i="9"/>
  <c r="CR44" i="9"/>
  <c r="CS44" i="9" s="1"/>
  <c r="CT44" i="9" s="1"/>
  <c r="AG88" i="9"/>
  <c r="AH44" i="9"/>
  <c r="AT88" i="9" s="1"/>
  <c r="AU44" i="9"/>
  <c r="J48" i="9"/>
  <c r="U92" i="9"/>
  <c r="BR75" i="9"/>
  <c r="BS31" i="9"/>
  <c r="CE75" i="9" s="1"/>
  <c r="AT45" i="9"/>
  <c r="AS89" i="9"/>
  <c r="P120" i="2"/>
  <c r="Q99" i="2"/>
  <c r="AJ40" i="9"/>
  <c r="AU84" i="9"/>
  <c r="AX40" i="9"/>
  <c r="CS45" i="9"/>
  <c r="CT45" i="9" s="1"/>
  <c r="Z39" i="9"/>
  <c r="CG30" i="9"/>
  <c r="AI39" i="9"/>
  <c r="AH83" i="9"/>
  <c r="AT83" i="9"/>
  <c r="BF46" i="9"/>
  <c r="BE90" i="9"/>
  <c r="BQ90" i="9"/>
  <c r="BQ92" i="9"/>
  <c r="BR48" i="9"/>
  <c r="CD92" i="9" s="1"/>
  <c r="AH47" i="9"/>
  <c r="AT91" i="9" s="1"/>
  <c r="AG91" i="9"/>
  <c r="CF33" i="9"/>
  <c r="CR77" i="9" s="1"/>
  <c r="CE77" i="9"/>
  <c r="CE74" i="9"/>
  <c r="K31" i="9"/>
  <c r="V75" i="9"/>
  <c r="AJ45" i="9"/>
  <c r="BG41" i="9"/>
  <c r="BF85" i="9"/>
  <c r="BG76" i="9"/>
  <c r="BH32" i="9"/>
  <c r="AF98" i="9"/>
  <c r="AE120" i="9"/>
  <c r="X41" i="9"/>
  <c r="W85" i="9"/>
  <c r="BE89" i="9"/>
  <c r="BF45" i="9"/>
  <c r="CP90" i="9"/>
  <c r="CQ46" i="9"/>
  <c r="CQ77" i="9"/>
  <c r="AT48" i="9"/>
  <c r="AS92" i="9"/>
  <c r="Y31" i="9"/>
  <c r="AH107" i="9"/>
  <c r="AG129" i="9"/>
  <c r="AG122" i="9"/>
  <c r="AH100" i="9"/>
  <c r="AI33" i="9"/>
  <c r="AH77" i="9"/>
  <c r="AT77" i="9"/>
  <c r="AT85" i="9"/>
  <c r="AU41" i="9"/>
  <c r="CS39" i="9"/>
  <c r="CT39" i="9" s="1"/>
  <c r="CS33" i="9"/>
  <c r="CT33" i="9" s="1"/>
  <c r="CG32" i="9"/>
  <c r="AV30" i="9"/>
  <c r="BH74" i="9" s="1"/>
  <c r="AU74" i="9"/>
  <c r="BI30" i="9"/>
  <c r="Q119" i="2"/>
  <c r="R98" i="2"/>
  <c r="R18" i="8"/>
  <c r="Y18" i="8" s="1"/>
  <c r="H19" i="8"/>
  <c r="I19" i="8" s="1"/>
  <c r="J19" i="8" s="1"/>
  <c r="Q105" i="2"/>
  <c r="P125" i="2"/>
  <c r="H46" i="8"/>
  <c r="I46" i="8" s="1"/>
  <c r="J46" i="8" s="1"/>
  <c r="R43" i="8"/>
  <c r="Y43" i="8" s="1"/>
  <c r="C58" i="4"/>
  <c r="D45" i="4"/>
  <c r="Q92" i="2"/>
  <c r="P114" i="2"/>
  <c r="P128" i="2"/>
  <c r="Q108" i="2"/>
  <c r="C59" i="5"/>
  <c r="D46" i="5"/>
  <c r="P126" i="2"/>
  <c r="Q106" i="2"/>
  <c r="Q90" i="2"/>
  <c r="P112" i="2"/>
  <c r="E49" i="3"/>
  <c r="D62" i="3"/>
  <c r="Q94" i="2"/>
  <c r="P116" i="2"/>
  <c r="N100" i="2"/>
  <c r="M121" i="2"/>
  <c r="D45" i="7"/>
  <c r="C58" i="7"/>
  <c r="P124" i="2"/>
  <c r="Q104" i="2"/>
  <c r="P113" i="2"/>
  <c r="Q91" i="2"/>
  <c r="M127" i="2"/>
  <c r="N107" i="2"/>
  <c r="R115" i="2"/>
  <c r="S93" i="2"/>
  <c r="D58" i="6"/>
  <c r="E45" i="6"/>
  <c r="D73" i="8" l="1"/>
  <c r="E73" i="8" s="1"/>
  <c r="F73" i="8" s="1"/>
  <c r="G73" i="8" s="1"/>
  <c r="X72" i="8"/>
  <c r="CH119" i="1"/>
  <c r="CG142" i="1"/>
  <c r="CE50" i="1"/>
  <c r="BU40" i="1"/>
  <c r="BT86" i="1"/>
  <c r="X81" i="1"/>
  <c r="Y35" i="1"/>
  <c r="AK81" i="1" s="1"/>
  <c r="W93" i="1"/>
  <c r="X47" i="1"/>
  <c r="BH79" i="1"/>
  <c r="AW33" i="1"/>
  <c r="AW79" i="1" s="1"/>
  <c r="AV79" i="1"/>
  <c r="Y32" i="1"/>
  <c r="X78" i="1"/>
  <c r="AJ78" i="1"/>
  <c r="BH47" i="1"/>
  <c r="BG93" i="1"/>
  <c r="W94" i="1"/>
  <c r="X48" i="1"/>
  <c r="AI94" i="1"/>
  <c r="AI134" i="1"/>
  <c r="AJ111" i="1"/>
  <c r="AI117" i="1"/>
  <c r="AH140" i="1"/>
  <c r="AK31" i="1"/>
  <c r="AJ77" i="1"/>
  <c r="CE92" i="1"/>
  <c r="CF46" i="1"/>
  <c r="CF50" i="1" s="1"/>
  <c r="BU33" i="1"/>
  <c r="BT79" i="1"/>
  <c r="CF79" i="1"/>
  <c r="AJ81" i="1"/>
  <c r="AJ86" i="1"/>
  <c r="X86" i="1"/>
  <c r="Y40" i="1"/>
  <c r="BH85" i="1"/>
  <c r="AW39" i="1"/>
  <c r="AV85" i="1"/>
  <c r="CG40" i="1"/>
  <c r="CF86" i="1"/>
  <c r="BH81" i="1"/>
  <c r="AW35" i="1"/>
  <c r="AW81" i="1" s="1"/>
  <c r="CI35" i="1"/>
  <c r="BH143" i="1"/>
  <c r="CH77" i="1"/>
  <c r="CI31" i="1"/>
  <c r="M39" i="1"/>
  <c r="X85" i="1"/>
  <c r="Z46" i="1"/>
  <c r="Z92" i="1" s="1"/>
  <c r="Y92" i="1"/>
  <c r="CH49" i="1"/>
  <c r="BI48" i="1"/>
  <c r="BH94" i="1"/>
  <c r="BT94" i="1"/>
  <c r="AX45" i="1"/>
  <c r="AW91" i="1"/>
  <c r="BI91" i="1"/>
  <c r="AI124" i="1"/>
  <c r="AJ101" i="1"/>
  <c r="CG41" i="1"/>
  <c r="CF87" i="1"/>
  <c r="BT81" i="1"/>
  <c r="BU35" i="1"/>
  <c r="CF81" i="1"/>
  <c r="BU49" i="1"/>
  <c r="BT95" i="1"/>
  <c r="AU95" i="1"/>
  <c r="AV49" i="1"/>
  <c r="BG95" i="1"/>
  <c r="CH47" i="1"/>
  <c r="CF48" i="1"/>
  <c r="CE94" i="1"/>
  <c r="AL34" i="1"/>
  <c r="AH141" i="1"/>
  <c r="AI118" i="1"/>
  <c r="AW48" i="1"/>
  <c r="AV94" i="1"/>
  <c r="AH105" i="1"/>
  <c r="AI100" i="1"/>
  <c r="AH123" i="1"/>
  <c r="AJ92" i="1"/>
  <c r="AK46" i="1"/>
  <c r="AI133" i="1"/>
  <c r="AJ110" i="1"/>
  <c r="AJ103" i="1"/>
  <c r="AI126" i="1"/>
  <c r="BU39" i="1"/>
  <c r="BT85" i="1"/>
  <c r="CF85" i="1"/>
  <c r="Y87" i="1"/>
  <c r="Z41" i="1"/>
  <c r="Z87" i="1" s="1"/>
  <c r="CJ32" i="1"/>
  <c r="CI78" i="1"/>
  <c r="AJ49" i="1"/>
  <c r="AI95" i="1"/>
  <c r="AX34" i="1"/>
  <c r="AW80" i="1"/>
  <c r="BI80" i="1"/>
  <c r="AL42" i="1"/>
  <c r="AK79" i="1"/>
  <c r="AL33" i="1"/>
  <c r="BT47" i="1"/>
  <c r="BS93" i="1"/>
  <c r="CE93" i="1"/>
  <c r="AV46" i="1"/>
  <c r="AU92" i="1"/>
  <c r="AK102" i="1"/>
  <c r="AJ125" i="1"/>
  <c r="BJ49" i="1"/>
  <c r="BU42" i="1"/>
  <c r="BT88" i="1"/>
  <c r="CF88" i="1"/>
  <c r="AI115" i="1"/>
  <c r="AH138" i="1"/>
  <c r="AJ116" i="1"/>
  <c r="AI139" i="1"/>
  <c r="BI31" i="1"/>
  <c r="BH77" i="1"/>
  <c r="BT77" i="1"/>
  <c r="AL35" i="1"/>
  <c r="Y79" i="1"/>
  <c r="Z33" i="1"/>
  <c r="Z79" i="1" s="1"/>
  <c r="BH46" i="1"/>
  <c r="BG92" i="1"/>
  <c r="BS92" i="1"/>
  <c r="Y34" i="1"/>
  <c r="X80" i="1"/>
  <c r="AW31" i="1"/>
  <c r="AV77" i="1"/>
  <c r="BH78" i="1"/>
  <c r="BI32" i="1"/>
  <c r="X49" i="1"/>
  <c r="W95" i="1"/>
  <c r="BU45" i="1"/>
  <c r="BT91" i="1"/>
  <c r="AL41" i="1"/>
  <c r="AX87" i="1" s="1"/>
  <c r="AK87" i="1"/>
  <c r="Z45" i="1"/>
  <c r="Z91" i="1" s="1"/>
  <c r="Y91" i="1"/>
  <c r="X88" i="1"/>
  <c r="Y42" i="1"/>
  <c r="AK88" i="1" s="1"/>
  <c r="CL33" i="1"/>
  <c r="CK79" i="1"/>
  <c r="AX78" i="1"/>
  <c r="AX40" i="1"/>
  <c r="AW86" i="1"/>
  <c r="BI86" i="1"/>
  <c r="BJ87" i="1"/>
  <c r="CM39" i="1"/>
  <c r="CL85" i="1"/>
  <c r="BJ42" i="1"/>
  <c r="AJ104" i="1"/>
  <c r="AI127" i="1"/>
  <c r="AI132" i="1"/>
  <c r="AJ109" i="1"/>
  <c r="CG45" i="1"/>
  <c r="CF91" i="1"/>
  <c r="AH131" i="1"/>
  <c r="AI108" i="1"/>
  <c r="AH112" i="1"/>
  <c r="BU87" i="1"/>
  <c r="BV41" i="1"/>
  <c r="BV87" i="1" s="1"/>
  <c r="CI42" i="1"/>
  <c r="BV32" i="1"/>
  <c r="BU78" i="1"/>
  <c r="CG78" i="1"/>
  <c r="BT78" i="1"/>
  <c r="CG80" i="1"/>
  <c r="CH34" i="1"/>
  <c r="AK47" i="1"/>
  <c r="AV93" i="1"/>
  <c r="AI137" i="1"/>
  <c r="AJ114" i="1"/>
  <c r="AV88" i="1"/>
  <c r="AW42" i="1"/>
  <c r="BI88" i="1" s="1"/>
  <c r="CF51" i="1"/>
  <c r="CQ51" i="1"/>
  <c r="CP97" i="1"/>
  <c r="CS74" i="9"/>
  <c r="CF38" i="9"/>
  <c r="CQ82" i="9"/>
  <c r="Q101" i="2"/>
  <c r="P122" i="2"/>
  <c r="CF41" i="9"/>
  <c r="CQ85" i="9"/>
  <c r="AU78" i="9"/>
  <c r="AV34" i="9"/>
  <c r="BH78" i="9" s="1"/>
  <c r="AL34" i="9"/>
  <c r="Y48" i="9"/>
  <c r="BH31" i="9"/>
  <c r="BG75" i="9"/>
  <c r="AI128" i="9"/>
  <c r="AJ106" i="9"/>
  <c r="CF48" i="9"/>
  <c r="AL38" i="9"/>
  <c r="BG46" i="9"/>
  <c r="BF90" i="9"/>
  <c r="BR90" i="9"/>
  <c r="X38" i="9"/>
  <c r="W82" i="9"/>
  <c r="AI82" i="9"/>
  <c r="AH129" i="9"/>
  <c r="AI107" i="9"/>
  <c r="CR48" i="9"/>
  <c r="CQ92" i="9"/>
  <c r="BT32" i="9"/>
  <c r="BS76" i="9"/>
  <c r="CE76" i="9"/>
  <c r="CE88" i="9"/>
  <c r="CF44" i="9"/>
  <c r="BS85" i="9"/>
  <c r="BT41" i="9"/>
  <c r="CE85" i="9"/>
  <c r="BH44" i="9"/>
  <c r="BT88" i="9" s="1"/>
  <c r="BG88" i="9"/>
  <c r="Y41" i="9"/>
  <c r="X85" i="9"/>
  <c r="BS83" i="9"/>
  <c r="BT39" i="9"/>
  <c r="X40" i="9"/>
  <c r="AJ84" i="9" s="1"/>
  <c r="W84" i="9"/>
  <c r="AI100" i="9"/>
  <c r="AH122" i="9"/>
  <c r="AG98" i="9"/>
  <c r="AF120" i="9"/>
  <c r="AV46" i="9"/>
  <c r="AJ32" i="9"/>
  <c r="AI76" i="9"/>
  <c r="AU76" i="9"/>
  <c r="BJ30" i="9"/>
  <c r="Q120" i="2"/>
  <c r="R99" i="2"/>
  <c r="W90" i="9"/>
  <c r="X46" i="9"/>
  <c r="CR78" i="9"/>
  <c r="CF78" i="9"/>
  <c r="CG34" i="9"/>
  <c r="CS31" i="9"/>
  <c r="CT31" i="9" s="1"/>
  <c r="CR75" i="9"/>
  <c r="AE110" i="9"/>
  <c r="AD132" i="9"/>
  <c r="BG48" i="9"/>
  <c r="BF92" i="9"/>
  <c r="AW30" i="9"/>
  <c r="BI74" i="9" s="1"/>
  <c r="AV74" i="9"/>
  <c r="BG85" i="9"/>
  <c r="BH41" i="9"/>
  <c r="AT89" i="9"/>
  <c r="AU45" i="9"/>
  <c r="BS45" i="9"/>
  <c r="CE89" i="9" s="1"/>
  <c r="BR89" i="9"/>
  <c r="X76" i="9"/>
  <c r="Y32" i="9"/>
  <c r="BI34" i="9"/>
  <c r="BT78" i="9"/>
  <c r="Z31" i="9"/>
  <c r="AI83" i="9"/>
  <c r="AJ39" i="9"/>
  <c r="AU83" i="9"/>
  <c r="BS75" i="9"/>
  <c r="BT31" i="9"/>
  <c r="CF75" i="9" s="1"/>
  <c r="BT47" i="9"/>
  <c r="BG78" i="9"/>
  <c r="CG31" i="9"/>
  <c r="CH32" i="9"/>
  <c r="AK45" i="9"/>
  <c r="BS84" i="9"/>
  <c r="BT40" i="9"/>
  <c r="CF84" i="9" s="1"/>
  <c r="BS88" i="9"/>
  <c r="CE83" i="9"/>
  <c r="CF39" i="9"/>
  <c r="CQ83" i="9"/>
  <c r="X45" i="9"/>
  <c r="AJ89" i="9" s="1"/>
  <c r="W89" i="9"/>
  <c r="L39" i="9"/>
  <c r="W83" i="9"/>
  <c r="BT74" i="9"/>
  <c r="BU30" i="9"/>
  <c r="CG74" i="9" s="1"/>
  <c r="AT92" i="9"/>
  <c r="AU48" i="9"/>
  <c r="CH30" i="9"/>
  <c r="CT74" i="9" s="1"/>
  <c r="BT38" i="9"/>
  <c r="BS82" i="9"/>
  <c r="CE82" i="9"/>
  <c r="AV47" i="9"/>
  <c r="BG47" i="9"/>
  <c r="BS91" i="9" s="1"/>
  <c r="BF91" i="9"/>
  <c r="BU44" i="9"/>
  <c r="BU46" i="9"/>
  <c r="AL30" i="9"/>
  <c r="BH33" i="9"/>
  <c r="BG77" i="9"/>
  <c r="BS77" i="9"/>
  <c r="BS48" i="9"/>
  <c r="CE92" i="9" s="1"/>
  <c r="BR92" i="9"/>
  <c r="AI77" i="9"/>
  <c r="AJ33" i="9"/>
  <c r="AU77" i="9"/>
  <c r="AK40" i="9"/>
  <c r="AV84" i="9"/>
  <c r="CG40" i="9"/>
  <c r="CR84" i="9"/>
  <c r="Z44" i="9"/>
  <c r="Z88" i="9" s="1"/>
  <c r="Y88" i="9"/>
  <c r="AW38" i="9"/>
  <c r="AV82" i="9"/>
  <c r="BH82" i="9"/>
  <c r="AI84" i="9"/>
  <c r="AI75" i="9"/>
  <c r="AJ31" i="9"/>
  <c r="AV75" i="9" s="1"/>
  <c r="BI32" i="9"/>
  <c r="BH76" i="9"/>
  <c r="L31" i="9"/>
  <c r="W75" i="9"/>
  <c r="K48" i="9"/>
  <c r="V92" i="9"/>
  <c r="AI85" i="9"/>
  <c r="AJ41" i="9"/>
  <c r="CR46" i="9"/>
  <c r="CQ90" i="9"/>
  <c r="W77" i="9"/>
  <c r="X33" i="9"/>
  <c r="CS47" i="9"/>
  <c r="CT47" i="9" s="1"/>
  <c r="AJ92" i="9"/>
  <c r="AK48" i="9"/>
  <c r="CE91" i="9"/>
  <c r="CF47" i="9"/>
  <c r="X30" i="9"/>
  <c r="W74" i="9"/>
  <c r="AI74" i="9"/>
  <c r="AV44" i="9"/>
  <c r="CQ91" i="9"/>
  <c r="CD89" i="9"/>
  <c r="AV41" i="9"/>
  <c r="AU85" i="9"/>
  <c r="BG45" i="9"/>
  <c r="BF89" i="9"/>
  <c r="CF77" i="9"/>
  <c r="CG33" i="9"/>
  <c r="CS77" i="9" s="1"/>
  <c r="AI44" i="9"/>
  <c r="AU88" i="9" s="1"/>
  <c r="AH88" i="9"/>
  <c r="AH126" i="9"/>
  <c r="AI104" i="9"/>
  <c r="AG121" i="9"/>
  <c r="AH99" i="9"/>
  <c r="AX33" i="9"/>
  <c r="CF45" i="9"/>
  <c r="CQ89" i="9"/>
  <c r="W78" i="9"/>
  <c r="X34" i="9"/>
  <c r="AI78" i="9"/>
  <c r="CS32" i="9"/>
  <c r="CR76" i="9"/>
  <c r="AG96" i="9"/>
  <c r="AF118" i="9"/>
  <c r="AG135" i="9"/>
  <c r="AH113" i="9"/>
  <c r="AU75" i="9"/>
  <c r="CE90" i="9"/>
  <c r="CF46" i="9"/>
  <c r="BJ39" i="9"/>
  <c r="BJ83" i="9" s="1"/>
  <c r="BI83" i="9"/>
  <c r="AI47" i="9"/>
  <c r="AH91" i="9"/>
  <c r="CQ88" i="9"/>
  <c r="AH114" i="9"/>
  <c r="AG136" i="9"/>
  <c r="X47" i="9"/>
  <c r="W91" i="9"/>
  <c r="AW31" i="9"/>
  <c r="BH84" i="9"/>
  <c r="BI40" i="9"/>
  <c r="AH90" i="9"/>
  <c r="AI46" i="9"/>
  <c r="AU90" i="9" s="1"/>
  <c r="BV33" i="9"/>
  <c r="R119" i="2"/>
  <c r="S98" i="2"/>
  <c r="R72" i="8"/>
  <c r="Y72" i="8" s="1"/>
  <c r="H73" i="8"/>
  <c r="I73" i="8" s="1"/>
  <c r="J73" i="8" s="1"/>
  <c r="R94" i="2"/>
  <c r="Q116" i="2"/>
  <c r="R106" i="2"/>
  <c r="Q126" i="2"/>
  <c r="F49" i="3"/>
  <c r="E62" i="3"/>
  <c r="R91" i="2"/>
  <c r="Q113" i="2"/>
  <c r="Q125" i="2"/>
  <c r="R105" i="2"/>
  <c r="E58" i="6"/>
  <c r="F45" i="6"/>
  <c r="O100" i="2"/>
  <c r="N121" i="2"/>
  <c r="D58" i="4"/>
  <c r="E45" i="4"/>
  <c r="O107" i="2"/>
  <c r="N127" i="2"/>
  <c r="R90" i="2"/>
  <c r="Q112" i="2"/>
  <c r="D59" i="5"/>
  <c r="E46" i="5"/>
  <c r="R56" i="5"/>
  <c r="S18" i="8"/>
  <c r="Z18" i="8" s="1"/>
  <c r="K19" i="8"/>
  <c r="L19" i="8" s="1"/>
  <c r="M19" i="8" s="1"/>
  <c r="Q128" i="2"/>
  <c r="R108" i="2"/>
  <c r="D58" i="7"/>
  <c r="E45" i="7"/>
  <c r="R58" i="7"/>
  <c r="R92" i="2"/>
  <c r="Q114" i="2"/>
  <c r="T93" i="2"/>
  <c r="S115" i="2"/>
  <c r="S43" i="8"/>
  <c r="Z43" i="8" s="1"/>
  <c r="K46" i="8"/>
  <c r="L46" i="8" s="1"/>
  <c r="M46" i="8" s="1"/>
  <c r="Q124" i="2"/>
  <c r="R104" i="2"/>
  <c r="CS76" i="9" l="1"/>
  <c r="CT32" i="9"/>
  <c r="CT76" i="9" s="1"/>
  <c r="CI119" i="1"/>
  <c r="CH142" i="1"/>
  <c r="AL79" i="1"/>
  <c r="BI47" i="1"/>
  <c r="BH93" i="1"/>
  <c r="BV33" i="1"/>
  <c r="CG79" i="1"/>
  <c r="BU79" i="1"/>
  <c r="CF92" i="1"/>
  <c r="CG46" i="1"/>
  <c r="Z32" i="1"/>
  <c r="Y78" i="1"/>
  <c r="AK78" i="1"/>
  <c r="BI81" i="1"/>
  <c r="AX35" i="1"/>
  <c r="BJ81" i="1" s="1"/>
  <c r="AX33" i="1"/>
  <c r="BJ79" i="1" s="1"/>
  <c r="BI79" i="1"/>
  <c r="AL31" i="1"/>
  <c r="AL77" i="1" s="1"/>
  <c r="AK77" i="1"/>
  <c r="Y81" i="1"/>
  <c r="Z35" i="1"/>
  <c r="Z81" i="1" s="1"/>
  <c r="BI85" i="1"/>
  <c r="AX39" i="1"/>
  <c r="AW85" i="1"/>
  <c r="AK111" i="1"/>
  <c r="AJ134" i="1"/>
  <c r="AL91" i="1"/>
  <c r="Y48" i="1"/>
  <c r="X94" i="1"/>
  <c r="AJ94" i="1"/>
  <c r="X93" i="1"/>
  <c r="Y47" i="1"/>
  <c r="CH40" i="1"/>
  <c r="CG86" i="1"/>
  <c r="AJ117" i="1"/>
  <c r="AI140" i="1"/>
  <c r="AJ93" i="1"/>
  <c r="AK86" i="1"/>
  <c r="Z40" i="1"/>
  <c r="Y86" i="1"/>
  <c r="BV40" i="1"/>
  <c r="BV86" i="1" s="1"/>
  <c r="BU86" i="1"/>
  <c r="CM33" i="1"/>
  <c r="CL79" i="1"/>
  <c r="BT93" i="1"/>
  <c r="BU47" i="1"/>
  <c r="CF93" i="1"/>
  <c r="BJ48" i="1"/>
  <c r="BI94" i="1"/>
  <c r="BU94" i="1"/>
  <c r="BV49" i="1"/>
  <c r="BV95" i="1" s="1"/>
  <c r="BU95" i="1"/>
  <c r="CI88" i="1"/>
  <c r="CJ42" i="1"/>
  <c r="Z34" i="1"/>
  <c r="Z80" i="1" s="1"/>
  <c r="Y80" i="1"/>
  <c r="AI138" i="1"/>
  <c r="AJ115" i="1"/>
  <c r="BU81" i="1"/>
  <c r="BV35" i="1"/>
  <c r="CG81" i="1"/>
  <c r="CN39" i="1"/>
  <c r="CM85" i="1"/>
  <c r="AX42" i="1"/>
  <c r="AX88" i="1" s="1"/>
  <c r="AW88" i="1"/>
  <c r="BU85" i="1"/>
  <c r="BV39" i="1"/>
  <c r="CG85" i="1"/>
  <c r="AI141" i="1"/>
  <c r="AJ118" i="1"/>
  <c r="BI46" i="1"/>
  <c r="BH92" i="1"/>
  <c r="BT92" i="1"/>
  <c r="BU88" i="1"/>
  <c r="BV42" i="1"/>
  <c r="CG88" i="1"/>
  <c r="CH41" i="1"/>
  <c r="CG87" i="1"/>
  <c r="AK114" i="1"/>
  <c r="AJ137" i="1"/>
  <c r="AX80" i="1"/>
  <c r="BJ80" i="1"/>
  <c r="AK103" i="1"/>
  <c r="AJ126" i="1"/>
  <c r="AK80" i="1"/>
  <c r="AK101" i="1"/>
  <c r="AJ124" i="1"/>
  <c r="N39" i="1"/>
  <c r="Z85" i="1" s="1"/>
  <c r="Y85" i="1"/>
  <c r="AV95" i="1"/>
  <c r="AW49" i="1"/>
  <c r="BH95" i="1"/>
  <c r="AJ139" i="1"/>
  <c r="AK116" i="1"/>
  <c r="AW94" i="1"/>
  <c r="AX48" i="1"/>
  <c r="AX94" i="1" s="1"/>
  <c r="CI49" i="1"/>
  <c r="CG95" i="1"/>
  <c r="AI131" i="1"/>
  <c r="AI112" i="1"/>
  <c r="AJ108" i="1"/>
  <c r="AL87" i="1"/>
  <c r="AJ133" i="1"/>
  <c r="AK110" i="1"/>
  <c r="CI77" i="1"/>
  <c r="CJ31" i="1"/>
  <c r="CS75" i="9"/>
  <c r="CG91" i="1"/>
  <c r="CH45" i="1"/>
  <c r="CI34" i="1"/>
  <c r="CH80" i="1"/>
  <c r="AJ132" i="1"/>
  <c r="AK109" i="1"/>
  <c r="AX86" i="1"/>
  <c r="BJ86" i="1"/>
  <c r="Y49" i="1"/>
  <c r="X95" i="1"/>
  <c r="AK49" i="1"/>
  <c r="AJ95" i="1"/>
  <c r="CI81" i="1"/>
  <c r="CJ35" i="1"/>
  <c r="BJ31" i="1"/>
  <c r="BI77" i="1"/>
  <c r="BU77" i="1"/>
  <c r="CK32" i="1"/>
  <c r="CJ78" i="1"/>
  <c r="AJ127" i="1"/>
  <c r="AK104" i="1"/>
  <c r="AW77" i="1"/>
  <c r="AX31" i="1"/>
  <c r="CH78" i="1"/>
  <c r="Z42" i="1"/>
  <c r="Z88" i="1" s="1"/>
  <c r="Y88" i="1"/>
  <c r="BU91" i="1"/>
  <c r="BV45" i="1"/>
  <c r="BV91" i="1" s="1"/>
  <c r="AL46" i="1"/>
  <c r="AL92" i="1" s="1"/>
  <c r="AK92" i="1"/>
  <c r="CG48" i="1"/>
  <c r="CF94" i="1"/>
  <c r="AL47" i="1"/>
  <c r="AW93" i="1"/>
  <c r="AL102" i="1"/>
  <c r="AK125" i="1"/>
  <c r="CI47" i="1"/>
  <c r="BI143" i="1"/>
  <c r="BI78" i="1"/>
  <c r="BJ32" i="1"/>
  <c r="BJ78" i="1" s="1"/>
  <c r="AV92" i="1"/>
  <c r="AW46" i="1"/>
  <c r="AI105" i="1"/>
  <c r="AI123" i="1"/>
  <c r="AJ100" i="1"/>
  <c r="AX91" i="1"/>
  <c r="BJ91" i="1"/>
  <c r="CR51" i="1"/>
  <c r="CQ97" i="1"/>
  <c r="CG51" i="1"/>
  <c r="R101" i="2"/>
  <c r="Q122" i="2"/>
  <c r="CG41" i="9"/>
  <c r="CR85" i="9"/>
  <c r="CR82" i="9"/>
  <c r="CG38" i="9"/>
  <c r="AI91" i="9"/>
  <c r="AJ47" i="9"/>
  <c r="AV91" i="9" s="1"/>
  <c r="CF91" i="9"/>
  <c r="CG47" i="9"/>
  <c r="CS91" i="9" s="1"/>
  <c r="BI41" i="9"/>
  <c r="BH85" i="9"/>
  <c r="BI84" i="9"/>
  <c r="BJ40" i="9"/>
  <c r="BJ84" i="9" s="1"/>
  <c r="AI99" i="9"/>
  <c r="AH121" i="9"/>
  <c r="Y33" i="9"/>
  <c r="X77" i="9"/>
  <c r="BT82" i="9"/>
  <c r="BU38" i="9"/>
  <c r="CF82" i="9"/>
  <c r="AJ76" i="9"/>
  <c r="AK32" i="9"/>
  <c r="AV76" i="9"/>
  <c r="BG90" i="9"/>
  <c r="BH46" i="9"/>
  <c r="BS90" i="9"/>
  <c r="AX31" i="9"/>
  <c r="AW44" i="9"/>
  <c r="AE132" i="9"/>
  <c r="AF110" i="9"/>
  <c r="CS46" i="9"/>
  <c r="CT46" i="9" s="1"/>
  <c r="CR90" i="9"/>
  <c r="AX38" i="9"/>
  <c r="AW82" i="9"/>
  <c r="BI82" i="9"/>
  <c r="BI33" i="9"/>
  <c r="BH77" i="9"/>
  <c r="BT77" i="9"/>
  <c r="AU92" i="9"/>
  <c r="AV48" i="9"/>
  <c r="BJ34" i="9"/>
  <c r="BU78" i="9"/>
  <c r="CG48" i="9"/>
  <c r="Y47" i="9"/>
  <c r="X91" i="9"/>
  <c r="AK41" i="9"/>
  <c r="AJ85" i="9"/>
  <c r="Y76" i="9"/>
  <c r="Z32" i="9"/>
  <c r="Z76" i="9" s="1"/>
  <c r="AH98" i="9"/>
  <c r="AG120" i="9"/>
  <c r="BU74" i="9"/>
  <c r="BV30" i="9"/>
  <c r="BV74" i="9" s="1"/>
  <c r="CG78" i="9"/>
  <c r="CH34" i="9"/>
  <c r="CS78" i="9"/>
  <c r="AJ128" i="9"/>
  <c r="AK106" i="9"/>
  <c r="AH136" i="9"/>
  <c r="AI114" i="9"/>
  <c r="AJ44" i="9"/>
  <c r="AV88" i="9" s="1"/>
  <c r="AI88" i="9"/>
  <c r="Y30" i="9"/>
  <c r="X74" i="9"/>
  <c r="AJ74" i="9"/>
  <c r="BV46" i="9"/>
  <c r="CH31" i="9"/>
  <c r="CT75" i="9" s="1"/>
  <c r="AJ100" i="9"/>
  <c r="AI122" i="9"/>
  <c r="L48" i="9"/>
  <c r="W92" i="9"/>
  <c r="BT45" i="9"/>
  <c r="CF89" i="9" s="1"/>
  <c r="BS89" i="9"/>
  <c r="BV44" i="9"/>
  <c r="BU39" i="9"/>
  <c r="BT83" i="9"/>
  <c r="AL40" i="9"/>
  <c r="AW84" i="9"/>
  <c r="AI113" i="9"/>
  <c r="AH135" i="9"/>
  <c r="BU40" i="9"/>
  <c r="CG84" i="9" s="1"/>
  <c r="BT84" i="9"/>
  <c r="BG92" i="9"/>
  <c r="BH48" i="9"/>
  <c r="BT48" i="9"/>
  <c r="BS92" i="9"/>
  <c r="BU41" i="9"/>
  <c r="BT85" i="9"/>
  <c r="CF85" i="9"/>
  <c r="AL45" i="9"/>
  <c r="AI126" i="9"/>
  <c r="AJ104" i="9"/>
  <c r="AW46" i="9"/>
  <c r="CR88" i="9"/>
  <c r="CG44" i="9"/>
  <c r="CF88" i="9"/>
  <c r="AH96" i="9"/>
  <c r="AG118" i="9"/>
  <c r="BU32" i="9"/>
  <c r="BT76" i="9"/>
  <c r="CF76" i="9"/>
  <c r="Y34" i="9"/>
  <c r="X78" i="9"/>
  <c r="AJ78" i="9"/>
  <c r="CH33" i="9"/>
  <c r="CG77" i="9"/>
  <c r="CH40" i="9"/>
  <c r="CT84" i="9" s="1"/>
  <c r="CS84" i="9"/>
  <c r="M39" i="9"/>
  <c r="X83" i="9"/>
  <c r="BU47" i="9"/>
  <c r="AU89" i="9"/>
  <c r="AV45" i="9"/>
  <c r="X90" i="9"/>
  <c r="Y46" i="9"/>
  <c r="X84" i="9"/>
  <c r="Y40" i="9"/>
  <c r="CS48" i="9"/>
  <c r="CT48" i="9" s="1"/>
  <c r="CR92" i="9"/>
  <c r="BH75" i="9"/>
  <c r="BI31" i="9"/>
  <c r="AJ107" i="9"/>
  <c r="AI129" i="9"/>
  <c r="M31" i="9"/>
  <c r="X75" i="9"/>
  <c r="Y45" i="9"/>
  <c r="X89" i="9"/>
  <c r="BT75" i="9"/>
  <c r="BU31" i="9"/>
  <c r="CG75" i="9" s="1"/>
  <c r="R120" i="2"/>
  <c r="S99" i="2"/>
  <c r="Z48" i="9"/>
  <c r="CG45" i="9"/>
  <c r="CR89" i="9"/>
  <c r="BH45" i="9"/>
  <c r="BG89" i="9"/>
  <c r="BH47" i="9"/>
  <c r="BT91" i="9" s="1"/>
  <c r="BG91" i="9"/>
  <c r="CF90" i="9"/>
  <c r="CG46" i="9"/>
  <c r="AL48" i="9"/>
  <c r="AK92" i="9"/>
  <c r="AU91" i="9"/>
  <c r="CG39" i="9"/>
  <c r="CF83" i="9"/>
  <c r="CR83" i="9"/>
  <c r="Z41" i="9"/>
  <c r="Z85" i="9" s="1"/>
  <c r="Y85" i="9"/>
  <c r="AJ46" i="9"/>
  <c r="AV90" i="9" s="1"/>
  <c r="AI90" i="9"/>
  <c r="AV85" i="9"/>
  <c r="AW41" i="9"/>
  <c r="BJ32" i="9"/>
  <c r="BJ76" i="9" s="1"/>
  <c r="BI76" i="9"/>
  <c r="AK33" i="9"/>
  <c r="AJ77" i="9"/>
  <c r="AV77" i="9"/>
  <c r="AW47" i="9"/>
  <c r="AK39" i="9"/>
  <c r="AJ83" i="9"/>
  <c r="AV83" i="9"/>
  <c r="AX30" i="9"/>
  <c r="AX74" i="9" s="1"/>
  <c r="AW74" i="9"/>
  <c r="Y38" i="9"/>
  <c r="X82" i="9"/>
  <c r="AJ82" i="9"/>
  <c r="AW34" i="9"/>
  <c r="BI78" i="9" s="1"/>
  <c r="AV78" i="9"/>
  <c r="CR91" i="9"/>
  <c r="AK31" i="9"/>
  <c r="AW75" i="9" s="1"/>
  <c r="AJ75" i="9"/>
  <c r="BI44" i="9"/>
  <c r="BU88" i="9" s="1"/>
  <c r="BH88" i="9"/>
  <c r="S119" i="2"/>
  <c r="T98" i="2"/>
  <c r="E59" i="5"/>
  <c r="F46" i="5"/>
  <c r="S90" i="2"/>
  <c r="R112" i="2"/>
  <c r="T115" i="2"/>
  <c r="U93" i="2"/>
  <c r="F45" i="4"/>
  <c r="E58" i="4"/>
  <c r="R126" i="2"/>
  <c r="S106" i="2"/>
  <c r="P100" i="2"/>
  <c r="O121" i="2"/>
  <c r="R116" i="2"/>
  <c r="S94" i="2"/>
  <c r="B20" i="8"/>
  <c r="C20" i="8" s="1"/>
  <c r="T18" i="8"/>
  <c r="AA18" i="8" s="1"/>
  <c r="S104" i="2"/>
  <c r="R124" i="2"/>
  <c r="S91" i="2"/>
  <c r="R113" i="2"/>
  <c r="G49" i="3"/>
  <c r="F62" i="3"/>
  <c r="O127" i="2"/>
  <c r="P107" i="2"/>
  <c r="S108" i="2"/>
  <c r="R128" i="2"/>
  <c r="F58" i="6"/>
  <c r="G45" i="6"/>
  <c r="S72" i="8"/>
  <c r="Z72" i="8" s="1"/>
  <c r="K73" i="8"/>
  <c r="L73" i="8" s="1"/>
  <c r="M73" i="8" s="1"/>
  <c r="S105" i="2"/>
  <c r="R125" i="2"/>
  <c r="T43" i="8"/>
  <c r="AA43" i="8" s="1"/>
  <c r="B47" i="8"/>
  <c r="C47" i="8" s="1"/>
  <c r="S92" i="2"/>
  <c r="R114" i="2"/>
  <c r="F45" i="7"/>
  <c r="E58" i="7"/>
  <c r="D20" i="8" l="1"/>
  <c r="D47" i="8"/>
  <c r="CJ119" i="1"/>
  <c r="CI142" i="1"/>
  <c r="CG50" i="1"/>
  <c r="BJ74" i="9"/>
  <c r="Y93" i="1"/>
  <c r="Z47" i="1"/>
  <c r="Z93" i="1" s="1"/>
  <c r="AX77" i="1"/>
  <c r="Y94" i="1"/>
  <c r="Z48" i="1"/>
  <c r="AK94" i="1"/>
  <c r="AK93" i="1"/>
  <c r="Z78" i="1"/>
  <c r="AL78" i="1"/>
  <c r="CH46" i="1"/>
  <c r="CG92" i="1"/>
  <c r="AX79" i="1"/>
  <c r="AK134" i="1"/>
  <c r="AL111" i="1"/>
  <c r="Z86" i="1"/>
  <c r="AL86" i="1"/>
  <c r="AX81" i="1"/>
  <c r="AJ140" i="1"/>
  <c r="AK117" i="1"/>
  <c r="CI40" i="1"/>
  <c r="CH86" i="1"/>
  <c r="CH95" i="1"/>
  <c r="AX85" i="1"/>
  <c r="BJ85" i="1"/>
  <c r="CH79" i="1"/>
  <c r="BV79" i="1"/>
  <c r="AL81" i="1"/>
  <c r="BI93" i="1"/>
  <c r="BJ47" i="1"/>
  <c r="BJ93" i="1" s="1"/>
  <c r="BJ77" i="1"/>
  <c r="BV77" i="1"/>
  <c r="CI95" i="1"/>
  <c r="CJ49" i="1"/>
  <c r="BV85" i="1"/>
  <c r="CH85" i="1"/>
  <c r="CK42" i="1"/>
  <c r="CJ88" i="1"/>
  <c r="Y95" i="1"/>
  <c r="Z49" i="1"/>
  <c r="Z95" i="1" s="1"/>
  <c r="BV78" i="1"/>
  <c r="AK133" i="1"/>
  <c r="AL110" i="1"/>
  <c r="CI41" i="1"/>
  <c r="CH87" i="1"/>
  <c r="AL109" i="1"/>
  <c r="AK132" i="1"/>
  <c r="BV88" i="1"/>
  <c r="CH88" i="1"/>
  <c r="AK127" i="1"/>
  <c r="AL104" i="1"/>
  <c r="AK108" i="1"/>
  <c r="AJ112" i="1"/>
  <c r="AJ131" i="1"/>
  <c r="CO39" i="1"/>
  <c r="CN85" i="1"/>
  <c r="AK100" i="1"/>
  <c r="AJ105" i="1"/>
  <c r="AJ123" i="1"/>
  <c r="CG94" i="1"/>
  <c r="CH48" i="1"/>
  <c r="CI45" i="1"/>
  <c r="CH91" i="1"/>
  <c r="BJ46" i="1"/>
  <c r="BI92" i="1"/>
  <c r="BU92" i="1"/>
  <c r="BV81" i="1"/>
  <c r="CH81" i="1"/>
  <c r="AK126" i="1"/>
  <c r="AL103" i="1"/>
  <c r="CH77" i="9"/>
  <c r="CT77" i="9"/>
  <c r="AL49" i="1"/>
  <c r="AL95" i="1" s="1"/>
  <c r="AK95" i="1"/>
  <c r="CJ77" i="1"/>
  <c r="CK31" i="1"/>
  <c r="AL116" i="1"/>
  <c r="AK139" i="1"/>
  <c r="AL114" i="1"/>
  <c r="AK137" i="1"/>
  <c r="CH78" i="9"/>
  <c r="CT78" i="9"/>
  <c r="BJ88" i="1"/>
  <c r="BJ94" i="1"/>
  <c r="BV94" i="1"/>
  <c r="AL93" i="1"/>
  <c r="AX93" i="1"/>
  <c r="CJ34" i="1"/>
  <c r="CI80" i="1"/>
  <c r="BV47" i="1"/>
  <c r="BU93" i="1"/>
  <c r="CG93" i="1"/>
  <c r="CK78" i="1"/>
  <c r="CL32" i="1"/>
  <c r="AK124" i="1"/>
  <c r="AL101" i="1"/>
  <c r="AK118" i="1"/>
  <c r="AJ141" i="1"/>
  <c r="CK35" i="1"/>
  <c r="CJ81" i="1"/>
  <c r="BJ143" i="1"/>
  <c r="CI93" i="1"/>
  <c r="CJ47" i="1"/>
  <c r="AL80" i="1"/>
  <c r="AL88" i="1"/>
  <c r="AL125" i="1"/>
  <c r="AM102" i="1"/>
  <c r="AW95" i="1"/>
  <c r="AX49" i="1"/>
  <c r="BI95" i="1"/>
  <c r="AW92" i="1"/>
  <c r="AX46" i="1"/>
  <c r="AX92" i="1" s="1"/>
  <c r="AK115" i="1"/>
  <c r="AJ138" i="1"/>
  <c r="CN33" i="1"/>
  <c r="CM79" i="1"/>
  <c r="CH51" i="1"/>
  <c r="CS51" i="1"/>
  <c r="CR97" i="1"/>
  <c r="CS92" i="9"/>
  <c r="CS82" i="9"/>
  <c r="CH38" i="9"/>
  <c r="CT82" i="9" s="1"/>
  <c r="CH41" i="9"/>
  <c r="CT85" i="9" s="1"/>
  <c r="CS85" i="9"/>
  <c r="R122" i="2"/>
  <c r="S101" i="2"/>
  <c r="AK77" i="9"/>
  <c r="AL33" i="9"/>
  <c r="AW77" i="9"/>
  <c r="BV41" i="9"/>
  <c r="BU85" i="9"/>
  <c r="CG85" i="9"/>
  <c r="AJ114" i="9"/>
  <c r="AI136" i="9"/>
  <c r="AG110" i="9"/>
  <c r="AF132" i="9"/>
  <c r="BU48" i="9"/>
  <c r="BT92" i="9"/>
  <c r="CF92" i="9"/>
  <c r="AW85" i="9"/>
  <c r="AX41" i="9"/>
  <c r="BH91" i="9"/>
  <c r="BI47" i="9"/>
  <c r="BU91" i="9" s="1"/>
  <c r="AH118" i="9"/>
  <c r="AI96" i="9"/>
  <c r="BH92" i="9"/>
  <c r="BI48" i="9"/>
  <c r="CH48" i="9"/>
  <c r="CT92" i="9" s="1"/>
  <c r="N39" i="9"/>
  <c r="Y83" i="9"/>
  <c r="Y82" i="9"/>
  <c r="Z38" i="9"/>
  <c r="AK82" i="9"/>
  <c r="BI45" i="9"/>
  <c r="BH89" i="9"/>
  <c r="AX44" i="9"/>
  <c r="AJ122" i="9"/>
  <c r="AK100" i="9"/>
  <c r="BJ31" i="9"/>
  <c r="BJ75" i="9" s="1"/>
  <c r="BI75" i="9"/>
  <c r="AW48" i="9"/>
  <c r="AV92" i="9"/>
  <c r="CH74" i="9"/>
  <c r="AJ99" i="9"/>
  <c r="AI121" i="9"/>
  <c r="CH45" i="9"/>
  <c r="CT89" i="9" s="1"/>
  <c r="CS89" i="9"/>
  <c r="AX46" i="9"/>
  <c r="CS90" i="9"/>
  <c r="BV47" i="9"/>
  <c r="Z47" i="9"/>
  <c r="Z91" i="9" s="1"/>
  <c r="Y91" i="9"/>
  <c r="AL106" i="9"/>
  <c r="AK128" i="9"/>
  <c r="N31" i="9"/>
  <c r="Y75" i="9"/>
  <c r="M48" i="9"/>
  <c r="X92" i="9"/>
  <c r="Z33" i="9"/>
  <c r="Z77" i="9" s="1"/>
  <c r="Y77" i="9"/>
  <c r="AK107" i="9"/>
  <c r="AJ129" i="9"/>
  <c r="CS88" i="9"/>
  <c r="CG88" i="9"/>
  <c r="CH44" i="9"/>
  <c r="CT88" i="9" s="1"/>
  <c r="BV78" i="9"/>
  <c r="AJ90" i="9"/>
  <c r="AK46" i="9"/>
  <c r="AW90" i="9" s="1"/>
  <c r="BV40" i="9"/>
  <c r="BV84" i="9" s="1"/>
  <c r="BU84" i="9"/>
  <c r="AK104" i="9"/>
  <c r="AJ126" i="9"/>
  <c r="AI135" i="9"/>
  <c r="AJ113" i="9"/>
  <c r="CG90" i="9"/>
  <c r="CH46" i="9"/>
  <c r="Z45" i="9"/>
  <c r="Z89" i="9" s="1"/>
  <c r="Y89" i="9"/>
  <c r="BU82" i="9"/>
  <c r="BV38" i="9"/>
  <c r="CG82" i="9"/>
  <c r="AX34" i="9"/>
  <c r="AX78" i="9" s="1"/>
  <c r="AW78" i="9"/>
  <c r="BT89" i="9"/>
  <c r="BU45" i="9"/>
  <c r="AI98" i="9"/>
  <c r="AH120" i="9"/>
  <c r="AL39" i="9"/>
  <c r="AK83" i="9"/>
  <c r="AW83" i="9"/>
  <c r="Y84" i="9"/>
  <c r="Z40" i="9"/>
  <c r="Z84" i="9" s="1"/>
  <c r="AX84" i="9"/>
  <c r="BJ33" i="9"/>
  <c r="BI77" i="9"/>
  <c r="BU77" i="9"/>
  <c r="BH90" i="9"/>
  <c r="BI46" i="9"/>
  <c r="BT90" i="9"/>
  <c r="BJ41" i="9"/>
  <c r="BI85" i="9"/>
  <c r="BI88" i="9"/>
  <c r="BJ44" i="9"/>
  <c r="CH39" i="9"/>
  <c r="CT83" i="9" s="1"/>
  <c r="CG83" i="9"/>
  <c r="CS83" i="9"/>
  <c r="T99" i="2"/>
  <c r="S120" i="2"/>
  <c r="Y78" i="9"/>
  <c r="Z34" i="9"/>
  <c r="AK78" i="9"/>
  <c r="AK84" i="9"/>
  <c r="CH47" i="9"/>
  <c r="CG91" i="9"/>
  <c r="AX47" i="9"/>
  <c r="Y90" i="9"/>
  <c r="Z46" i="9"/>
  <c r="Z90" i="9" s="1"/>
  <c r="AK89" i="9"/>
  <c r="Y74" i="9"/>
  <c r="Z30" i="9"/>
  <c r="AK74" i="9"/>
  <c r="AK75" i="9"/>
  <c r="AL31" i="9"/>
  <c r="AL75" i="9" s="1"/>
  <c r="BU75" i="9"/>
  <c r="BV31" i="9"/>
  <c r="CH75" i="9" s="1"/>
  <c r="BV39" i="9"/>
  <c r="BV83" i="9" s="1"/>
  <c r="BU83" i="9"/>
  <c r="AX82" i="9"/>
  <c r="BJ82" i="9"/>
  <c r="AL32" i="9"/>
  <c r="AK76" i="9"/>
  <c r="AW76" i="9"/>
  <c r="AJ91" i="9"/>
  <c r="AK47" i="9"/>
  <c r="AW91" i="9" s="1"/>
  <c r="AL92" i="9"/>
  <c r="AV89" i="9"/>
  <c r="AW45" i="9"/>
  <c r="BV32" i="9"/>
  <c r="BU76" i="9"/>
  <c r="CG76" i="9"/>
  <c r="AK44" i="9"/>
  <c r="AJ88" i="9"/>
  <c r="AK85" i="9"/>
  <c r="AL41" i="9"/>
  <c r="AL85" i="9" s="1"/>
  <c r="U98" i="2"/>
  <c r="T119" i="2"/>
  <c r="G45" i="7"/>
  <c r="F58" i="7"/>
  <c r="Q107" i="2"/>
  <c r="P127" i="2"/>
  <c r="S124" i="2"/>
  <c r="T104" i="2"/>
  <c r="B74" i="8"/>
  <c r="C74" i="8" s="1"/>
  <c r="T72" i="8"/>
  <c r="AA72" i="8" s="1"/>
  <c r="T94" i="2"/>
  <c r="S116" i="2"/>
  <c r="X44" i="8"/>
  <c r="E47" i="8"/>
  <c r="F47" i="8" s="1"/>
  <c r="G47" i="8" s="1"/>
  <c r="F58" i="4"/>
  <c r="G45" i="4"/>
  <c r="V93" i="2"/>
  <c r="U115" i="2"/>
  <c r="T90" i="2"/>
  <c r="S112" i="2"/>
  <c r="H49" i="3"/>
  <c r="G62" i="3"/>
  <c r="R49" i="3"/>
  <c r="R62" i="3" s="1"/>
  <c r="T91" i="2"/>
  <c r="S113" i="2"/>
  <c r="T105" i="2"/>
  <c r="S125" i="2"/>
  <c r="S44" i="6"/>
  <c r="S58" i="6" s="1"/>
  <c r="G58" i="6"/>
  <c r="H45" i="6"/>
  <c r="F59" i="5"/>
  <c r="G46" i="5"/>
  <c r="S126" i="2"/>
  <c r="T106" i="2"/>
  <c r="T108" i="2"/>
  <c r="S128" i="2"/>
  <c r="T92" i="2"/>
  <c r="S114" i="2"/>
  <c r="X19" i="8"/>
  <c r="E20" i="8"/>
  <c r="F20" i="8" s="1"/>
  <c r="G20" i="8" s="1"/>
  <c r="P121" i="2"/>
  <c r="Q100" i="2"/>
  <c r="D74" i="8" l="1"/>
  <c r="CK119" i="1"/>
  <c r="CJ142" i="1"/>
  <c r="CH50" i="1"/>
  <c r="AL84" i="9"/>
  <c r="Z94" i="1"/>
  <c r="AL94" i="1"/>
  <c r="AM111" i="1"/>
  <c r="AL134" i="1"/>
  <c r="CI46" i="1"/>
  <c r="CH92" i="1"/>
  <c r="CJ40" i="1"/>
  <c r="CI86" i="1"/>
  <c r="AL117" i="1"/>
  <c r="AK140" i="1"/>
  <c r="CI87" i="1"/>
  <c r="CJ41" i="1"/>
  <c r="AL133" i="1"/>
  <c r="AM110" i="1"/>
  <c r="AL100" i="1"/>
  <c r="AK123" i="1"/>
  <c r="AK105" i="1"/>
  <c r="AK128" i="1" s="1"/>
  <c r="AL126" i="1"/>
  <c r="AM103" i="1"/>
  <c r="CL35" i="1"/>
  <c r="CK81" i="1"/>
  <c r="CK88" i="1"/>
  <c r="CL42" i="1"/>
  <c r="AX95" i="1"/>
  <c r="BJ95" i="1"/>
  <c r="AK112" i="1"/>
  <c r="AK135" i="1" s="1"/>
  <c r="AK131" i="1"/>
  <c r="AL108" i="1"/>
  <c r="AK141" i="1"/>
  <c r="AL118" i="1"/>
  <c r="AM104" i="1"/>
  <c r="AL127" i="1"/>
  <c r="BV93" i="1"/>
  <c r="CH93" i="1"/>
  <c r="AK138" i="1"/>
  <c r="AL115" i="1"/>
  <c r="AN102" i="1"/>
  <c r="AM125" i="1"/>
  <c r="CJ95" i="1"/>
  <c r="CK49" i="1"/>
  <c r="CH91" i="9"/>
  <c r="CT91" i="9"/>
  <c r="CM32" i="1"/>
  <c r="CL78" i="1"/>
  <c r="BJ92" i="1"/>
  <c r="BV92" i="1"/>
  <c r="AL137" i="1"/>
  <c r="AM114" i="1"/>
  <c r="CJ45" i="1"/>
  <c r="CI91" i="1"/>
  <c r="CK77" i="1"/>
  <c r="CL31" i="1"/>
  <c r="CH90" i="9"/>
  <c r="CT90" i="9"/>
  <c r="CO33" i="1"/>
  <c r="CN79" i="1"/>
  <c r="CK47" i="1"/>
  <c r="CJ93" i="1"/>
  <c r="CK34" i="1"/>
  <c r="CJ80" i="1"/>
  <c r="BK143" i="1"/>
  <c r="CP39" i="1"/>
  <c r="CO85" i="1"/>
  <c r="AL124" i="1"/>
  <c r="AM101" i="1"/>
  <c r="AM109" i="1"/>
  <c r="AL132" i="1"/>
  <c r="AL139" i="1"/>
  <c r="AM116" i="1"/>
  <c r="CH94" i="1"/>
  <c r="CI48" i="1"/>
  <c r="CT51" i="1"/>
  <c r="CT97" i="1" s="1"/>
  <c r="CS97" i="1"/>
  <c r="CH88" i="9"/>
  <c r="S122" i="2"/>
  <c r="T101" i="2"/>
  <c r="BJ78" i="9"/>
  <c r="AX85" i="9"/>
  <c r="BJ88" i="9"/>
  <c r="AJ135" i="9"/>
  <c r="AK113" i="9"/>
  <c r="AL76" i="9"/>
  <c r="AX76" i="9"/>
  <c r="AJ98" i="9"/>
  <c r="AI120" i="9"/>
  <c r="Z82" i="9"/>
  <c r="AL82" i="9"/>
  <c r="AK126" i="9"/>
  <c r="AL104" i="9"/>
  <c r="N105" i="9"/>
  <c r="Z83" i="9"/>
  <c r="AK88" i="9"/>
  <c r="AL44" i="9"/>
  <c r="AL88" i="9" s="1"/>
  <c r="AL89" i="9"/>
  <c r="N97" i="9"/>
  <c r="Z75" i="9"/>
  <c r="AG132" i="9"/>
  <c r="AH110" i="9"/>
  <c r="BV88" i="9"/>
  <c r="BV75" i="9"/>
  <c r="CH84" i="9"/>
  <c r="CH92" i="9"/>
  <c r="AL83" i="9"/>
  <c r="AX83" i="9"/>
  <c r="BJ45" i="9"/>
  <c r="BI89" i="9"/>
  <c r="BJ85" i="9"/>
  <c r="BU89" i="9"/>
  <c r="BV45" i="9"/>
  <c r="CH89" i="9" s="1"/>
  <c r="CG89" i="9"/>
  <c r="BV48" i="9"/>
  <c r="BU92" i="9"/>
  <c r="BI90" i="9"/>
  <c r="BJ46" i="9"/>
  <c r="BU90" i="9"/>
  <c r="N48" i="9"/>
  <c r="Z92" i="9" s="1"/>
  <c r="Y92" i="9"/>
  <c r="AJ121" i="9"/>
  <c r="AK99" i="9"/>
  <c r="CG92" i="9"/>
  <c r="Z78" i="9"/>
  <c r="AL78" i="9"/>
  <c r="BJ77" i="9"/>
  <c r="BV77" i="9"/>
  <c r="BV82" i="9"/>
  <c r="CH82" i="9"/>
  <c r="AL46" i="9"/>
  <c r="AL90" i="9" s="1"/>
  <c r="AK90" i="9"/>
  <c r="AM106" i="9"/>
  <c r="AL128" i="9"/>
  <c r="AX48" i="9"/>
  <c r="AX92" i="9" s="1"/>
  <c r="AW92" i="9"/>
  <c r="BJ48" i="9"/>
  <c r="BI92" i="9"/>
  <c r="AJ136" i="9"/>
  <c r="AK114" i="9"/>
  <c r="AL107" i="9"/>
  <c r="AK129" i="9"/>
  <c r="BV76" i="9"/>
  <c r="CH76" i="9"/>
  <c r="AW89" i="9"/>
  <c r="AX45" i="9"/>
  <c r="AX89" i="9" s="1"/>
  <c r="U99" i="2"/>
  <c r="T120" i="2"/>
  <c r="AL100" i="9"/>
  <c r="AK122" i="9"/>
  <c r="AI118" i="9"/>
  <c r="AJ96" i="9"/>
  <c r="BV85" i="9"/>
  <c r="CH85" i="9"/>
  <c r="Z74" i="9"/>
  <c r="AL74" i="9"/>
  <c r="BI91" i="9"/>
  <c r="BJ47" i="9"/>
  <c r="BJ91" i="9" s="1"/>
  <c r="AL77" i="9"/>
  <c r="AX77" i="9"/>
  <c r="AL47" i="9"/>
  <c r="AL91" i="9" s="1"/>
  <c r="AK91" i="9"/>
  <c r="CH83" i="9"/>
  <c r="AX75" i="9"/>
  <c r="AW88" i="9"/>
  <c r="U119" i="2"/>
  <c r="V98" i="2"/>
  <c r="U94" i="2"/>
  <c r="T116" i="2"/>
  <c r="U91" i="2"/>
  <c r="T113" i="2"/>
  <c r="H58" i="6"/>
  <c r="I45" i="6"/>
  <c r="U92" i="2"/>
  <c r="T114" i="2"/>
  <c r="H62" i="3"/>
  <c r="I49" i="3"/>
  <c r="R19" i="8"/>
  <c r="Y19" i="8" s="1"/>
  <c r="H20" i="8"/>
  <c r="I20" i="8" s="1"/>
  <c r="J20" i="8" s="1"/>
  <c r="T112" i="2"/>
  <c r="U90" i="2"/>
  <c r="V115" i="2"/>
  <c r="W93" i="2"/>
  <c r="R107" i="2"/>
  <c r="Q127" i="2"/>
  <c r="H47" i="8"/>
  <c r="I47" i="8" s="1"/>
  <c r="J47" i="8" s="1"/>
  <c r="R44" i="8"/>
  <c r="Y44" i="8" s="1"/>
  <c r="Q121" i="2"/>
  <c r="R100" i="2"/>
  <c r="U105" i="2"/>
  <c r="T125" i="2"/>
  <c r="H46" i="5"/>
  <c r="G59" i="5"/>
  <c r="S43" i="5"/>
  <c r="S56" i="5" s="1"/>
  <c r="R45" i="4"/>
  <c r="R58" i="4" s="1"/>
  <c r="G58" i="4"/>
  <c r="H45" i="4"/>
  <c r="X73" i="8"/>
  <c r="E74" i="8"/>
  <c r="F74" i="8" s="1"/>
  <c r="G74" i="8" s="1"/>
  <c r="T124" i="2"/>
  <c r="U104" i="2"/>
  <c r="T128" i="2"/>
  <c r="U108" i="2"/>
  <c r="T126" i="2"/>
  <c r="U106" i="2"/>
  <c r="S44" i="7"/>
  <c r="S58" i="7" s="1"/>
  <c r="H45" i="7"/>
  <c r="G58" i="7"/>
  <c r="CL119" i="1" l="1"/>
  <c r="CK142" i="1"/>
  <c r="CI50" i="1"/>
  <c r="CI96" i="1" s="1"/>
  <c r="BJ92" i="9"/>
  <c r="AL140" i="1"/>
  <c r="AM117" i="1"/>
  <c r="CK40" i="1"/>
  <c r="CJ86" i="1"/>
  <c r="CJ46" i="1"/>
  <c r="CI92" i="1"/>
  <c r="AN111" i="1"/>
  <c r="AM134" i="1"/>
  <c r="AN125" i="1"/>
  <c r="AO102" i="1"/>
  <c r="AN101" i="1"/>
  <c r="AM124" i="1"/>
  <c r="CK45" i="1"/>
  <c r="CJ91" i="1"/>
  <c r="CQ39" i="1"/>
  <c r="CP85" i="1"/>
  <c r="AM137" i="1"/>
  <c r="AN114" i="1"/>
  <c r="CK80" i="1"/>
  <c r="CL34" i="1"/>
  <c r="AL131" i="1"/>
  <c r="AM108" i="1"/>
  <c r="AL112" i="1"/>
  <c r="AL135" i="1" s="1"/>
  <c r="CL47" i="1"/>
  <c r="CK93" i="1"/>
  <c r="CM78" i="1"/>
  <c r="CN32" i="1"/>
  <c r="CL88" i="1"/>
  <c r="CM42" i="1"/>
  <c r="CM35" i="1"/>
  <c r="CL81" i="1"/>
  <c r="AM126" i="1"/>
  <c r="AN103" i="1"/>
  <c r="BL143" i="1"/>
  <c r="AM118" i="1"/>
  <c r="AL141" i="1"/>
  <c r="AL123" i="1"/>
  <c r="AL105" i="1"/>
  <c r="AL128" i="1" s="1"/>
  <c r="AM100" i="1"/>
  <c r="AN116" i="1"/>
  <c r="AM139" i="1"/>
  <c r="AN110" i="1"/>
  <c r="AM133" i="1"/>
  <c r="CJ87" i="1"/>
  <c r="CK41" i="1"/>
  <c r="CK95" i="1"/>
  <c r="CL49" i="1"/>
  <c r="AM132" i="1"/>
  <c r="AN109" i="1"/>
  <c r="CL77" i="1"/>
  <c r="CM31" i="1"/>
  <c r="AL138" i="1"/>
  <c r="AM115" i="1"/>
  <c r="AM127" i="1"/>
  <c r="AN104" i="1"/>
  <c r="CI94" i="1"/>
  <c r="CJ48" i="1"/>
  <c r="CP33" i="1"/>
  <c r="CO79" i="1"/>
  <c r="BJ89" i="9"/>
  <c r="U101" i="2"/>
  <c r="T122" i="2"/>
  <c r="AM107" i="9"/>
  <c r="AL129" i="9"/>
  <c r="AL114" i="9"/>
  <c r="AK136" i="9"/>
  <c r="AK121" i="9"/>
  <c r="AL99" i="9"/>
  <c r="AL122" i="9"/>
  <c r="AM100" i="9"/>
  <c r="BJ90" i="9"/>
  <c r="BV90" i="9"/>
  <c r="AI110" i="9"/>
  <c r="AH132" i="9"/>
  <c r="BV91" i="9"/>
  <c r="AN106" i="9"/>
  <c r="AM128" i="9"/>
  <c r="AK98" i="9"/>
  <c r="AJ120" i="9"/>
  <c r="O105" i="9"/>
  <c r="P105" i="9" s="1"/>
  <c r="Q105" i="9" s="1"/>
  <c r="R105" i="9" s="1"/>
  <c r="S105" i="9" s="1"/>
  <c r="T105" i="9" s="1"/>
  <c r="U105" i="9" s="1"/>
  <c r="V105" i="9" s="1"/>
  <c r="W105" i="9" s="1"/>
  <c r="X105" i="9" s="1"/>
  <c r="Y105" i="9" s="1"/>
  <c r="N112" i="9"/>
  <c r="O112" i="9" s="1"/>
  <c r="P112" i="9" s="1"/>
  <c r="Q112" i="9" s="1"/>
  <c r="R112" i="9" s="1"/>
  <c r="S112" i="9" s="1"/>
  <c r="T112" i="9" s="1"/>
  <c r="U112" i="9" s="1"/>
  <c r="V112" i="9" s="1"/>
  <c r="W112" i="9" s="1"/>
  <c r="X112" i="9" s="1"/>
  <c r="Y112" i="9" s="1"/>
  <c r="Z112" i="9" s="1"/>
  <c r="AJ118" i="9"/>
  <c r="AK96" i="9"/>
  <c r="BV92" i="9"/>
  <c r="N111" i="9"/>
  <c r="O111" i="9" s="1"/>
  <c r="P111" i="9" s="1"/>
  <c r="Q111" i="9" s="1"/>
  <c r="R111" i="9" s="1"/>
  <c r="S111" i="9" s="1"/>
  <c r="T111" i="9" s="1"/>
  <c r="U111" i="9" s="1"/>
  <c r="V111" i="9" s="1"/>
  <c r="W111" i="9" s="1"/>
  <c r="O97" i="9"/>
  <c r="P97" i="9" s="1"/>
  <c r="Q97" i="9" s="1"/>
  <c r="R97" i="9" s="1"/>
  <c r="S97" i="9" s="1"/>
  <c r="T97" i="9" s="1"/>
  <c r="U97" i="9" s="1"/>
  <c r="V97" i="9" s="1"/>
  <c r="W97" i="9" s="1"/>
  <c r="X97" i="9" s="1"/>
  <c r="Y97" i="9" s="1"/>
  <c r="AX91" i="9"/>
  <c r="AK135" i="9"/>
  <c r="AL113" i="9"/>
  <c r="AM104" i="9"/>
  <c r="AL126" i="9"/>
  <c r="U120" i="2"/>
  <c r="V99" i="2"/>
  <c r="BV89" i="9"/>
  <c r="AX90" i="9"/>
  <c r="AX88" i="9"/>
  <c r="W98" i="2"/>
  <c r="V119" i="2"/>
  <c r="U124" i="2"/>
  <c r="V104" i="2"/>
  <c r="U114" i="2"/>
  <c r="V92" i="2"/>
  <c r="U126" i="2"/>
  <c r="V106" i="2"/>
  <c r="I46" i="5"/>
  <c r="H59" i="5"/>
  <c r="R121" i="2"/>
  <c r="S100" i="2"/>
  <c r="I58" i="6"/>
  <c r="J45" i="6"/>
  <c r="K47" i="8"/>
  <c r="L47" i="8" s="1"/>
  <c r="M47" i="8" s="1"/>
  <c r="S44" i="8"/>
  <c r="Z44" i="8" s="1"/>
  <c r="U113" i="2"/>
  <c r="V91" i="2"/>
  <c r="H58" i="7"/>
  <c r="I45" i="7"/>
  <c r="J49" i="3"/>
  <c r="I62" i="3"/>
  <c r="I45" i="4"/>
  <c r="H58" i="4"/>
  <c r="W115" i="2"/>
  <c r="X93" i="2"/>
  <c r="V90" i="2"/>
  <c r="U112" i="2"/>
  <c r="K20" i="8"/>
  <c r="L20" i="8" s="1"/>
  <c r="M20" i="8" s="1"/>
  <c r="S19" i="8"/>
  <c r="Z19" i="8" s="1"/>
  <c r="U128" i="2"/>
  <c r="V108" i="2"/>
  <c r="V105" i="2"/>
  <c r="U125" i="2"/>
  <c r="H74" i="8"/>
  <c r="I74" i="8" s="1"/>
  <c r="J74" i="8" s="1"/>
  <c r="R73" i="8"/>
  <c r="Y73" i="8" s="1"/>
  <c r="R127" i="2"/>
  <c r="S107" i="2"/>
  <c r="V94" i="2"/>
  <c r="U116" i="2"/>
  <c r="CM119" i="1" l="1"/>
  <c r="CL142" i="1"/>
  <c r="CJ50" i="1"/>
  <c r="CJ96" i="1" s="1"/>
  <c r="AN134" i="1"/>
  <c r="AO111" i="1"/>
  <c r="CJ92" i="1"/>
  <c r="CK46" i="1"/>
  <c r="CK86" i="1"/>
  <c r="CL40" i="1"/>
  <c r="AM140" i="1"/>
  <c r="AN117" i="1"/>
  <c r="CL80" i="1"/>
  <c r="CM34" i="1"/>
  <c r="AO103" i="1"/>
  <c r="AN126" i="1"/>
  <c r="CK87" i="1"/>
  <c r="CL41" i="1"/>
  <c r="CN35" i="1"/>
  <c r="CM81" i="1"/>
  <c r="CR39" i="1"/>
  <c r="CQ85" i="1"/>
  <c r="CN78" i="1"/>
  <c r="CO32" i="1"/>
  <c r="AN115" i="1"/>
  <c r="AM138" i="1"/>
  <c r="CM49" i="1"/>
  <c r="CL95" i="1"/>
  <c r="AN137" i="1"/>
  <c r="AO114" i="1"/>
  <c r="CM88" i="1"/>
  <c r="CN42" i="1"/>
  <c r="AN133" i="1"/>
  <c r="AO110" i="1"/>
  <c r="AN127" i="1"/>
  <c r="AO104" i="1"/>
  <c r="AM105" i="1"/>
  <c r="AM128" i="1" s="1"/>
  <c r="AM123" i="1"/>
  <c r="AN100" i="1"/>
  <c r="CM77" i="1"/>
  <c r="CN31" i="1"/>
  <c r="CL93" i="1"/>
  <c r="CM47" i="1"/>
  <c r="AM141" i="1"/>
  <c r="AN118" i="1"/>
  <c r="CQ33" i="1"/>
  <c r="CP79" i="1"/>
  <c r="CJ94" i="1"/>
  <c r="CK48" i="1"/>
  <c r="AN139" i="1"/>
  <c r="AO116" i="1"/>
  <c r="CL45" i="1"/>
  <c r="CK91" i="1"/>
  <c r="AO101" i="1"/>
  <c r="AN124" i="1"/>
  <c r="AO125" i="1"/>
  <c r="AP102" i="1"/>
  <c r="AN132" i="1"/>
  <c r="AO109" i="1"/>
  <c r="AN108" i="1"/>
  <c r="AM112" i="1"/>
  <c r="AM135" i="1" s="1"/>
  <c r="AM131" i="1"/>
  <c r="BM143" i="1"/>
  <c r="U122" i="2"/>
  <c r="V101" i="2"/>
  <c r="AN128" i="9"/>
  <c r="AO106" i="9"/>
  <c r="AN104" i="9"/>
  <c r="AM126" i="9"/>
  <c r="X111" i="9"/>
  <c r="W115" i="9"/>
  <c r="AN100" i="9"/>
  <c r="AM122" i="9"/>
  <c r="AM113" i="9"/>
  <c r="AL135" i="9"/>
  <c r="AI132" i="9"/>
  <c r="AJ110" i="9"/>
  <c r="Z97" i="9"/>
  <c r="Y101" i="9"/>
  <c r="AK118" i="9"/>
  <c r="AL96" i="9"/>
  <c r="AM99" i="9"/>
  <c r="AL121" i="9"/>
  <c r="AA112" i="9"/>
  <c r="Z134" i="9"/>
  <c r="Z105" i="9"/>
  <c r="AL136" i="9"/>
  <c r="AM114" i="9"/>
  <c r="W99" i="2"/>
  <c r="V120" i="2"/>
  <c r="AL98" i="9"/>
  <c r="AK120" i="9"/>
  <c r="AM129" i="9"/>
  <c r="AN107" i="9"/>
  <c r="X98" i="2"/>
  <c r="W119" i="2"/>
  <c r="W90" i="2"/>
  <c r="V112" i="2"/>
  <c r="Y93" i="2"/>
  <c r="X115" i="2"/>
  <c r="J46" i="5"/>
  <c r="I59" i="5"/>
  <c r="V114" i="2"/>
  <c r="W92" i="2"/>
  <c r="S121" i="2"/>
  <c r="T100" i="2"/>
  <c r="T107" i="2"/>
  <c r="S127" i="2"/>
  <c r="S73" i="8"/>
  <c r="Z73" i="8" s="1"/>
  <c r="K74" i="8"/>
  <c r="L74" i="8" s="1"/>
  <c r="M74" i="8" s="1"/>
  <c r="J45" i="7"/>
  <c r="I58" i="7"/>
  <c r="W105" i="2"/>
  <c r="V125" i="2"/>
  <c r="T44" i="6"/>
  <c r="T58" i="6" s="1"/>
  <c r="J58" i="6"/>
  <c r="K45" i="6"/>
  <c r="W94" i="2"/>
  <c r="V116" i="2"/>
  <c r="I58" i="4"/>
  <c r="J45" i="4"/>
  <c r="V126" i="2"/>
  <c r="W106" i="2"/>
  <c r="S49" i="3"/>
  <c r="S62" i="3" s="1"/>
  <c r="K49" i="3"/>
  <c r="J62" i="3"/>
  <c r="W104" i="2"/>
  <c r="V124" i="2"/>
  <c r="W108" i="2"/>
  <c r="V128" i="2"/>
  <c r="W91" i="2"/>
  <c r="V113" i="2"/>
  <c r="T19" i="8"/>
  <c r="AA19" i="8" s="1"/>
  <c r="B21" i="8"/>
  <c r="C21" i="8" s="1"/>
  <c r="T44" i="8"/>
  <c r="AA44" i="8" s="1"/>
  <c r="B48" i="8"/>
  <c r="C48" i="8" s="1"/>
  <c r="D48" i="8" l="1"/>
  <c r="D21" i="8"/>
  <c r="X20" i="8"/>
  <c r="CN119" i="1"/>
  <c r="CM142" i="1"/>
  <c r="CK50" i="1"/>
  <c r="CK96" i="1" s="1"/>
  <c r="AO117" i="1"/>
  <c r="AN140" i="1"/>
  <c r="CM40" i="1"/>
  <c r="CL86" i="1"/>
  <c r="CL46" i="1"/>
  <c r="CK92" i="1"/>
  <c r="AP111" i="1"/>
  <c r="AO134" i="1"/>
  <c r="CL91" i="1"/>
  <c r="CM45" i="1"/>
  <c r="CR33" i="1"/>
  <c r="CQ79" i="1"/>
  <c r="CN88" i="1"/>
  <c r="CO42" i="1"/>
  <c r="AO118" i="1"/>
  <c r="AN141" i="1"/>
  <c r="CN81" i="1"/>
  <c r="CO35" i="1"/>
  <c r="AP101" i="1"/>
  <c r="AO124" i="1"/>
  <c r="CO78" i="1"/>
  <c r="CP32" i="1"/>
  <c r="AO127" i="1"/>
  <c r="AP104" i="1"/>
  <c r="AP116" i="1"/>
  <c r="AO139" i="1"/>
  <c r="CK94" i="1"/>
  <c r="CL48" i="1"/>
  <c r="CS39" i="1"/>
  <c r="CR85" i="1"/>
  <c r="BN143" i="1"/>
  <c r="AP110" i="1"/>
  <c r="AO133" i="1"/>
  <c r="AN131" i="1"/>
  <c r="AO108" i="1"/>
  <c r="AN112" i="1"/>
  <c r="AN135" i="1" s="1"/>
  <c r="AP114" i="1"/>
  <c r="AO137" i="1"/>
  <c r="CM41" i="1"/>
  <c r="CL87" i="1"/>
  <c r="AO132" i="1"/>
  <c r="AP109" i="1"/>
  <c r="CN47" i="1"/>
  <c r="CM93" i="1"/>
  <c r="AQ102" i="1"/>
  <c r="AP125" i="1"/>
  <c r="CN77" i="1"/>
  <c r="CO31" i="1"/>
  <c r="CN49" i="1"/>
  <c r="CM95" i="1"/>
  <c r="AO126" i="1"/>
  <c r="AP103" i="1"/>
  <c r="CN34" i="1"/>
  <c r="CM80" i="1"/>
  <c r="AN123" i="1"/>
  <c r="AO100" i="1"/>
  <c r="AN105" i="1"/>
  <c r="AN128" i="1" s="1"/>
  <c r="AO115" i="1"/>
  <c r="AN138" i="1"/>
  <c r="V122" i="2"/>
  <c r="W101" i="2"/>
  <c r="AL120" i="9"/>
  <c r="AM98" i="9"/>
  <c r="Z127" i="9"/>
  <c r="AA105" i="9"/>
  <c r="AN122" i="9"/>
  <c r="AO100" i="9"/>
  <c r="AJ132" i="9"/>
  <c r="AK110" i="9"/>
  <c r="W120" i="2"/>
  <c r="X99" i="2"/>
  <c r="AN113" i="9"/>
  <c r="AM135" i="9"/>
  <c r="AA134" i="9"/>
  <c r="AB112" i="9"/>
  <c r="Y111" i="9"/>
  <c r="X115" i="9"/>
  <c r="AM121" i="9"/>
  <c r="AN99" i="9"/>
  <c r="Z119" i="9"/>
  <c r="AA97" i="9"/>
  <c r="Z101" i="9"/>
  <c r="AM136" i="9"/>
  <c r="AN114" i="9"/>
  <c r="AN126" i="9"/>
  <c r="AO104" i="9"/>
  <c r="AM96" i="9"/>
  <c r="AL118" i="9"/>
  <c r="AP106" i="9"/>
  <c r="AO128" i="9"/>
  <c r="AN129" i="9"/>
  <c r="AO107" i="9"/>
  <c r="Y98" i="2"/>
  <c r="X119" i="2"/>
  <c r="T73" i="8"/>
  <c r="AA73" i="8" s="1"/>
  <c r="B75" i="8"/>
  <c r="C75" i="8" s="1"/>
  <c r="W126" i="2"/>
  <c r="X106" i="2"/>
  <c r="E21" i="8"/>
  <c r="F21" i="8" s="1"/>
  <c r="G21" i="8" s="1"/>
  <c r="X94" i="2"/>
  <c r="W116" i="2"/>
  <c r="X91" i="2"/>
  <c r="W113" i="2"/>
  <c r="K58" i="6"/>
  <c r="L45" i="6"/>
  <c r="T43" i="5"/>
  <c r="T56" i="5" s="1"/>
  <c r="K46" i="5"/>
  <c r="J59" i="5"/>
  <c r="K62" i="3"/>
  <c r="L49" i="3"/>
  <c r="W125" i="2"/>
  <c r="X105" i="2"/>
  <c r="Z93" i="2"/>
  <c r="Y115" i="2"/>
  <c r="K45" i="4"/>
  <c r="S45" i="4"/>
  <c r="S58" i="4" s="1"/>
  <c r="J58" i="4"/>
  <c r="T121" i="2"/>
  <c r="U100" i="2"/>
  <c r="W114" i="2"/>
  <c r="X92" i="2"/>
  <c r="W124" i="2"/>
  <c r="X104" i="2"/>
  <c r="X45" i="8"/>
  <c r="E48" i="8"/>
  <c r="F48" i="8" s="1"/>
  <c r="G48" i="8" s="1"/>
  <c r="T127" i="2"/>
  <c r="U107" i="2"/>
  <c r="W128" i="2"/>
  <c r="X108" i="2"/>
  <c r="T44" i="7"/>
  <c r="T58" i="7" s="1"/>
  <c r="J58" i="7"/>
  <c r="K45" i="7"/>
  <c r="W112" i="2"/>
  <c r="X90" i="2"/>
  <c r="D75" i="8" l="1"/>
  <c r="CO119" i="1"/>
  <c r="CN142" i="1"/>
  <c r="CL50" i="1"/>
  <c r="CL96" i="1" s="1"/>
  <c r="AQ111" i="1"/>
  <c r="AP134" i="1"/>
  <c r="CL92" i="1"/>
  <c r="CM46" i="1"/>
  <c r="CM86" i="1"/>
  <c r="CN40" i="1"/>
  <c r="AO140" i="1"/>
  <c r="AP117" i="1"/>
  <c r="CT39" i="1"/>
  <c r="CT85" i="1" s="1"/>
  <c r="CS85" i="1"/>
  <c r="CL94" i="1"/>
  <c r="CM48" i="1"/>
  <c r="AP115" i="1"/>
  <c r="AO138" i="1"/>
  <c r="AP118" i="1"/>
  <c r="AO141" i="1"/>
  <c r="CM87" i="1"/>
  <c r="CN41" i="1"/>
  <c r="CN80" i="1"/>
  <c r="CO34" i="1"/>
  <c r="AP137" i="1"/>
  <c r="AQ114" i="1"/>
  <c r="AP139" i="1"/>
  <c r="AQ116" i="1"/>
  <c r="AQ101" i="1"/>
  <c r="AP124" i="1"/>
  <c r="AQ125" i="1"/>
  <c r="AR102" i="1"/>
  <c r="CO47" i="1"/>
  <c r="CN93" i="1"/>
  <c r="CO88" i="1"/>
  <c r="CP42" i="1"/>
  <c r="AO105" i="1"/>
  <c r="AO128" i="1" s="1"/>
  <c r="AO123" i="1"/>
  <c r="AP100" i="1"/>
  <c r="CR79" i="1"/>
  <c r="CS33" i="1"/>
  <c r="AP126" i="1"/>
  <c r="AQ103" i="1"/>
  <c r="AO112" i="1"/>
  <c r="AO135" i="1" s="1"/>
  <c r="AO131" i="1"/>
  <c r="AP108" i="1"/>
  <c r="CN95" i="1"/>
  <c r="CO49" i="1"/>
  <c r="CP78" i="1"/>
  <c r="CQ32" i="1"/>
  <c r="CM91" i="1"/>
  <c r="CN45" i="1"/>
  <c r="BO143" i="1"/>
  <c r="CP35" i="1"/>
  <c r="CO81" i="1"/>
  <c r="AP132" i="1"/>
  <c r="AQ109" i="1"/>
  <c r="AP127" i="1"/>
  <c r="AQ104" i="1"/>
  <c r="CO77" i="1"/>
  <c r="CP31" i="1"/>
  <c r="AQ110" i="1"/>
  <c r="AP133" i="1"/>
  <c r="W122" i="2"/>
  <c r="X101" i="2"/>
  <c r="AN96" i="9"/>
  <c r="AM118" i="9"/>
  <c r="AP104" i="9"/>
  <c r="AO126" i="9"/>
  <c r="AO114" i="9"/>
  <c r="AN136" i="9"/>
  <c r="AL110" i="9"/>
  <c r="AK132" i="9"/>
  <c r="AO122" i="9"/>
  <c r="AP100" i="9"/>
  <c r="AC112" i="9"/>
  <c r="AB134" i="9"/>
  <c r="AN135" i="9"/>
  <c r="AO113" i="9"/>
  <c r="X120" i="2"/>
  <c r="Y99" i="2"/>
  <c r="AA119" i="9"/>
  <c r="AB97" i="9"/>
  <c r="AA101" i="9"/>
  <c r="AO99" i="9"/>
  <c r="AN121" i="9"/>
  <c r="AO129" i="9"/>
  <c r="AP107" i="9"/>
  <c r="AB105" i="9"/>
  <c r="AA127" i="9"/>
  <c r="AN98" i="9"/>
  <c r="AM120" i="9"/>
  <c r="AP128" i="9"/>
  <c r="AQ106" i="9"/>
  <c r="Z111" i="9"/>
  <c r="Y115" i="9"/>
  <c r="Y109" i="9" s="1"/>
  <c r="Y119" i="2"/>
  <c r="Z98" i="2"/>
  <c r="X112" i="2"/>
  <c r="Y90" i="2"/>
  <c r="Y92" i="2"/>
  <c r="X114" i="2"/>
  <c r="U121" i="2"/>
  <c r="V100" i="2"/>
  <c r="U127" i="2"/>
  <c r="V107" i="2"/>
  <c r="R45" i="8"/>
  <c r="Y45" i="8" s="1"/>
  <c r="H48" i="8"/>
  <c r="I48" i="8" s="1"/>
  <c r="J48" i="8" s="1"/>
  <c r="AA93" i="2"/>
  <c r="Z115" i="2"/>
  <c r="Y106" i="2"/>
  <c r="X126" i="2"/>
  <c r="K59" i="5"/>
  <c r="L46" i="5"/>
  <c r="K58" i="7"/>
  <c r="L45" i="7"/>
  <c r="L58" i="6"/>
  <c r="M45" i="6"/>
  <c r="Y91" i="2"/>
  <c r="X113" i="2"/>
  <c r="Y94" i="2"/>
  <c r="X116" i="2"/>
  <c r="X128" i="2"/>
  <c r="Y108" i="2"/>
  <c r="L45" i="4"/>
  <c r="K58" i="4"/>
  <c r="E75" i="8"/>
  <c r="F75" i="8" s="1"/>
  <c r="G75" i="8" s="1"/>
  <c r="X74" i="8"/>
  <c r="Y104" i="2"/>
  <c r="X124" i="2"/>
  <c r="R20" i="8"/>
  <c r="Y20" i="8" s="1"/>
  <c r="H21" i="8"/>
  <c r="I21" i="8" s="1"/>
  <c r="J21" i="8" s="1"/>
  <c r="X125" i="2"/>
  <c r="Y105" i="2"/>
  <c r="L62" i="3"/>
  <c r="M49" i="3"/>
  <c r="CP119" i="1" l="1"/>
  <c r="CO142" i="1"/>
  <c r="CM50" i="1"/>
  <c r="CM96" i="1" s="1"/>
  <c r="AQ117" i="1"/>
  <c r="AP140" i="1"/>
  <c r="CO40" i="1"/>
  <c r="CN86" i="1"/>
  <c r="CN46" i="1"/>
  <c r="CM92" i="1"/>
  <c r="AQ134" i="1"/>
  <c r="AR111" i="1"/>
  <c r="BP143" i="1"/>
  <c r="AP123" i="1"/>
  <c r="AP105" i="1"/>
  <c r="AP128" i="1" s="1"/>
  <c r="AQ100" i="1"/>
  <c r="CP34" i="1"/>
  <c r="CO80" i="1"/>
  <c r="CQ31" i="1"/>
  <c r="CP77" i="1"/>
  <c r="CN87" i="1"/>
  <c r="CO41" i="1"/>
  <c r="CN91" i="1"/>
  <c r="CO45" i="1"/>
  <c r="AQ137" i="1"/>
  <c r="AR114" i="1"/>
  <c r="AR110" i="1"/>
  <c r="AQ133" i="1"/>
  <c r="AP131" i="1"/>
  <c r="AQ108" i="1"/>
  <c r="AP112" i="1"/>
  <c r="AP135" i="1" s="1"/>
  <c r="CP47" i="1"/>
  <c r="CO93" i="1"/>
  <c r="CN48" i="1"/>
  <c r="CM94" i="1"/>
  <c r="AQ139" i="1"/>
  <c r="AR116" i="1"/>
  <c r="CR32" i="1"/>
  <c r="CQ78" i="1"/>
  <c r="CP49" i="1"/>
  <c r="CO95" i="1"/>
  <c r="CQ42" i="1"/>
  <c r="CP88" i="1"/>
  <c r="AQ127" i="1"/>
  <c r="AR104" i="1"/>
  <c r="AP141" i="1"/>
  <c r="AQ118" i="1"/>
  <c r="AS102" i="1"/>
  <c r="AR125" i="1"/>
  <c r="AQ126" i="1"/>
  <c r="AR103" i="1"/>
  <c r="AQ115" i="1"/>
  <c r="AP138" i="1"/>
  <c r="AR109" i="1"/>
  <c r="AQ132" i="1"/>
  <c r="CS79" i="1"/>
  <c r="CT33" i="1"/>
  <c r="CT79" i="1" s="1"/>
  <c r="AR101" i="1"/>
  <c r="AQ124" i="1"/>
  <c r="CQ35" i="1"/>
  <c r="CP81" i="1"/>
  <c r="X122" i="2"/>
  <c r="Y101" i="2"/>
  <c r="AB127" i="9"/>
  <c r="AC105" i="9"/>
  <c r="AQ107" i="9"/>
  <c r="AP129" i="9"/>
  <c r="AL132" i="9"/>
  <c r="AM110" i="9"/>
  <c r="AP99" i="9"/>
  <c r="AO121" i="9"/>
  <c r="AO136" i="9"/>
  <c r="AP114" i="9"/>
  <c r="AQ100" i="9"/>
  <c r="AP122" i="9"/>
  <c r="AQ104" i="9"/>
  <c r="AP126" i="9"/>
  <c r="AN118" i="9"/>
  <c r="AO96" i="9"/>
  <c r="AO98" i="9"/>
  <c r="AN120" i="9"/>
  <c r="AC134" i="9"/>
  <c r="AD112" i="9"/>
  <c r="AB119" i="9"/>
  <c r="AC97" i="9"/>
  <c r="AB101" i="9"/>
  <c r="Y120" i="2"/>
  <c r="Z99" i="2"/>
  <c r="AA111" i="9"/>
  <c r="Z133" i="9"/>
  <c r="Z115" i="9"/>
  <c r="AQ128" i="9"/>
  <c r="AR106" i="9"/>
  <c r="AP113" i="9"/>
  <c r="AO135" i="9"/>
  <c r="Z119" i="2"/>
  <c r="AA98" i="2"/>
  <c r="W107" i="2"/>
  <c r="V127" i="2"/>
  <c r="S45" i="8"/>
  <c r="Z45" i="8" s="1"/>
  <c r="K48" i="8"/>
  <c r="L48" i="8" s="1"/>
  <c r="M48" i="8" s="1"/>
  <c r="M46" i="5"/>
  <c r="L59" i="5"/>
  <c r="Z91" i="2"/>
  <c r="Y113" i="2"/>
  <c r="U44" i="6"/>
  <c r="U58" i="6" s="1"/>
  <c r="M58" i="6"/>
  <c r="B46" i="6"/>
  <c r="AB93" i="2"/>
  <c r="AA115" i="2"/>
  <c r="Y128" i="2"/>
  <c r="Z108" i="2"/>
  <c r="M62" i="3"/>
  <c r="B50" i="3"/>
  <c r="T49" i="3"/>
  <c r="T62" i="3" s="1"/>
  <c r="Y116" i="2"/>
  <c r="Z94" i="2"/>
  <c r="Z105" i="2"/>
  <c r="Y125" i="2"/>
  <c r="W100" i="2"/>
  <c r="V121" i="2"/>
  <c r="L58" i="7"/>
  <c r="M45" i="7"/>
  <c r="Z104" i="2"/>
  <c r="Y124" i="2"/>
  <c r="Y114" i="2"/>
  <c r="Z92" i="2"/>
  <c r="H75" i="8"/>
  <c r="I75" i="8" s="1"/>
  <c r="J75" i="8" s="1"/>
  <c r="R74" i="8"/>
  <c r="Y74" i="8" s="1"/>
  <c r="M45" i="4"/>
  <c r="L58" i="4"/>
  <c r="K21" i="8"/>
  <c r="L21" i="8" s="1"/>
  <c r="M21" i="8" s="1"/>
  <c r="S20" i="8"/>
  <c r="Z20" i="8" s="1"/>
  <c r="Z90" i="2"/>
  <c r="Y112" i="2"/>
  <c r="Z106" i="2"/>
  <c r="Y126" i="2"/>
  <c r="CQ119" i="1" l="1"/>
  <c r="CP142" i="1"/>
  <c r="CN50" i="1"/>
  <c r="CN96" i="1" s="1"/>
  <c r="AS111" i="1"/>
  <c r="AR134" i="1"/>
  <c r="CN92" i="1"/>
  <c r="CO46" i="1"/>
  <c r="CO86" i="1"/>
  <c r="CP40" i="1"/>
  <c r="AQ140" i="1"/>
  <c r="AR117" i="1"/>
  <c r="AT102" i="1"/>
  <c r="AS125" i="1"/>
  <c r="AR118" i="1"/>
  <c r="AQ141" i="1"/>
  <c r="CO48" i="1"/>
  <c r="CN94" i="1"/>
  <c r="CQ88" i="1"/>
  <c r="CR42" i="1"/>
  <c r="CQ49" i="1"/>
  <c r="CP95" i="1"/>
  <c r="CO91" i="1"/>
  <c r="CP45" i="1"/>
  <c r="AR127" i="1"/>
  <c r="AS104" i="1"/>
  <c r="CQ34" i="1"/>
  <c r="CP80" i="1"/>
  <c r="AS110" i="1"/>
  <c r="AR133" i="1"/>
  <c r="AS103" i="1"/>
  <c r="AR126" i="1"/>
  <c r="AS116" i="1"/>
  <c r="AR139" i="1"/>
  <c r="CO87" i="1"/>
  <c r="CP41" i="1"/>
  <c r="CQ77" i="1"/>
  <c r="CR31" i="1"/>
  <c r="CQ81" i="1"/>
  <c r="CR35" i="1"/>
  <c r="AR124" i="1"/>
  <c r="AS101" i="1"/>
  <c r="CQ47" i="1"/>
  <c r="CP93" i="1"/>
  <c r="AQ123" i="1"/>
  <c r="AQ105" i="1"/>
  <c r="AQ128" i="1" s="1"/>
  <c r="AR100" i="1"/>
  <c r="AQ131" i="1"/>
  <c r="AR108" i="1"/>
  <c r="AQ112" i="1"/>
  <c r="AQ135" i="1" s="1"/>
  <c r="BQ143" i="1"/>
  <c r="AS109" i="1"/>
  <c r="AR132" i="1"/>
  <c r="AR115" i="1"/>
  <c r="AQ138" i="1"/>
  <c r="CR78" i="1"/>
  <c r="CS32" i="1"/>
  <c r="AS114" i="1"/>
  <c r="AR137" i="1"/>
  <c r="Z101" i="2"/>
  <c r="Y122" i="2"/>
  <c r="AA133" i="9"/>
  <c r="AB111" i="9"/>
  <c r="AA115" i="9"/>
  <c r="AC119" i="9"/>
  <c r="AD97" i="9"/>
  <c r="AC101" i="9"/>
  <c r="AP121" i="9"/>
  <c r="AQ99" i="9"/>
  <c r="AE112" i="9"/>
  <c r="AD134" i="9"/>
  <c r="AQ126" i="9"/>
  <c r="AR104" i="9"/>
  <c r="AQ114" i="9"/>
  <c r="AP136" i="9"/>
  <c r="AN110" i="9"/>
  <c r="AM132" i="9"/>
  <c r="AA99" i="2"/>
  <c r="Z120" i="2"/>
  <c r="AR100" i="9"/>
  <c r="AQ122" i="9"/>
  <c r="AP98" i="9"/>
  <c r="AO120" i="9"/>
  <c r="AO118" i="9"/>
  <c r="AP96" i="9"/>
  <c r="AQ129" i="9"/>
  <c r="AR107" i="9"/>
  <c r="AQ113" i="9"/>
  <c r="AP135" i="9"/>
  <c r="AR128" i="9"/>
  <c r="AS106" i="9"/>
  <c r="AD105" i="9"/>
  <c r="AC127" i="9"/>
  <c r="AA119" i="2"/>
  <c r="AB98" i="2"/>
  <c r="B59" i="6"/>
  <c r="C46" i="6"/>
  <c r="R59" i="6" s="1"/>
  <c r="AA92" i="2"/>
  <c r="Z114" i="2"/>
  <c r="Z128" i="2"/>
  <c r="AA108" i="2"/>
  <c r="Z124" i="2"/>
  <c r="AA104" i="2"/>
  <c r="T45" i="8"/>
  <c r="AA45" i="8" s="1"/>
  <c r="B49" i="8"/>
  <c r="C49" i="8" s="1"/>
  <c r="AA105" i="2"/>
  <c r="Z125" i="2"/>
  <c r="B46" i="7"/>
  <c r="M58" i="7"/>
  <c r="U44" i="7"/>
  <c r="U58" i="7" s="1"/>
  <c r="AA106" i="2"/>
  <c r="Z126" i="2"/>
  <c r="X100" i="2"/>
  <c r="W121" i="2"/>
  <c r="Z113" i="2"/>
  <c r="AA91" i="2"/>
  <c r="U43" i="5"/>
  <c r="U56" i="5" s="1"/>
  <c r="M59" i="5"/>
  <c r="B47" i="5"/>
  <c r="B46" i="4"/>
  <c r="T45" i="4"/>
  <c r="T58" i="4" s="1"/>
  <c r="M58" i="4"/>
  <c r="AC93" i="2"/>
  <c r="AB115" i="2"/>
  <c r="Z112" i="2"/>
  <c r="AA90" i="2"/>
  <c r="B22" i="8"/>
  <c r="C22" i="8" s="1"/>
  <c r="T20" i="8"/>
  <c r="AA20" i="8" s="1"/>
  <c r="Z116" i="2"/>
  <c r="AA94" i="2"/>
  <c r="K75" i="8"/>
  <c r="L75" i="8" s="1"/>
  <c r="M75" i="8" s="1"/>
  <c r="S74" i="8"/>
  <c r="Z74" i="8" s="1"/>
  <c r="C50" i="3"/>
  <c r="B63" i="3"/>
  <c r="X107" i="2"/>
  <c r="W127" i="2"/>
  <c r="D49" i="8" l="1"/>
  <c r="D22" i="8"/>
  <c r="CR119" i="1"/>
  <c r="CQ142" i="1"/>
  <c r="CO50" i="1"/>
  <c r="CO96" i="1" s="1"/>
  <c r="AS117" i="1"/>
  <c r="AR140" i="1"/>
  <c r="CQ40" i="1"/>
  <c r="CP86" i="1"/>
  <c r="CP46" i="1"/>
  <c r="CO92" i="1"/>
  <c r="AT111" i="1"/>
  <c r="AS134" i="1"/>
  <c r="AS100" i="1"/>
  <c r="AR123" i="1"/>
  <c r="AR105" i="1"/>
  <c r="AR128" i="1" s="1"/>
  <c r="AT114" i="1"/>
  <c r="AS137" i="1"/>
  <c r="AS118" i="1"/>
  <c r="AR141" i="1"/>
  <c r="BR143" i="1"/>
  <c r="CQ45" i="1"/>
  <c r="CP91" i="1"/>
  <c r="AR131" i="1"/>
  <c r="AS108" i="1"/>
  <c r="AR112" i="1"/>
  <c r="AR135" i="1" s="1"/>
  <c r="CR88" i="1"/>
  <c r="CS42" i="1"/>
  <c r="AT116" i="1"/>
  <c r="AS139" i="1"/>
  <c r="AT103" i="1"/>
  <c r="AS126" i="1"/>
  <c r="CQ93" i="1"/>
  <c r="CR47" i="1"/>
  <c r="AT110" i="1"/>
  <c r="AS133" i="1"/>
  <c r="CS35" i="1"/>
  <c r="CR81" i="1"/>
  <c r="CS31" i="1"/>
  <c r="CR77" i="1"/>
  <c r="CQ41" i="1"/>
  <c r="CP87" i="1"/>
  <c r="CQ95" i="1"/>
  <c r="CR49" i="1"/>
  <c r="CP48" i="1"/>
  <c r="CO94" i="1"/>
  <c r="CT32" i="1"/>
  <c r="CT78" i="1" s="1"/>
  <c r="CS78" i="1"/>
  <c r="AT101" i="1"/>
  <c r="AS124" i="1"/>
  <c r="AT125" i="1"/>
  <c r="AU102" i="1"/>
  <c r="AR138" i="1"/>
  <c r="AS115" i="1"/>
  <c r="CQ80" i="1"/>
  <c r="CR34" i="1"/>
  <c r="AS127" i="1"/>
  <c r="AT104" i="1"/>
  <c r="AT109" i="1"/>
  <c r="AS132" i="1"/>
  <c r="Z122" i="2"/>
  <c r="AA101" i="2"/>
  <c r="AR114" i="9"/>
  <c r="AQ136" i="9"/>
  <c r="AS107" i="9"/>
  <c r="AR129" i="9"/>
  <c r="AP118" i="9"/>
  <c r="AQ96" i="9"/>
  <c r="AE134" i="9"/>
  <c r="AF112" i="9"/>
  <c r="AR99" i="9"/>
  <c r="AQ121" i="9"/>
  <c r="AQ135" i="9"/>
  <c r="AR113" i="9"/>
  <c r="AP120" i="9"/>
  <c r="AQ98" i="9"/>
  <c r="AN132" i="9"/>
  <c r="AO110" i="9"/>
  <c r="AS104" i="9"/>
  <c r="AR126" i="9"/>
  <c r="AR122" i="9"/>
  <c r="AS100" i="9"/>
  <c r="AE97" i="9"/>
  <c r="AD119" i="9"/>
  <c r="AD101" i="9"/>
  <c r="AA120" i="2"/>
  <c r="AB99" i="2"/>
  <c r="AE105" i="9"/>
  <c r="AD127" i="9"/>
  <c r="AB133" i="9"/>
  <c r="AC111" i="9"/>
  <c r="AB115" i="9"/>
  <c r="AT106" i="9"/>
  <c r="AS128" i="9"/>
  <c r="AC98" i="2"/>
  <c r="AB119" i="2"/>
  <c r="Y107" i="2"/>
  <c r="X127" i="2"/>
  <c r="AB105" i="2"/>
  <c r="AA125" i="2"/>
  <c r="C46" i="7"/>
  <c r="B59" i="7"/>
  <c r="C46" i="4"/>
  <c r="B59" i="4"/>
  <c r="AB104" i="2"/>
  <c r="AA124" i="2"/>
  <c r="AA128" i="2"/>
  <c r="AB108" i="2"/>
  <c r="X121" i="2"/>
  <c r="Y100" i="2"/>
  <c r="D50" i="3"/>
  <c r="C63" i="3"/>
  <c r="B76" i="8"/>
  <c r="C76" i="8" s="1"/>
  <c r="T74" i="8"/>
  <c r="AA74" i="8" s="1"/>
  <c r="AB91" i="2"/>
  <c r="AA113" i="2"/>
  <c r="AB92" i="2"/>
  <c r="AA114" i="2"/>
  <c r="B60" i="5"/>
  <c r="C47" i="5"/>
  <c r="AB94" i="2"/>
  <c r="AA116" i="2"/>
  <c r="E22" i="8"/>
  <c r="F22" i="8" s="1"/>
  <c r="G22" i="8" s="1"/>
  <c r="X21" i="8"/>
  <c r="AC115" i="2"/>
  <c r="AD93" i="2"/>
  <c r="AA126" i="2"/>
  <c r="AB106" i="2"/>
  <c r="D46" i="6"/>
  <c r="C59" i="6"/>
  <c r="X46" i="8"/>
  <c r="E49" i="8"/>
  <c r="F49" i="8" s="1"/>
  <c r="G49" i="8" s="1"/>
  <c r="AB90" i="2"/>
  <c r="AA112" i="2"/>
  <c r="D76" i="8" l="1"/>
  <c r="E76" i="8" s="1"/>
  <c r="F76" i="8" s="1"/>
  <c r="G76" i="8" s="1"/>
  <c r="X75" i="8"/>
  <c r="CS119" i="1"/>
  <c r="CR142" i="1"/>
  <c r="CP50" i="1"/>
  <c r="CP96" i="1" s="1"/>
  <c r="AU111" i="1"/>
  <c r="AT134" i="1"/>
  <c r="CP92" i="1"/>
  <c r="CQ46" i="1"/>
  <c r="CQ86" i="1"/>
  <c r="CR40" i="1"/>
  <c r="AT117" i="1"/>
  <c r="AS140" i="1"/>
  <c r="CR45" i="1"/>
  <c r="CQ91" i="1"/>
  <c r="AU110" i="1"/>
  <c r="AT133" i="1"/>
  <c r="AS141" i="1"/>
  <c r="AT118" i="1"/>
  <c r="AU114" i="1"/>
  <c r="AT137" i="1"/>
  <c r="AV102" i="1"/>
  <c r="AU125" i="1"/>
  <c r="CS81" i="1"/>
  <c r="CT35" i="1"/>
  <c r="CT81" i="1" s="1"/>
  <c r="BS143" i="1"/>
  <c r="CR93" i="1"/>
  <c r="CS47" i="1"/>
  <c r="AU109" i="1"/>
  <c r="AT132" i="1"/>
  <c r="AU103" i="1"/>
  <c r="AT126" i="1"/>
  <c r="AU116" i="1"/>
  <c r="AT139" i="1"/>
  <c r="CT42" i="1"/>
  <c r="CT88" i="1" s="1"/>
  <c r="CS88" i="1"/>
  <c r="AT115" i="1"/>
  <c r="AS138" i="1"/>
  <c r="AU101" i="1"/>
  <c r="AT124" i="1"/>
  <c r="CP94" i="1"/>
  <c r="CQ48" i="1"/>
  <c r="CS49" i="1"/>
  <c r="CR95" i="1"/>
  <c r="AT127" i="1"/>
  <c r="AU104" i="1"/>
  <c r="CQ87" i="1"/>
  <c r="CR41" i="1"/>
  <c r="AT100" i="1"/>
  <c r="AS123" i="1"/>
  <c r="AS105" i="1"/>
  <c r="AS128" i="1" s="1"/>
  <c r="CR80" i="1"/>
  <c r="CS34" i="1"/>
  <c r="CT31" i="1"/>
  <c r="CT77" i="1" s="1"/>
  <c r="CS77" i="1"/>
  <c r="AS131" i="1"/>
  <c r="AT108" i="1"/>
  <c r="AS112" i="1"/>
  <c r="AS135" i="1" s="1"/>
  <c r="AB101" i="2"/>
  <c r="AA122" i="2"/>
  <c r="AQ120" i="9"/>
  <c r="AR98" i="9"/>
  <c r="AE127" i="9"/>
  <c r="AF105" i="9"/>
  <c r="AR135" i="9"/>
  <c r="AS113" i="9"/>
  <c r="AC99" i="2"/>
  <c r="AB120" i="2"/>
  <c r="AS99" i="9"/>
  <c r="AR121" i="9"/>
  <c r="AG112" i="9"/>
  <c r="AF134" i="9"/>
  <c r="AF97" i="9"/>
  <c r="AE119" i="9"/>
  <c r="AE101" i="9"/>
  <c r="AS122" i="9"/>
  <c r="AT100" i="9"/>
  <c r="AR96" i="9"/>
  <c r="AQ118" i="9"/>
  <c r="AU106" i="9"/>
  <c r="AT128" i="9"/>
  <c r="AT104" i="9"/>
  <c r="AS126" i="9"/>
  <c r="AT107" i="9"/>
  <c r="AS129" i="9"/>
  <c r="AD111" i="9"/>
  <c r="AC133" i="9"/>
  <c r="AC115" i="9"/>
  <c r="AP110" i="9"/>
  <c r="AO132" i="9"/>
  <c r="AR136" i="9"/>
  <c r="AS114" i="9"/>
  <c r="AC119" i="2"/>
  <c r="AD98" i="2"/>
  <c r="R21" i="8"/>
  <c r="Y21" i="8" s="1"/>
  <c r="H22" i="8"/>
  <c r="I22" i="8" s="1"/>
  <c r="J22" i="8" s="1"/>
  <c r="AB114" i="2"/>
  <c r="AC92" i="2"/>
  <c r="AC104" i="2"/>
  <c r="AB124" i="2"/>
  <c r="C59" i="4"/>
  <c r="D46" i="4"/>
  <c r="AB125" i="2"/>
  <c r="AC105" i="2"/>
  <c r="Y121" i="2"/>
  <c r="Z100" i="2"/>
  <c r="H49" i="8"/>
  <c r="I49" i="8" s="1"/>
  <c r="J49" i="8" s="1"/>
  <c r="R46" i="8"/>
  <c r="Y46" i="8" s="1"/>
  <c r="AB113" i="2"/>
  <c r="AC91" i="2"/>
  <c r="D46" i="7"/>
  <c r="C59" i="7"/>
  <c r="AC106" i="2"/>
  <c r="AB126" i="2"/>
  <c r="AD115" i="2"/>
  <c r="AE93" i="2"/>
  <c r="AB116" i="2"/>
  <c r="AC94" i="2"/>
  <c r="D47" i="5"/>
  <c r="C60" i="5"/>
  <c r="AC108" i="2"/>
  <c r="AB128" i="2"/>
  <c r="AC90" i="2"/>
  <c r="AB112" i="2"/>
  <c r="D59" i="6"/>
  <c r="E46" i="6"/>
  <c r="D63" i="3"/>
  <c r="E50" i="3"/>
  <c r="Q63" i="3"/>
  <c r="Z107" i="2"/>
  <c r="Y127" i="2"/>
  <c r="CT119" i="1" l="1"/>
  <c r="CT142" i="1" s="1"/>
  <c r="CS142" i="1"/>
  <c r="CQ50" i="1"/>
  <c r="CQ96" i="1" s="1"/>
  <c r="AU117" i="1"/>
  <c r="AT140" i="1"/>
  <c r="CR86" i="1"/>
  <c r="CS40" i="1"/>
  <c r="CQ92" i="1"/>
  <c r="CR46" i="1"/>
  <c r="AV111" i="1"/>
  <c r="AU134" i="1"/>
  <c r="CR48" i="1"/>
  <c r="CQ94" i="1"/>
  <c r="BT143" i="1"/>
  <c r="CS80" i="1"/>
  <c r="CT34" i="1"/>
  <c r="CT80" i="1" s="1"/>
  <c r="AU115" i="1"/>
  <c r="AT138" i="1"/>
  <c r="AU100" i="1"/>
  <c r="AT105" i="1"/>
  <c r="AT128" i="1" s="1"/>
  <c r="AT123" i="1"/>
  <c r="AU137" i="1"/>
  <c r="AV114" i="1"/>
  <c r="CS41" i="1"/>
  <c r="CR87" i="1"/>
  <c r="AT141" i="1"/>
  <c r="AU118" i="1"/>
  <c r="AU139" i="1"/>
  <c r="AV116" i="1"/>
  <c r="AU126" i="1"/>
  <c r="AV103" i="1"/>
  <c r="AU124" i="1"/>
  <c r="AV101" i="1"/>
  <c r="AV125" i="1"/>
  <c r="AW102" i="1"/>
  <c r="AU127" i="1"/>
  <c r="AV104" i="1"/>
  <c r="AV110" i="1"/>
  <c r="AU133" i="1"/>
  <c r="CS95" i="1"/>
  <c r="CT49" i="1"/>
  <c r="CT95" i="1" s="1"/>
  <c r="AU132" i="1"/>
  <c r="AV109" i="1"/>
  <c r="CR91" i="1"/>
  <c r="CS45" i="1"/>
  <c r="CS93" i="1"/>
  <c r="CT47" i="1"/>
  <c r="CT93" i="1" s="1"/>
  <c r="AU108" i="1"/>
  <c r="AT112" i="1"/>
  <c r="AT135" i="1" s="1"/>
  <c r="AT131" i="1"/>
  <c r="AC101" i="2"/>
  <c r="AB122" i="2"/>
  <c r="AG97" i="9"/>
  <c r="AF119" i="9"/>
  <c r="AF101" i="9"/>
  <c r="AD133" i="9"/>
  <c r="AE111" i="9"/>
  <c r="AD115" i="9"/>
  <c r="AG134" i="9"/>
  <c r="AH112" i="9"/>
  <c r="AT129" i="9"/>
  <c r="AU107" i="9"/>
  <c r="AS121" i="9"/>
  <c r="AT99" i="9"/>
  <c r="AT126" i="9"/>
  <c r="AU104" i="9"/>
  <c r="AC120" i="2"/>
  <c r="AD99" i="2"/>
  <c r="AS135" i="9"/>
  <c r="AT113" i="9"/>
  <c r="AV106" i="9"/>
  <c r="AU128" i="9"/>
  <c r="AT114" i="9"/>
  <c r="AS136" i="9"/>
  <c r="AF127" i="9"/>
  <c r="AG105" i="9"/>
  <c r="AR118" i="9"/>
  <c r="AS96" i="9"/>
  <c r="AT122" i="9"/>
  <c r="AU100" i="9"/>
  <c r="AR120" i="9"/>
  <c r="AS98" i="9"/>
  <c r="AP132" i="9"/>
  <c r="AQ110" i="9"/>
  <c r="AE98" i="2"/>
  <c r="AD119" i="2"/>
  <c r="AC116" i="2"/>
  <c r="AD94" i="2"/>
  <c r="Z127" i="2"/>
  <c r="AA107" i="2"/>
  <c r="F50" i="3"/>
  <c r="E63" i="3"/>
  <c r="D59" i="7"/>
  <c r="R59" i="7"/>
  <c r="E46" i="7"/>
  <c r="AC114" i="2"/>
  <c r="AD92" i="2"/>
  <c r="AC112" i="2"/>
  <c r="AD90" i="2"/>
  <c r="AC128" i="2"/>
  <c r="AD108" i="2"/>
  <c r="Z121" i="2"/>
  <c r="AA100" i="2"/>
  <c r="AC125" i="2"/>
  <c r="AD105" i="2"/>
  <c r="E46" i="4"/>
  <c r="D59" i="4"/>
  <c r="Q59" i="4"/>
  <c r="AC126" i="2"/>
  <c r="AD106" i="2"/>
  <c r="F46" i="6"/>
  <c r="E59" i="6"/>
  <c r="AC124" i="2"/>
  <c r="AD104" i="2"/>
  <c r="S21" i="8"/>
  <c r="Z21" i="8" s="1"/>
  <c r="K22" i="8"/>
  <c r="L22" i="8" s="1"/>
  <c r="M22" i="8" s="1"/>
  <c r="AF93" i="2"/>
  <c r="AE115" i="2"/>
  <c r="R75" i="8"/>
  <c r="Y75" i="8" s="1"/>
  <c r="H76" i="8"/>
  <c r="I76" i="8" s="1"/>
  <c r="J76" i="8" s="1"/>
  <c r="AC113" i="2"/>
  <c r="AD91" i="2"/>
  <c r="D60" i="5"/>
  <c r="E47" i="5"/>
  <c r="R57" i="5"/>
  <c r="K49" i="8"/>
  <c r="L49" i="8" s="1"/>
  <c r="M49" i="8" s="1"/>
  <c r="S46" i="8"/>
  <c r="Z46" i="8" s="1"/>
  <c r="CR50" i="1" l="1"/>
  <c r="CR96" i="1" s="1"/>
  <c r="AW111" i="1"/>
  <c r="AV134" i="1"/>
  <c r="CR92" i="1"/>
  <c r="CS46" i="1"/>
  <c r="CS86" i="1"/>
  <c r="CT40" i="1"/>
  <c r="CT86" i="1" s="1"/>
  <c r="AU140" i="1"/>
  <c r="AV117" i="1"/>
  <c r="AW114" i="1"/>
  <c r="AV137" i="1"/>
  <c r="AV127" i="1"/>
  <c r="AW104" i="1"/>
  <c r="AX102" i="1"/>
  <c r="AW125" i="1"/>
  <c r="AU123" i="1"/>
  <c r="AV100" i="1"/>
  <c r="AU105" i="1"/>
  <c r="AU128" i="1" s="1"/>
  <c r="AV124" i="1"/>
  <c r="AW101" i="1"/>
  <c r="AV115" i="1"/>
  <c r="AU138" i="1"/>
  <c r="CT41" i="1"/>
  <c r="CT87" i="1" s="1"/>
  <c r="CS87" i="1"/>
  <c r="AU112" i="1"/>
  <c r="AU135" i="1" s="1"/>
  <c r="AU131" i="1"/>
  <c r="AV108" i="1"/>
  <c r="AW110" i="1"/>
  <c r="AV133" i="1"/>
  <c r="CS91" i="1"/>
  <c r="CT45" i="1"/>
  <c r="AW103" i="1"/>
  <c r="AV126" i="1"/>
  <c r="AW109" i="1"/>
  <c r="AV132" i="1"/>
  <c r="AW116" i="1"/>
  <c r="AV139" i="1"/>
  <c r="BU143" i="1"/>
  <c r="AU141" i="1"/>
  <c r="AV118" i="1"/>
  <c r="CS48" i="1"/>
  <c r="CR94" i="1"/>
  <c r="AC122" i="2"/>
  <c r="AD101" i="2"/>
  <c r="AU122" i="9"/>
  <c r="AV100" i="9"/>
  <c r="AU126" i="9"/>
  <c r="AV104" i="9"/>
  <c r="AS118" i="9"/>
  <c r="AT96" i="9"/>
  <c r="AT121" i="9"/>
  <c r="AU99" i="9"/>
  <c r="AU129" i="9"/>
  <c r="AV107" i="9"/>
  <c r="AH105" i="9"/>
  <c r="AG127" i="9"/>
  <c r="AH134" i="9"/>
  <c r="AI112" i="9"/>
  <c r="AU114" i="9"/>
  <c r="AT136" i="9"/>
  <c r="AE133" i="9"/>
  <c r="AF111" i="9"/>
  <c r="AE115" i="9"/>
  <c r="AR110" i="9"/>
  <c r="AQ132" i="9"/>
  <c r="AW106" i="9"/>
  <c r="AV128" i="9"/>
  <c r="AT135" i="9"/>
  <c r="AU113" i="9"/>
  <c r="AT98" i="9"/>
  <c r="AS120" i="9"/>
  <c r="AE99" i="2"/>
  <c r="AD120" i="2"/>
  <c r="AG119" i="9"/>
  <c r="AH97" i="9"/>
  <c r="AG101" i="9"/>
  <c r="AF98" i="2"/>
  <c r="AE119" i="2"/>
  <c r="AD124" i="2"/>
  <c r="AE104" i="2"/>
  <c r="F46" i="4"/>
  <c r="E59" i="4"/>
  <c r="S75" i="8"/>
  <c r="Z75" i="8" s="1"/>
  <c r="K76" i="8"/>
  <c r="L76" i="8" s="1"/>
  <c r="M76" i="8" s="1"/>
  <c r="AB107" i="2"/>
  <c r="AA127" i="2"/>
  <c r="T46" i="8"/>
  <c r="AA46" i="8" s="1"/>
  <c r="B50" i="8"/>
  <c r="C50" i="8" s="1"/>
  <c r="AD114" i="2"/>
  <c r="AE92" i="2"/>
  <c r="E60" i="5"/>
  <c r="F47" i="5"/>
  <c r="AE91" i="2"/>
  <c r="AD113" i="2"/>
  <c r="AB100" i="2"/>
  <c r="AA121" i="2"/>
  <c r="AD126" i="2"/>
  <c r="AE106" i="2"/>
  <c r="G50" i="3"/>
  <c r="F63" i="3"/>
  <c r="T21" i="8"/>
  <c r="AA21" i="8" s="1"/>
  <c r="B23" i="8"/>
  <c r="C23" i="8" s="1"/>
  <c r="AD116" i="2"/>
  <c r="AE94" i="2"/>
  <c r="AE90" i="2"/>
  <c r="AD112" i="2"/>
  <c r="F59" i="6"/>
  <c r="G46" i="6"/>
  <c r="F46" i="7"/>
  <c r="E59" i="7"/>
  <c r="AD125" i="2"/>
  <c r="AE105" i="2"/>
  <c r="AG93" i="2"/>
  <c r="AF115" i="2"/>
  <c r="AD128" i="2"/>
  <c r="AE108" i="2"/>
  <c r="D50" i="8" l="1"/>
  <c r="D23" i="8"/>
  <c r="E23" i="8" s="1"/>
  <c r="F23" i="8" s="1"/>
  <c r="G23" i="8" s="1"/>
  <c r="X22" i="8"/>
  <c r="AG115" i="2"/>
  <c r="AH93" i="2"/>
  <c r="AH115" i="2" s="1"/>
  <c r="CS50" i="1"/>
  <c r="CS96" i="1" s="1"/>
  <c r="CT91" i="1"/>
  <c r="AV140" i="1"/>
  <c r="AW117" i="1"/>
  <c r="CS92" i="1"/>
  <c r="CT46" i="1"/>
  <c r="CT92" i="1" s="1"/>
  <c r="AW134" i="1"/>
  <c r="AX111" i="1"/>
  <c r="AX116" i="1"/>
  <c r="AW139" i="1"/>
  <c r="AW115" i="1"/>
  <c r="AV138" i="1"/>
  <c r="AX110" i="1"/>
  <c r="AW133" i="1"/>
  <c r="AY102" i="1"/>
  <c r="AX125" i="1"/>
  <c r="AX101" i="1"/>
  <c r="AW124" i="1"/>
  <c r="AW100" i="1"/>
  <c r="AV105" i="1"/>
  <c r="AV128" i="1" s="1"/>
  <c r="AV123" i="1"/>
  <c r="AV112" i="1"/>
  <c r="AV135" i="1" s="1"/>
  <c r="AW108" i="1"/>
  <c r="AV131" i="1"/>
  <c r="AW118" i="1"/>
  <c r="AV141" i="1"/>
  <c r="AW132" i="1"/>
  <c r="AX109" i="1"/>
  <c r="AX103" i="1"/>
  <c r="AW126" i="1"/>
  <c r="AX104" i="1"/>
  <c r="AW127" i="1"/>
  <c r="CS94" i="1"/>
  <c r="CT48" i="1"/>
  <c r="CT94" i="1" s="1"/>
  <c r="BV143" i="1"/>
  <c r="AX114" i="1"/>
  <c r="AW137" i="1"/>
  <c r="AE101" i="2"/>
  <c r="AD122" i="2"/>
  <c r="AF99" i="2"/>
  <c r="AE120" i="2"/>
  <c r="AT120" i="9"/>
  <c r="AU98" i="9"/>
  <c r="AU135" i="9"/>
  <c r="AV113" i="9"/>
  <c r="AI105" i="9"/>
  <c r="AH127" i="9"/>
  <c r="AV129" i="9"/>
  <c r="AW107" i="9"/>
  <c r="AX106" i="9"/>
  <c r="AW128" i="9"/>
  <c r="AU121" i="9"/>
  <c r="AV99" i="9"/>
  <c r="AR132" i="9"/>
  <c r="AS110" i="9"/>
  <c r="AU96" i="9"/>
  <c r="AT118" i="9"/>
  <c r="AG111" i="9"/>
  <c r="AF133" i="9"/>
  <c r="AF115" i="9"/>
  <c r="AW104" i="9"/>
  <c r="AV126" i="9"/>
  <c r="AH119" i="9"/>
  <c r="AI97" i="9"/>
  <c r="AH101" i="9"/>
  <c r="AU136" i="9"/>
  <c r="AV114" i="9"/>
  <c r="AV122" i="9"/>
  <c r="AW100" i="9"/>
  <c r="AI134" i="9"/>
  <c r="AJ112" i="9"/>
  <c r="AG98" i="2"/>
  <c r="AF119" i="2"/>
  <c r="AE112" i="2"/>
  <c r="AF90" i="2"/>
  <c r="AF92" i="2"/>
  <c r="AE114" i="2"/>
  <c r="AF108" i="2"/>
  <c r="AE128" i="2"/>
  <c r="G59" i="6"/>
  <c r="H46" i="6"/>
  <c r="S45" i="6"/>
  <c r="S59" i="6" s="1"/>
  <c r="F60" i="5"/>
  <c r="G47" i="5"/>
  <c r="AF94" i="2"/>
  <c r="AE116" i="2"/>
  <c r="T75" i="8"/>
  <c r="AA75" i="8" s="1"/>
  <c r="B77" i="8"/>
  <c r="C77" i="8" s="1"/>
  <c r="G46" i="4"/>
  <c r="F59" i="4"/>
  <c r="E50" i="8"/>
  <c r="F50" i="8" s="1"/>
  <c r="G50" i="8" s="1"/>
  <c r="X47" i="8"/>
  <c r="AB127" i="2"/>
  <c r="AC107" i="2"/>
  <c r="AF104" i="2"/>
  <c r="AE124" i="2"/>
  <c r="AF91" i="2"/>
  <c r="AE113" i="2"/>
  <c r="R50" i="3"/>
  <c r="R63" i="3" s="1"/>
  <c r="H50" i="3"/>
  <c r="G63" i="3"/>
  <c r="AE125" i="2"/>
  <c r="AF105" i="2"/>
  <c r="AF106" i="2"/>
  <c r="AE126" i="2"/>
  <c r="G46" i="7"/>
  <c r="F59" i="7"/>
  <c r="AC100" i="2"/>
  <c r="AB121" i="2"/>
  <c r="D77" i="8" l="1"/>
  <c r="X76" i="8"/>
  <c r="AG119" i="2"/>
  <c r="AH98" i="2"/>
  <c r="AH119" i="2" s="1"/>
  <c r="CT50" i="1"/>
  <c r="AX134" i="1"/>
  <c r="AY111" i="1"/>
  <c r="AX117" i="1"/>
  <c r="AW140" i="1"/>
  <c r="BW143" i="1"/>
  <c r="AW112" i="1"/>
  <c r="AW135" i="1" s="1"/>
  <c r="AX108" i="1"/>
  <c r="AW131" i="1"/>
  <c r="AW105" i="1"/>
  <c r="AW128" i="1" s="1"/>
  <c r="AW123" i="1"/>
  <c r="AX100" i="1"/>
  <c r="AX124" i="1"/>
  <c r="AY101" i="1"/>
  <c r="AY125" i="1"/>
  <c r="AZ102" i="1"/>
  <c r="AY110" i="1"/>
  <c r="AX133" i="1"/>
  <c r="AX127" i="1"/>
  <c r="AY104" i="1"/>
  <c r="AX126" i="1"/>
  <c r="AY103" i="1"/>
  <c r="AY109" i="1"/>
  <c r="AX132" i="1"/>
  <c r="AX115" i="1"/>
  <c r="AW138" i="1"/>
  <c r="AY114" i="1"/>
  <c r="AX137" i="1"/>
  <c r="AX118" i="1"/>
  <c r="AW141" i="1"/>
  <c r="AY116" i="1"/>
  <c r="AX139" i="1"/>
  <c r="AF101" i="2"/>
  <c r="AE122" i="2"/>
  <c r="AV136" i="9"/>
  <c r="AW114" i="9"/>
  <c r="AI119" i="9"/>
  <c r="AJ97" i="9"/>
  <c r="AI101" i="9"/>
  <c r="AW129" i="9"/>
  <c r="AX107" i="9"/>
  <c r="AX104" i="9"/>
  <c r="AW126" i="9"/>
  <c r="AV121" i="9"/>
  <c r="AW99" i="9"/>
  <c r="AI127" i="9"/>
  <c r="AJ105" i="9"/>
  <c r="AY106" i="9"/>
  <c r="AX128" i="9"/>
  <c r="AG133" i="9"/>
  <c r="AH111" i="9"/>
  <c r="AG115" i="9"/>
  <c r="AV135" i="9"/>
  <c r="AW113" i="9"/>
  <c r="AK112" i="9"/>
  <c r="AJ134" i="9"/>
  <c r="AU118" i="9"/>
  <c r="AV96" i="9"/>
  <c r="AV98" i="9"/>
  <c r="AU120" i="9"/>
  <c r="AX100" i="9"/>
  <c r="AW122" i="9"/>
  <c r="AT110" i="9"/>
  <c r="AS132" i="9"/>
  <c r="AF120" i="2"/>
  <c r="AG99" i="2"/>
  <c r="AF116" i="2"/>
  <c r="AG94" i="2"/>
  <c r="S44" i="5"/>
  <c r="S57" i="5" s="1"/>
  <c r="H47" i="5"/>
  <c r="G60" i="5"/>
  <c r="AG91" i="2"/>
  <c r="AF113" i="2"/>
  <c r="AC121" i="2"/>
  <c r="AD100" i="2"/>
  <c r="R47" i="8"/>
  <c r="Y47" i="8" s="1"/>
  <c r="H50" i="8"/>
  <c r="I50" i="8" s="1"/>
  <c r="J50" i="8" s="1"/>
  <c r="AF112" i="2"/>
  <c r="AG90" i="2"/>
  <c r="AG105" i="2"/>
  <c r="AF125" i="2"/>
  <c r="I50" i="3"/>
  <c r="H63" i="3"/>
  <c r="I46" i="6"/>
  <c r="H59" i="6"/>
  <c r="S45" i="7"/>
  <c r="S59" i="7" s="1"/>
  <c r="H46" i="7"/>
  <c r="G59" i="7"/>
  <c r="AG92" i="2"/>
  <c r="AF114" i="2"/>
  <c r="G59" i="4"/>
  <c r="H46" i="4"/>
  <c r="R46" i="4"/>
  <c r="R59" i="4" s="1"/>
  <c r="AG104" i="2"/>
  <c r="AF124" i="2"/>
  <c r="AC127" i="2"/>
  <c r="AD107" i="2"/>
  <c r="AG108" i="2"/>
  <c r="AF128" i="2"/>
  <c r="AG106" i="2"/>
  <c r="AF126" i="2"/>
  <c r="E77" i="8"/>
  <c r="F77" i="8" s="1"/>
  <c r="G77" i="8" s="1"/>
  <c r="H23" i="8"/>
  <c r="I23" i="8" s="1"/>
  <c r="J23" i="8" s="1"/>
  <c r="R22" i="8"/>
  <c r="Y22" i="8" s="1"/>
  <c r="AG114" i="2" l="1"/>
  <c r="AH92" i="2"/>
  <c r="AH114" i="2" s="1"/>
  <c r="AG128" i="2"/>
  <c r="AH108" i="2"/>
  <c r="AH128" i="2" s="1"/>
  <c r="AG124" i="2"/>
  <c r="AH104" i="2"/>
  <c r="AH124" i="2" s="1"/>
  <c r="AG113" i="2"/>
  <c r="AH91" i="2"/>
  <c r="AH113" i="2" s="1"/>
  <c r="AG126" i="2"/>
  <c r="AH106" i="2"/>
  <c r="AH126" i="2" s="1"/>
  <c r="AG116" i="2"/>
  <c r="AH94" i="2"/>
  <c r="AH116" i="2" s="1"/>
  <c r="AG120" i="2"/>
  <c r="AH99" i="2"/>
  <c r="AH120" i="2" s="1"/>
  <c r="AG125" i="2"/>
  <c r="AH105" i="2"/>
  <c r="AH125" i="2" s="1"/>
  <c r="AG112" i="2"/>
  <c r="AH90" i="2"/>
  <c r="AY117" i="1"/>
  <c r="AX140" i="1"/>
  <c r="AY134" i="1"/>
  <c r="AZ111" i="1"/>
  <c r="BA102" i="1"/>
  <c r="AZ125" i="1"/>
  <c r="AZ116" i="1"/>
  <c r="AY139" i="1"/>
  <c r="AY100" i="1"/>
  <c r="AX123" i="1"/>
  <c r="AX105" i="1"/>
  <c r="AX128" i="1" s="1"/>
  <c r="AY115" i="1"/>
  <c r="AX138" i="1"/>
  <c r="AX112" i="1"/>
  <c r="AX135" i="1" s="1"/>
  <c r="AY108" i="1"/>
  <c r="AX131" i="1"/>
  <c r="AZ109" i="1"/>
  <c r="AY132" i="1"/>
  <c r="AZ110" i="1"/>
  <c r="AY133" i="1"/>
  <c r="AY118" i="1"/>
  <c r="AX141" i="1"/>
  <c r="AY124" i="1"/>
  <c r="AZ101" i="1"/>
  <c r="AZ114" i="1"/>
  <c r="AY137" i="1"/>
  <c r="AY126" i="1"/>
  <c r="AZ103" i="1"/>
  <c r="BX143" i="1"/>
  <c r="AZ104" i="1"/>
  <c r="AY127" i="1"/>
  <c r="AF122" i="2"/>
  <c r="AG101" i="2"/>
  <c r="AL112" i="9"/>
  <c r="AK134" i="9"/>
  <c r="AU110" i="9"/>
  <c r="AT132" i="9"/>
  <c r="AZ106" i="9"/>
  <c r="AY128" i="9"/>
  <c r="AY100" i="9"/>
  <c r="AX122" i="9"/>
  <c r="AK105" i="9"/>
  <c r="AJ127" i="9"/>
  <c r="AV120" i="9"/>
  <c r="AW98" i="9"/>
  <c r="AW121" i="9"/>
  <c r="AX99" i="9"/>
  <c r="AV118" i="9"/>
  <c r="AW96" i="9"/>
  <c r="AX126" i="9"/>
  <c r="AY104" i="9"/>
  <c r="AX129" i="9"/>
  <c r="AY107" i="9"/>
  <c r="AX113" i="9"/>
  <c r="AW135" i="9"/>
  <c r="AJ119" i="9"/>
  <c r="AK97" i="9"/>
  <c r="AJ101" i="9"/>
  <c r="AI111" i="9"/>
  <c r="AH133" i="9"/>
  <c r="AH115" i="9"/>
  <c r="AX114" i="9"/>
  <c r="AW136" i="9"/>
  <c r="I63" i="3"/>
  <c r="J50" i="3"/>
  <c r="I46" i="4"/>
  <c r="H59" i="4"/>
  <c r="H60" i="5"/>
  <c r="I47" i="5"/>
  <c r="H59" i="7"/>
  <c r="I46" i="7"/>
  <c r="S47" i="8"/>
  <c r="Z47" i="8" s="1"/>
  <c r="K50" i="8"/>
  <c r="L50" i="8" s="1"/>
  <c r="M50" i="8" s="1"/>
  <c r="H77" i="8"/>
  <c r="I77" i="8" s="1"/>
  <c r="J77" i="8" s="1"/>
  <c r="R76" i="8"/>
  <c r="Y76" i="8" s="1"/>
  <c r="I59" i="6"/>
  <c r="J46" i="6"/>
  <c r="AE107" i="2"/>
  <c r="AD127" i="2"/>
  <c r="AE100" i="2"/>
  <c r="AD121" i="2"/>
  <c r="S22" i="8"/>
  <c r="Z22" i="8" s="1"/>
  <c r="K23" i="8"/>
  <c r="L23" i="8" s="1"/>
  <c r="M23" i="8" s="1"/>
  <c r="AH112" i="2" l="1"/>
  <c r="AI90" i="2"/>
  <c r="AI112" i="2" s="1"/>
  <c r="AG122" i="2"/>
  <c r="AH101" i="2"/>
  <c r="AH122" i="2" s="1"/>
  <c r="AZ134" i="1"/>
  <c r="BA111" i="1"/>
  <c r="AY140" i="1"/>
  <c r="AZ117" i="1"/>
  <c r="AZ133" i="1"/>
  <c r="BA110" i="1"/>
  <c r="BA109" i="1"/>
  <c r="AZ132" i="1"/>
  <c r="BA114" i="1"/>
  <c r="AZ137" i="1"/>
  <c r="AZ127" i="1"/>
  <c r="BA104" i="1"/>
  <c r="BY143" i="1"/>
  <c r="AY112" i="1"/>
  <c r="AY135" i="1" s="1"/>
  <c r="AY131" i="1"/>
  <c r="AZ108" i="1"/>
  <c r="AZ126" i="1"/>
  <c r="BA103" i="1"/>
  <c r="AY138" i="1"/>
  <c r="AZ115" i="1"/>
  <c r="AZ100" i="1"/>
  <c r="AY105" i="1"/>
  <c r="AY128" i="1" s="1"/>
  <c r="AY123" i="1"/>
  <c r="BA101" i="1"/>
  <c r="AZ124" i="1"/>
  <c r="BA116" i="1"/>
  <c r="AZ139" i="1"/>
  <c r="AY141" i="1"/>
  <c r="AZ118" i="1"/>
  <c r="BA125" i="1"/>
  <c r="BB102" i="1"/>
  <c r="AY99" i="9"/>
  <c r="AX121" i="9"/>
  <c r="AX98" i="9"/>
  <c r="AW120" i="9"/>
  <c r="AK119" i="9"/>
  <c r="AL97" i="9"/>
  <c r="AK101" i="9"/>
  <c r="AK123" i="9" s="1"/>
  <c r="AZ100" i="9"/>
  <c r="AY122" i="9"/>
  <c r="AK127" i="9"/>
  <c r="AL105" i="9"/>
  <c r="AY113" i="9"/>
  <c r="AX135" i="9"/>
  <c r="AZ107" i="9"/>
  <c r="AY129" i="9"/>
  <c r="AJ111" i="9"/>
  <c r="AI133" i="9"/>
  <c r="AI115" i="9"/>
  <c r="AI137" i="9" s="1"/>
  <c r="BA106" i="9"/>
  <c r="AZ128" i="9"/>
  <c r="AY126" i="9"/>
  <c r="AZ104" i="9"/>
  <c r="AX96" i="9"/>
  <c r="AW118" i="9"/>
  <c r="AU132" i="9"/>
  <c r="AV110" i="9"/>
  <c r="AY114" i="9"/>
  <c r="AX136" i="9"/>
  <c r="AL134" i="9"/>
  <c r="AM112" i="9"/>
  <c r="I60" i="5"/>
  <c r="J47" i="5"/>
  <c r="AF107" i="2"/>
  <c r="AE127" i="2"/>
  <c r="J59" i="6"/>
  <c r="T45" i="6"/>
  <c r="T59" i="6" s="1"/>
  <c r="K46" i="6"/>
  <c r="T47" i="8"/>
  <c r="AA47" i="8" s="1"/>
  <c r="B51" i="8"/>
  <c r="C51" i="8" s="1"/>
  <c r="K50" i="3"/>
  <c r="S50" i="3"/>
  <c r="S63" i="3" s="1"/>
  <c r="J63" i="3"/>
  <c r="S76" i="8"/>
  <c r="Z76" i="8" s="1"/>
  <c r="K77" i="8"/>
  <c r="L77" i="8" s="1"/>
  <c r="M77" i="8" s="1"/>
  <c r="I59" i="7"/>
  <c r="J46" i="7"/>
  <c r="T22" i="8"/>
  <c r="AA22" i="8" s="1"/>
  <c r="B24" i="8"/>
  <c r="C24" i="8" s="1"/>
  <c r="I59" i="4"/>
  <c r="J46" i="4"/>
  <c r="AF100" i="2"/>
  <c r="AE121" i="2"/>
  <c r="D51" i="8" l="1"/>
  <c r="D24" i="8"/>
  <c r="X23" i="8"/>
  <c r="BA117" i="1"/>
  <c r="AZ140" i="1"/>
  <c r="BA134" i="1"/>
  <c r="BB111" i="1"/>
  <c r="AZ141" i="1"/>
  <c r="BA118" i="1"/>
  <c r="BZ143" i="1"/>
  <c r="BB116" i="1"/>
  <c r="BA139" i="1"/>
  <c r="BA137" i="1"/>
  <c r="BB114" i="1"/>
  <c r="BA115" i="1"/>
  <c r="AZ138" i="1"/>
  <c r="BB125" i="1"/>
  <c r="BC102" i="1"/>
  <c r="BB104" i="1"/>
  <c r="BA127" i="1"/>
  <c r="BA124" i="1"/>
  <c r="BB101" i="1"/>
  <c r="AZ123" i="1"/>
  <c r="BA100" i="1"/>
  <c r="AZ105" i="1"/>
  <c r="AZ128" i="1" s="1"/>
  <c r="BA132" i="1"/>
  <c r="BB109" i="1"/>
  <c r="BB110" i="1"/>
  <c r="BA133" i="1"/>
  <c r="BA126" i="1"/>
  <c r="BB103" i="1"/>
  <c r="AZ131" i="1"/>
  <c r="BA108" i="1"/>
  <c r="AZ112" i="1"/>
  <c r="AZ135" i="1" s="1"/>
  <c r="BA107" i="9"/>
  <c r="AZ129" i="9"/>
  <c r="AW110" i="9"/>
  <c r="AV132" i="9"/>
  <c r="AL127" i="9"/>
  <c r="AM105" i="9"/>
  <c r="AX118" i="9"/>
  <c r="AY96" i="9"/>
  <c r="BA104" i="9"/>
  <c r="AZ126" i="9"/>
  <c r="BA100" i="9"/>
  <c r="AZ122" i="9"/>
  <c r="AL119" i="9"/>
  <c r="AM97" i="9"/>
  <c r="AL101" i="9"/>
  <c r="AL123" i="9" s="1"/>
  <c r="BB106" i="9"/>
  <c r="BA128" i="9"/>
  <c r="AZ114" i="9"/>
  <c r="AY136" i="9"/>
  <c r="AY135" i="9"/>
  <c r="AZ113" i="9"/>
  <c r="AY98" i="9"/>
  <c r="AX120" i="9"/>
  <c r="AN112" i="9"/>
  <c r="AM134" i="9"/>
  <c r="AK111" i="9"/>
  <c r="AJ133" i="9"/>
  <c r="AJ115" i="9"/>
  <c r="AJ137" i="9" s="1"/>
  <c r="AY121" i="9"/>
  <c r="AZ99" i="9"/>
  <c r="B78" i="8"/>
  <c r="C78" i="8" s="1"/>
  <c r="T76" i="8"/>
  <c r="AA76" i="8" s="1"/>
  <c r="L50" i="3"/>
  <c r="K63" i="3"/>
  <c r="AG107" i="2"/>
  <c r="AF127" i="2"/>
  <c r="X48" i="8"/>
  <c r="E51" i="8"/>
  <c r="F51" i="8" s="1"/>
  <c r="G51" i="8" s="1"/>
  <c r="K46" i="4"/>
  <c r="J59" i="4"/>
  <c r="S46" i="4"/>
  <c r="S59" i="4" s="1"/>
  <c r="E24" i="8"/>
  <c r="F24" i="8" s="1"/>
  <c r="G24" i="8" s="1"/>
  <c r="K47" i="5"/>
  <c r="J60" i="5"/>
  <c r="T44" i="5"/>
  <c r="T57" i="5" s="1"/>
  <c r="J59" i="7"/>
  <c r="K46" i="7"/>
  <c r="T45" i="7"/>
  <c r="T59" i="7" s="1"/>
  <c r="K59" i="6"/>
  <c r="L46" i="6"/>
  <c r="AF121" i="2"/>
  <c r="AG100" i="2"/>
  <c r="D78" i="8" l="1"/>
  <c r="AG121" i="2"/>
  <c r="AH100" i="2"/>
  <c r="AH121" i="2" s="1"/>
  <c r="AG127" i="2"/>
  <c r="AH107" i="2"/>
  <c r="AH127" i="2" s="1"/>
  <c r="BB134" i="1"/>
  <c r="BC111" i="1"/>
  <c r="BB117" i="1"/>
  <c r="BA140" i="1"/>
  <c r="BA131" i="1"/>
  <c r="BA112" i="1"/>
  <c r="BA135" i="1" s="1"/>
  <c r="BB108" i="1"/>
  <c r="BB115" i="1"/>
  <c r="BA138" i="1"/>
  <c r="BB139" i="1"/>
  <c r="BC116" i="1"/>
  <c r="BC103" i="1"/>
  <c r="BB126" i="1"/>
  <c r="BC110" i="1"/>
  <c r="BB133" i="1"/>
  <c r="BB132" i="1"/>
  <c r="BC109" i="1"/>
  <c r="CA143" i="1"/>
  <c r="BB118" i="1"/>
  <c r="BA141" i="1"/>
  <c r="BB124" i="1"/>
  <c r="BC101" i="1"/>
  <c r="BC104" i="1"/>
  <c r="BB127" i="1"/>
  <c r="BC125" i="1"/>
  <c r="BD102" i="1"/>
  <c r="BC114" i="1"/>
  <c r="BB137" i="1"/>
  <c r="BB100" i="1"/>
  <c r="BA123" i="1"/>
  <c r="BA105" i="1"/>
  <c r="BA128" i="1" s="1"/>
  <c r="AL111" i="9"/>
  <c r="AK133" i="9"/>
  <c r="AK115" i="9"/>
  <c r="AK137" i="9" s="1"/>
  <c r="AZ98" i="9"/>
  <c r="AY120" i="9"/>
  <c r="AZ135" i="9"/>
  <c r="BA113" i="9"/>
  <c r="AO112" i="9"/>
  <c r="AN134" i="9"/>
  <c r="BA126" i="9"/>
  <c r="BB104" i="9"/>
  <c r="AZ96" i="9"/>
  <c r="AY118" i="9"/>
  <c r="AM127" i="9"/>
  <c r="AN105" i="9"/>
  <c r="BA122" i="9"/>
  <c r="BB100" i="9"/>
  <c r="AZ136" i="9"/>
  <c r="BA114" i="9"/>
  <c r="BB128" i="9"/>
  <c r="BC106" i="9"/>
  <c r="AX110" i="9"/>
  <c r="AW132" i="9"/>
  <c r="AZ121" i="9"/>
  <c r="BA99" i="9"/>
  <c r="AN97" i="9"/>
  <c r="AM119" i="9"/>
  <c r="AM101" i="9"/>
  <c r="AM123" i="9" s="1"/>
  <c r="BA129" i="9"/>
  <c r="BB107" i="9"/>
  <c r="H24" i="8"/>
  <c r="I24" i="8" s="1"/>
  <c r="J24" i="8" s="1"/>
  <c r="R23" i="8"/>
  <c r="Y23" i="8" s="1"/>
  <c r="M46" i="6"/>
  <c r="L59" i="6"/>
  <c r="M50" i="3"/>
  <c r="L63" i="3"/>
  <c r="K59" i="4"/>
  <c r="L46" i="4"/>
  <c r="L46" i="7"/>
  <c r="K59" i="7"/>
  <c r="L47" i="5"/>
  <c r="K60" i="5"/>
  <c r="R48" i="8"/>
  <c r="Y48" i="8" s="1"/>
  <c r="H51" i="8"/>
  <c r="I51" i="8" s="1"/>
  <c r="J51" i="8" s="1"/>
  <c r="X77" i="8"/>
  <c r="E78" i="8"/>
  <c r="F78" i="8" s="1"/>
  <c r="G78" i="8" s="1"/>
  <c r="S48" i="8" l="1"/>
  <c r="Z48" i="8" s="1"/>
  <c r="K51" i="8"/>
  <c r="L51" i="8" s="1"/>
  <c r="M51" i="8" s="1"/>
  <c r="S23" i="8"/>
  <c r="Z23" i="8" s="1"/>
  <c r="K24" i="8"/>
  <c r="L24" i="8" s="1"/>
  <c r="M24" i="8" s="1"/>
  <c r="BB140" i="1"/>
  <c r="BC117" i="1"/>
  <c r="BD111" i="1"/>
  <c r="BC134" i="1"/>
  <c r="BD110" i="1"/>
  <c r="BC133" i="1"/>
  <c r="BE102" i="1"/>
  <c r="BD125" i="1"/>
  <c r="BD103" i="1"/>
  <c r="BC126" i="1"/>
  <c r="BC124" i="1"/>
  <c r="BD101" i="1"/>
  <c r="BB138" i="1"/>
  <c r="BC115" i="1"/>
  <c r="CB143" i="1"/>
  <c r="BD109" i="1"/>
  <c r="BC132" i="1"/>
  <c r="BB123" i="1"/>
  <c r="BC100" i="1"/>
  <c r="BB105" i="1"/>
  <c r="BB128" i="1" s="1"/>
  <c r="BD114" i="1"/>
  <c r="BC137" i="1"/>
  <c r="BD104" i="1"/>
  <c r="BC127" i="1"/>
  <c r="BC139" i="1"/>
  <c r="BD116" i="1"/>
  <c r="BC118" i="1"/>
  <c r="BB141" i="1"/>
  <c r="BB131" i="1"/>
  <c r="BC108" i="1"/>
  <c r="BB112" i="1"/>
  <c r="BB135" i="1" s="1"/>
  <c r="AN119" i="9"/>
  <c r="AO97" i="9"/>
  <c r="AN101" i="9"/>
  <c r="AN123" i="9" s="1"/>
  <c r="BB99" i="9"/>
  <c r="BA121" i="9"/>
  <c r="AY110" i="9"/>
  <c r="AX132" i="9"/>
  <c r="BC128" i="9"/>
  <c r="BD106" i="9"/>
  <c r="AO134" i="9"/>
  <c r="AP112" i="9"/>
  <c r="BA96" i="9"/>
  <c r="AZ118" i="9"/>
  <c r="BB113" i="9"/>
  <c r="BA135" i="9"/>
  <c r="BC104" i="9"/>
  <c r="BB126" i="9"/>
  <c r="BB114" i="9"/>
  <c r="BA136" i="9"/>
  <c r="BC100" i="9"/>
  <c r="BB122" i="9"/>
  <c r="BA98" i="9"/>
  <c r="AZ120" i="9"/>
  <c r="BB129" i="9"/>
  <c r="BC107" i="9"/>
  <c r="AO105" i="9"/>
  <c r="AN127" i="9"/>
  <c r="AM111" i="9"/>
  <c r="AL133" i="9"/>
  <c r="AL115" i="9"/>
  <c r="AL137" i="9" s="1"/>
  <c r="L60" i="5"/>
  <c r="M47" i="5"/>
  <c r="L59" i="7"/>
  <c r="M46" i="7"/>
  <c r="U45" i="6"/>
  <c r="U59" i="6" s="1"/>
  <c r="B47" i="6"/>
  <c r="M59" i="6"/>
  <c r="M63" i="3"/>
  <c r="B51" i="3"/>
  <c r="T50" i="3"/>
  <c r="T63" i="3" s="1"/>
  <c r="R77" i="8"/>
  <c r="Y77" i="8" s="1"/>
  <c r="H78" i="8"/>
  <c r="I78" i="8" s="1"/>
  <c r="J78" i="8" s="1"/>
  <c r="M46" i="4"/>
  <c r="L59" i="4"/>
  <c r="B25" i="8" l="1"/>
  <c r="C25" i="8" s="1"/>
  <c r="T23" i="8"/>
  <c r="AA23" i="8" s="1"/>
  <c r="B52" i="8"/>
  <c r="C52" i="8" s="1"/>
  <c r="T48" i="8"/>
  <c r="AA48" i="8" s="1"/>
  <c r="BC140" i="1"/>
  <c r="BD117" i="1"/>
  <c r="BD134" i="1"/>
  <c r="BE111" i="1"/>
  <c r="BE109" i="1"/>
  <c r="BD132" i="1"/>
  <c r="BC131" i="1"/>
  <c r="BC112" i="1"/>
  <c r="BC135" i="1" s="1"/>
  <c r="BD108" i="1"/>
  <c r="BE116" i="1"/>
  <c r="BD139" i="1"/>
  <c r="BC141" i="1"/>
  <c r="BD118" i="1"/>
  <c r="BD137" i="1"/>
  <c r="BE114" i="1"/>
  <c r="BC105" i="1"/>
  <c r="BC128" i="1" s="1"/>
  <c r="BD100" i="1"/>
  <c r="BC123" i="1"/>
  <c r="CC143" i="1"/>
  <c r="BC138" i="1"/>
  <c r="BD115" i="1"/>
  <c r="BE101" i="1"/>
  <c r="BD124" i="1"/>
  <c r="BD127" i="1"/>
  <c r="BE104" i="1"/>
  <c r="BE103" i="1"/>
  <c r="BD126" i="1"/>
  <c r="BE125" i="1"/>
  <c r="BF102" i="1"/>
  <c r="BE110" i="1"/>
  <c r="BD133" i="1"/>
  <c r="BC122" i="9"/>
  <c r="BD100" i="9"/>
  <c r="AM133" i="9"/>
  <c r="AN111" i="9"/>
  <c r="AM115" i="9"/>
  <c r="AM137" i="9" s="1"/>
  <c r="BA118" i="9"/>
  <c r="BB96" i="9"/>
  <c r="AP105" i="9"/>
  <c r="AO127" i="9"/>
  <c r="AQ112" i="9"/>
  <c r="AP134" i="9"/>
  <c r="BD128" i="9"/>
  <c r="BE106" i="9"/>
  <c r="BD107" i="9"/>
  <c r="BC129" i="9"/>
  <c r="BB98" i="9"/>
  <c r="BA120" i="9"/>
  <c r="AZ110" i="9"/>
  <c r="AY132" i="9"/>
  <c r="BC114" i="9"/>
  <c r="BB136" i="9"/>
  <c r="BC99" i="9"/>
  <c r="BB121" i="9"/>
  <c r="BD104" i="9"/>
  <c r="BC126" i="9"/>
  <c r="AP97" i="9"/>
  <c r="AO119" i="9"/>
  <c r="AO101" i="9"/>
  <c r="AO123" i="9" s="1"/>
  <c r="BC113" i="9"/>
  <c r="BB135" i="9"/>
  <c r="M59" i="4"/>
  <c r="B47" i="4"/>
  <c r="T46" i="4"/>
  <c r="T59" i="4" s="1"/>
  <c r="C51" i="3"/>
  <c r="B64" i="3"/>
  <c r="B60" i="6"/>
  <c r="C47" i="6"/>
  <c r="R60" i="6" s="1"/>
  <c r="U44" i="5"/>
  <c r="U57" i="5" s="1"/>
  <c r="B48" i="5"/>
  <c r="M60" i="5"/>
  <c r="K78" i="8"/>
  <c r="L78" i="8" s="1"/>
  <c r="M78" i="8" s="1"/>
  <c r="S77" i="8"/>
  <c r="Z77" i="8" s="1"/>
  <c r="M59" i="7"/>
  <c r="B47" i="7"/>
  <c r="U45" i="7"/>
  <c r="U59" i="7" s="1"/>
  <c r="D52" i="8" l="1"/>
  <c r="Q49" i="8" s="1"/>
  <c r="X49" i="8" s="1"/>
  <c r="D25" i="8"/>
  <c r="Q24" i="8" s="1"/>
  <c r="X24" i="8" s="1"/>
  <c r="B79" i="8"/>
  <c r="C79" i="8" s="1"/>
  <c r="T77" i="8"/>
  <c r="AA77" i="8" s="1"/>
  <c r="BF111" i="1"/>
  <c r="BE134" i="1"/>
  <c r="BD140" i="1"/>
  <c r="BE117" i="1"/>
  <c r="BE133" i="1"/>
  <c r="BF110" i="1"/>
  <c r="BE137" i="1"/>
  <c r="BF114" i="1"/>
  <c r="BG102" i="1"/>
  <c r="BF125" i="1"/>
  <c r="BE126" i="1"/>
  <c r="BF103" i="1"/>
  <c r="BF116" i="1"/>
  <c r="BE139" i="1"/>
  <c r="BE108" i="1"/>
  <c r="BD131" i="1"/>
  <c r="BD112" i="1"/>
  <c r="BD135" i="1" s="1"/>
  <c r="BD138" i="1"/>
  <c r="BE115" i="1"/>
  <c r="BE118" i="1"/>
  <c r="BD141" i="1"/>
  <c r="BF104" i="1"/>
  <c r="BE127" i="1"/>
  <c r="BF101" i="1"/>
  <c r="BE124" i="1"/>
  <c r="CD143" i="1"/>
  <c r="BF109" i="1"/>
  <c r="BE132" i="1"/>
  <c r="BD105" i="1"/>
  <c r="BD128" i="1" s="1"/>
  <c r="BD123" i="1"/>
  <c r="BE100" i="1"/>
  <c r="BF106" i="9"/>
  <c r="BE128" i="9"/>
  <c r="AR112" i="9"/>
  <c r="AQ134" i="9"/>
  <c r="AP127" i="9"/>
  <c r="AQ105" i="9"/>
  <c r="BC96" i="9"/>
  <c r="BB118" i="9"/>
  <c r="BD126" i="9"/>
  <c r="BE104" i="9"/>
  <c r="BD114" i="9"/>
  <c r="BC136" i="9"/>
  <c r="BD122" i="9"/>
  <c r="BE100" i="9"/>
  <c r="BE107" i="9"/>
  <c r="BD129" i="9"/>
  <c r="AP119" i="9"/>
  <c r="AQ97" i="9"/>
  <c r="AP101" i="9"/>
  <c r="AP123" i="9" s="1"/>
  <c r="BC121" i="9"/>
  <c r="BD99" i="9"/>
  <c r="AZ132" i="9"/>
  <c r="BA110" i="9"/>
  <c r="AO111" i="9"/>
  <c r="AN133" i="9"/>
  <c r="AN115" i="9"/>
  <c r="AN137" i="9" s="1"/>
  <c r="BC98" i="9"/>
  <c r="BB120" i="9"/>
  <c r="BC135" i="9"/>
  <c r="BD113" i="9"/>
  <c r="B60" i="7"/>
  <c r="C47" i="7"/>
  <c r="C48" i="5"/>
  <c r="B61" i="5"/>
  <c r="B60" i="4"/>
  <c r="C47" i="4"/>
  <c r="C60" i="6"/>
  <c r="D47" i="6"/>
  <c r="D51" i="3"/>
  <c r="C64" i="3"/>
  <c r="D79" i="8" l="1"/>
  <c r="Q78" i="8" s="1"/>
  <c r="X78" i="8" s="1"/>
  <c r="BE140" i="1"/>
  <c r="BF117" i="1"/>
  <c r="BG111" i="1"/>
  <c r="BF134" i="1"/>
  <c r="BG103" i="1"/>
  <c r="BF126" i="1"/>
  <c r="BE123" i="1"/>
  <c r="BE105" i="1"/>
  <c r="BE128" i="1" s="1"/>
  <c r="BF100" i="1"/>
  <c r="BF108" i="1"/>
  <c r="BE112" i="1"/>
  <c r="BE135" i="1" s="1"/>
  <c r="BE131" i="1"/>
  <c r="BG109" i="1"/>
  <c r="BF132" i="1"/>
  <c r="BG104" i="1"/>
  <c r="BF127" i="1"/>
  <c r="BE141" i="1"/>
  <c r="BF118" i="1"/>
  <c r="BG110" i="1"/>
  <c r="BF133" i="1"/>
  <c r="BF139" i="1"/>
  <c r="BG116" i="1"/>
  <c r="CE143" i="1"/>
  <c r="BF124" i="1"/>
  <c r="BG101" i="1"/>
  <c r="BG125" i="1"/>
  <c r="BH102" i="1"/>
  <c r="BF137" i="1"/>
  <c r="BG114" i="1"/>
  <c r="BE138" i="1"/>
  <c r="BF115" i="1"/>
  <c r="BD98" i="9"/>
  <c r="BC120" i="9"/>
  <c r="BD136" i="9"/>
  <c r="BE114" i="9"/>
  <c r="AP111" i="9"/>
  <c r="AO133" i="9"/>
  <c r="AO115" i="9"/>
  <c r="AO137" i="9" s="1"/>
  <c r="BD121" i="9"/>
  <c r="BE99" i="9"/>
  <c r="BD135" i="9"/>
  <c r="BE113" i="9"/>
  <c r="BF104" i="9"/>
  <c r="BE126" i="9"/>
  <c r="BB110" i="9"/>
  <c r="BA132" i="9"/>
  <c r="BC118" i="9"/>
  <c r="BD96" i="9"/>
  <c r="AQ127" i="9"/>
  <c r="AR105" i="9"/>
  <c r="AR97" i="9"/>
  <c r="AQ119" i="9"/>
  <c r="AQ101" i="9"/>
  <c r="AQ123" i="9" s="1"/>
  <c r="AR134" i="9"/>
  <c r="AS112" i="9"/>
  <c r="BF107" i="9"/>
  <c r="BE129" i="9"/>
  <c r="BE122" i="9"/>
  <c r="BF100" i="9"/>
  <c r="BF128" i="9"/>
  <c r="BG106" i="9"/>
  <c r="D47" i="4"/>
  <c r="C60" i="4"/>
  <c r="D48" i="5"/>
  <c r="C61" i="5"/>
  <c r="D47" i="7"/>
  <c r="C60" i="7"/>
  <c r="Q64" i="3"/>
  <c r="D64" i="3"/>
  <c r="E51" i="3"/>
  <c r="D60" i="6"/>
  <c r="E47" i="6"/>
  <c r="BH111" i="1" l="1"/>
  <c r="BG134" i="1"/>
  <c r="BF140" i="1"/>
  <c r="BG117" i="1"/>
  <c r="BF138" i="1"/>
  <c r="BG115" i="1"/>
  <c r="BH114" i="1"/>
  <c r="BG137" i="1"/>
  <c r="BH125" i="1"/>
  <c r="BI102" i="1"/>
  <c r="BH109" i="1"/>
  <c r="BG132" i="1"/>
  <c r="BF112" i="1"/>
  <c r="BF135" i="1" s="1"/>
  <c r="BF131" i="1"/>
  <c r="BG108" i="1"/>
  <c r="CF143" i="1"/>
  <c r="BG100" i="1"/>
  <c r="BF123" i="1"/>
  <c r="BF105" i="1"/>
  <c r="BF128" i="1" s="1"/>
  <c r="BH104" i="1"/>
  <c r="BG127" i="1"/>
  <c r="BG118" i="1"/>
  <c r="BF141" i="1"/>
  <c r="BH116" i="1"/>
  <c r="BG139" i="1"/>
  <c r="BG124" i="1"/>
  <c r="BH101" i="1"/>
  <c r="BG126" i="1"/>
  <c r="BH103" i="1"/>
  <c r="BH110" i="1"/>
  <c r="BG133" i="1"/>
  <c r="BB132" i="9"/>
  <c r="BC110" i="9"/>
  <c r="BF129" i="9"/>
  <c r="BG107" i="9"/>
  <c r="AS134" i="9"/>
  <c r="AT112" i="9"/>
  <c r="BF126" i="9"/>
  <c r="BG104" i="9"/>
  <c r="BF99" i="9"/>
  <c r="BE121" i="9"/>
  <c r="AR119" i="9"/>
  <c r="AS97" i="9"/>
  <c r="AR101" i="9"/>
  <c r="AR123" i="9" s="1"/>
  <c r="AS105" i="9"/>
  <c r="AR127" i="9"/>
  <c r="BF122" i="9"/>
  <c r="BG100" i="9"/>
  <c r="BE135" i="9"/>
  <c r="BF113" i="9"/>
  <c r="AQ111" i="9"/>
  <c r="AP133" i="9"/>
  <c r="AP115" i="9"/>
  <c r="AP137" i="9" s="1"/>
  <c r="BE136" i="9"/>
  <c r="BF114" i="9"/>
  <c r="BD118" i="9"/>
  <c r="BE96" i="9"/>
  <c r="BG128" i="9"/>
  <c r="BH106" i="9"/>
  <c r="BD120" i="9"/>
  <c r="BE98" i="9"/>
  <c r="F47" i="6"/>
  <c r="E60" i="6"/>
  <c r="E64" i="3"/>
  <c r="F51" i="3"/>
  <c r="R60" i="7"/>
  <c r="D60" i="7"/>
  <c r="E47" i="7"/>
  <c r="D61" i="5"/>
  <c r="R58" i="5"/>
  <c r="E48" i="5"/>
  <c r="E47" i="4"/>
  <c r="D60" i="4"/>
  <c r="Q60" i="4"/>
  <c r="BH117" i="1" l="1"/>
  <c r="BG140" i="1"/>
  <c r="BI111" i="1"/>
  <c r="BH134" i="1"/>
  <c r="BI109" i="1"/>
  <c r="BH132" i="1"/>
  <c r="BH133" i="1"/>
  <c r="BI110" i="1"/>
  <c r="BH126" i="1"/>
  <c r="BI103" i="1"/>
  <c r="BH108" i="1"/>
  <c r="BG131" i="1"/>
  <c r="BG112" i="1"/>
  <c r="BG135" i="1" s="1"/>
  <c r="BH124" i="1"/>
  <c r="BI101" i="1"/>
  <c r="BI125" i="1"/>
  <c r="BJ102" i="1"/>
  <c r="BI116" i="1"/>
  <c r="BH139" i="1"/>
  <c r="BG141" i="1"/>
  <c r="BH118" i="1"/>
  <c r="BG138" i="1"/>
  <c r="BH115" i="1"/>
  <c r="BG105" i="1"/>
  <c r="BG128" i="1" s="1"/>
  <c r="BG123" i="1"/>
  <c r="BH100" i="1"/>
  <c r="CG143" i="1"/>
  <c r="BI114" i="1"/>
  <c r="BH137" i="1"/>
  <c r="BI104" i="1"/>
  <c r="BH127" i="1"/>
  <c r="BH128" i="9"/>
  <c r="BI106" i="9"/>
  <c r="AT105" i="9"/>
  <c r="AS127" i="9"/>
  <c r="AS119" i="9"/>
  <c r="AT97" i="9"/>
  <c r="AS101" i="9"/>
  <c r="AS123" i="9" s="1"/>
  <c r="BG114" i="9"/>
  <c r="BF136" i="9"/>
  <c r="BF121" i="9"/>
  <c r="BG99" i="9"/>
  <c r="BH104" i="9"/>
  <c r="BG126" i="9"/>
  <c r="AQ133" i="9"/>
  <c r="AR111" i="9"/>
  <c r="AQ115" i="9"/>
  <c r="AQ137" i="9" s="1"/>
  <c r="AU112" i="9"/>
  <c r="AT134" i="9"/>
  <c r="BF135" i="9"/>
  <c r="BG113" i="9"/>
  <c r="BH107" i="9"/>
  <c r="BG129" i="9"/>
  <c r="BG122" i="9"/>
  <c r="BH100" i="9"/>
  <c r="BD110" i="9"/>
  <c r="BC132" i="9"/>
  <c r="BF98" i="9"/>
  <c r="BE120" i="9"/>
  <c r="BE118" i="9"/>
  <c r="BF96" i="9"/>
  <c r="E60" i="4"/>
  <c r="F47" i="4"/>
  <c r="E61" i="5"/>
  <c r="F48" i="5"/>
  <c r="E60" i="7"/>
  <c r="F47" i="7"/>
  <c r="G51" i="3"/>
  <c r="F64" i="3"/>
  <c r="G47" i="6"/>
  <c r="F60" i="6"/>
  <c r="BJ111" i="1" l="1"/>
  <c r="BI134" i="1"/>
  <c r="BH140" i="1"/>
  <c r="BI117" i="1"/>
  <c r="BH138" i="1"/>
  <c r="BI115" i="1"/>
  <c r="BI127" i="1"/>
  <c r="BJ104" i="1"/>
  <c r="BJ114" i="1"/>
  <c r="BI137" i="1"/>
  <c r="CH143" i="1"/>
  <c r="BH112" i="1"/>
  <c r="BH135" i="1" s="1"/>
  <c r="BH131" i="1"/>
  <c r="BI108" i="1"/>
  <c r="BI100" i="1"/>
  <c r="BH105" i="1"/>
  <c r="BH128" i="1" s="1"/>
  <c r="BH123" i="1"/>
  <c r="BJ110" i="1"/>
  <c r="BI133" i="1"/>
  <c r="BJ109" i="1"/>
  <c r="BI132" i="1"/>
  <c r="BI139" i="1"/>
  <c r="BJ116" i="1"/>
  <c r="BJ101" i="1"/>
  <c r="BI124" i="1"/>
  <c r="BJ103" i="1"/>
  <c r="BI126" i="1"/>
  <c r="BH141" i="1"/>
  <c r="BI118" i="1"/>
  <c r="BJ125" i="1"/>
  <c r="BK102" i="1"/>
  <c r="BH126" i="9"/>
  <c r="BI104" i="9"/>
  <c r="BD132" i="9"/>
  <c r="BE110" i="9"/>
  <c r="BI100" i="9"/>
  <c r="BH122" i="9"/>
  <c r="BG98" i="9"/>
  <c r="BF120" i="9"/>
  <c r="BJ106" i="9"/>
  <c r="BI128" i="9"/>
  <c r="BH99" i="9"/>
  <c r="BG121" i="9"/>
  <c r="BG136" i="9"/>
  <c r="BH114" i="9"/>
  <c r="BI107" i="9"/>
  <c r="BH129" i="9"/>
  <c r="AT119" i="9"/>
  <c r="AU97" i="9"/>
  <c r="AT101" i="9"/>
  <c r="AT123" i="9" s="1"/>
  <c r="BH113" i="9"/>
  <c r="BG135" i="9"/>
  <c r="AU134" i="9"/>
  <c r="AV112" i="9"/>
  <c r="AU105" i="9"/>
  <c r="AT127" i="9"/>
  <c r="BG96" i="9"/>
  <c r="BF118" i="9"/>
  <c r="AS111" i="9"/>
  <c r="AR133" i="9"/>
  <c r="AR115" i="9"/>
  <c r="AR137" i="9" s="1"/>
  <c r="G47" i="7"/>
  <c r="F60" i="7"/>
  <c r="H47" i="6"/>
  <c r="S46" i="6"/>
  <c r="S60" i="6" s="1"/>
  <c r="G60" i="6"/>
  <c r="R51" i="3"/>
  <c r="R64" i="3" s="1"/>
  <c r="H51" i="3"/>
  <c r="G64" i="3"/>
  <c r="G48" i="5"/>
  <c r="F61" i="5"/>
  <c r="F60" i="4"/>
  <c r="G47" i="4"/>
  <c r="BI140" i="1" l="1"/>
  <c r="BJ117" i="1"/>
  <c r="BJ134" i="1"/>
  <c r="BK111" i="1"/>
  <c r="BL102" i="1"/>
  <c r="BK125" i="1"/>
  <c r="BJ118" i="1"/>
  <c r="BI141" i="1"/>
  <c r="CI143" i="1"/>
  <c r="BK101" i="1"/>
  <c r="BJ124" i="1"/>
  <c r="BJ133" i="1"/>
  <c r="BK110" i="1"/>
  <c r="BJ126" i="1"/>
  <c r="BK103" i="1"/>
  <c r="BK116" i="1"/>
  <c r="BJ139" i="1"/>
  <c r="BK104" i="1"/>
  <c r="BJ127" i="1"/>
  <c r="BI138" i="1"/>
  <c r="BJ115" i="1"/>
  <c r="BI105" i="1"/>
  <c r="BI128" i="1" s="1"/>
  <c r="BI123" i="1"/>
  <c r="BJ100" i="1"/>
  <c r="BJ108" i="1"/>
  <c r="BI131" i="1"/>
  <c r="BI112" i="1"/>
  <c r="BI135" i="1" s="1"/>
  <c r="BJ137" i="1"/>
  <c r="BK114" i="1"/>
  <c r="BK109" i="1"/>
  <c r="BJ132" i="1"/>
  <c r="BI122" i="9"/>
  <c r="BJ100" i="9"/>
  <c r="BH121" i="9"/>
  <c r="BI99" i="9"/>
  <c r="BJ128" i="9"/>
  <c r="BK106" i="9"/>
  <c r="AV105" i="9"/>
  <c r="AU127" i="9"/>
  <c r="AV134" i="9"/>
  <c r="AW112" i="9"/>
  <c r="BH136" i="9"/>
  <c r="BI114" i="9"/>
  <c r="BI113" i="9"/>
  <c r="BH135" i="9"/>
  <c r="BF110" i="9"/>
  <c r="BE132" i="9"/>
  <c r="AU119" i="9"/>
  <c r="AV97" i="9"/>
  <c r="AU101" i="9"/>
  <c r="AU123" i="9" s="1"/>
  <c r="BI126" i="9"/>
  <c r="BJ104" i="9"/>
  <c r="AT111" i="9"/>
  <c r="AS133" i="9"/>
  <c r="AS115" i="9"/>
  <c r="AS137" i="9" s="1"/>
  <c r="BH96" i="9"/>
  <c r="BG118" i="9"/>
  <c r="BG120" i="9"/>
  <c r="BH98" i="9"/>
  <c r="BJ107" i="9"/>
  <c r="BI129" i="9"/>
  <c r="H48" i="5"/>
  <c r="S45" i="5"/>
  <c r="S58" i="5" s="1"/>
  <c r="G61" i="5"/>
  <c r="R47" i="4"/>
  <c r="R60" i="4" s="1"/>
  <c r="G60" i="4"/>
  <c r="H47" i="4"/>
  <c r="I51" i="3"/>
  <c r="H64" i="3"/>
  <c r="H60" i="6"/>
  <c r="I47" i="6"/>
  <c r="G60" i="7"/>
  <c r="H47" i="7"/>
  <c r="S46" i="7"/>
  <c r="S60" i="7" s="1"/>
  <c r="BK134" i="1" l="1"/>
  <c r="BL111" i="1"/>
  <c r="BK117" i="1"/>
  <c r="BJ140" i="1"/>
  <c r="BK133" i="1"/>
  <c r="BL110" i="1"/>
  <c r="CJ143" i="1"/>
  <c r="BL103" i="1"/>
  <c r="BK126" i="1"/>
  <c r="BJ141" i="1"/>
  <c r="BK118" i="1"/>
  <c r="BK132" i="1"/>
  <c r="BL109" i="1"/>
  <c r="BK137" i="1"/>
  <c r="BL114" i="1"/>
  <c r="BK108" i="1"/>
  <c r="BJ112" i="1"/>
  <c r="BJ135" i="1" s="1"/>
  <c r="BJ131" i="1"/>
  <c r="BJ105" i="1"/>
  <c r="BJ128" i="1" s="1"/>
  <c r="BK100" i="1"/>
  <c r="BJ123" i="1"/>
  <c r="BL101" i="1"/>
  <c r="BK124" i="1"/>
  <c r="BK115" i="1"/>
  <c r="BJ138" i="1"/>
  <c r="BK127" i="1"/>
  <c r="BL104" i="1"/>
  <c r="BL116" i="1"/>
  <c r="BK139" i="1"/>
  <c r="BL125" i="1"/>
  <c r="BM102" i="1"/>
  <c r="BI98" i="9"/>
  <c r="BH120" i="9"/>
  <c r="BI136" i="9"/>
  <c r="BJ114" i="9"/>
  <c r="AX112" i="9"/>
  <c r="AW134" i="9"/>
  <c r="AT133" i="9"/>
  <c r="AU111" i="9"/>
  <c r="AT115" i="9"/>
  <c r="AT137" i="9" s="1"/>
  <c r="BG110" i="9"/>
  <c r="BF132" i="9"/>
  <c r="BK104" i="9"/>
  <c r="BJ126" i="9"/>
  <c r="AW105" i="9"/>
  <c r="AV127" i="9"/>
  <c r="BI135" i="9"/>
  <c r="BJ113" i="9"/>
  <c r="BH118" i="9"/>
  <c r="BI96" i="9"/>
  <c r="BK128" i="9"/>
  <c r="BL106" i="9"/>
  <c r="AV119" i="9"/>
  <c r="AW97" i="9"/>
  <c r="AV101" i="9"/>
  <c r="AV123" i="9" s="1"/>
  <c r="BI121" i="9"/>
  <c r="BJ99" i="9"/>
  <c r="BK100" i="9"/>
  <c r="BJ122" i="9"/>
  <c r="BJ129" i="9"/>
  <c r="BK107" i="9"/>
  <c r="I47" i="7"/>
  <c r="H60" i="7"/>
  <c r="I47" i="4"/>
  <c r="H60" i="4"/>
  <c r="I60" i="6"/>
  <c r="J47" i="6"/>
  <c r="J51" i="3"/>
  <c r="I64" i="3"/>
  <c r="I48" i="5"/>
  <c r="H61" i="5"/>
  <c r="BK140" i="1" l="1"/>
  <c r="BL117" i="1"/>
  <c r="BM111" i="1"/>
  <c r="BL134" i="1"/>
  <c r="BM109" i="1"/>
  <c r="BL132" i="1"/>
  <c r="BM114" i="1"/>
  <c r="BL137" i="1"/>
  <c r="BL139" i="1"/>
  <c r="BM116" i="1"/>
  <c r="BK141" i="1"/>
  <c r="BL118" i="1"/>
  <c r="BL124" i="1"/>
  <c r="BM101" i="1"/>
  <c r="BM125" i="1"/>
  <c r="BN102" i="1"/>
  <c r="BL127" i="1"/>
  <c r="BM104" i="1"/>
  <c r="CK143" i="1"/>
  <c r="BL133" i="1"/>
  <c r="BM110" i="1"/>
  <c r="BK112" i="1"/>
  <c r="BK135" i="1" s="1"/>
  <c r="BL108" i="1"/>
  <c r="BK131" i="1"/>
  <c r="BK138" i="1"/>
  <c r="BL115" i="1"/>
  <c r="BK123" i="1"/>
  <c r="BK105" i="1"/>
  <c r="BK128" i="1" s="1"/>
  <c r="BL100" i="1"/>
  <c r="BM103" i="1"/>
  <c r="BL126" i="1"/>
  <c r="AX105" i="9"/>
  <c r="AW127" i="9"/>
  <c r="BH110" i="9"/>
  <c r="BG132" i="9"/>
  <c r="AV111" i="9"/>
  <c r="AU133" i="9"/>
  <c r="AU115" i="9"/>
  <c r="AU137" i="9" s="1"/>
  <c r="BK122" i="9"/>
  <c r="BL100" i="9"/>
  <c r="BJ121" i="9"/>
  <c r="BK99" i="9"/>
  <c r="BL104" i="9"/>
  <c r="BK126" i="9"/>
  <c r="AW119" i="9"/>
  <c r="AX97" i="9"/>
  <c r="AW101" i="9"/>
  <c r="AW123" i="9" s="1"/>
  <c r="BL128" i="9"/>
  <c r="BM106" i="9"/>
  <c r="BJ96" i="9"/>
  <c r="BI118" i="9"/>
  <c r="AX134" i="9"/>
  <c r="AY112" i="9"/>
  <c r="BJ135" i="9"/>
  <c r="BK113" i="9"/>
  <c r="BK114" i="9"/>
  <c r="BJ136" i="9"/>
  <c r="BL107" i="9"/>
  <c r="BK129" i="9"/>
  <c r="BJ98" i="9"/>
  <c r="BI120" i="9"/>
  <c r="I61" i="5"/>
  <c r="J48" i="5"/>
  <c r="J47" i="4"/>
  <c r="I60" i="4"/>
  <c r="S51" i="3"/>
  <c r="S64" i="3" s="1"/>
  <c r="J64" i="3"/>
  <c r="K51" i="3"/>
  <c r="T46" i="6"/>
  <c r="T60" i="6" s="1"/>
  <c r="J60" i="6"/>
  <c r="K47" i="6"/>
  <c r="I60" i="7"/>
  <c r="J47" i="7"/>
  <c r="BL140" i="1" l="1"/>
  <c r="BM117" i="1"/>
  <c r="BN111" i="1"/>
  <c r="BM134" i="1"/>
  <c r="BL112" i="1"/>
  <c r="BL135" i="1" s="1"/>
  <c r="BL131" i="1"/>
  <c r="BM108" i="1"/>
  <c r="BN125" i="1"/>
  <c r="BO102" i="1"/>
  <c r="BN116" i="1"/>
  <c r="BM139" i="1"/>
  <c r="BM127" i="1"/>
  <c r="BN104" i="1"/>
  <c r="BN103" i="1"/>
  <c r="BM126" i="1"/>
  <c r="BL105" i="1"/>
  <c r="BL128" i="1" s="1"/>
  <c r="BL123" i="1"/>
  <c r="BM100" i="1"/>
  <c r="BM124" i="1"/>
  <c r="BN101" i="1"/>
  <c r="BM115" i="1"/>
  <c r="BL138" i="1"/>
  <c r="BL141" i="1"/>
  <c r="BM118" i="1"/>
  <c r="BM133" i="1"/>
  <c r="BN110" i="1"/>
  <c r="BN114" i="1"/>
  <c r="BM137" i="1"/>
  <c r="CL143" i="1"/>
  <c r="BM132" i="1"/>
  <c r="BN109" i="1"/>
  <c r="BK135" i="9"/>
  <c r="BL113" i="9"/>
  <c r="BL129" i="9"/>
  <c r="BM107" i="9"/>
  <c r="BM104" i="9"/>
  <c r="BL126" i="9"/>
  <c r="BK136" i="9"/>
  <c r="BL114" i="9"/>
  <c r="AY134" i="9"/>
  <c r="AZ112" i="9"/>
  <c r="BJ118" i="9"/>
  <c r="BK96" i="9"/>
  <c r="AX119" i="9"/>
  <c r="AY97" i="9"/>
  <c r="AX101" i="9"/>
  <c r="AX123" i="9" s="1"/>
  <c r="BK121" i="9"/>
  <c r="BL99" i="9"/>
  <c r="BL122" i="9"/>
  <c r="BM100" i="9"/>
  <c r="AW111" i="9"/>
  <c r="AV133" i="9"/>
  <c r="AV115" i="9"/>
  <c r="AV137" i="9" s="1"/>
  <c r="BN106" i="9"/>
  <c r="BM128" i="9"/>
  <c r="BI110" i="9"/>
  <c r="BH132" i="9"/>
  <c r="BK98" i="9"/>
  <c r="BJ120" i="9"/>
  <c r="AY105" i="9"/>
  <c r="AX127" i="9"/>
  <c r="L47" i="6"/>
  <c r="K60" i="6"/>
  <c r="J60" i="7"/>
  <c r="K47" i="7"/>
  <c r="T46" i="7"/>
  <c r="T60" i="7" s="1"/>
  <c r="L51" i="3"/>
  <c r="K64" i="3"/>
  <c r="J61" i="5"/>
  <c r="K48" i="5"/>
  <c r="T45" i="5"/>
  <c r="T58" i="5" s="1"/>
  <c r="S47" i="4"/>
  <c r="S60" i="4" s="1"/>
  <c r="J60" i="4"/>
  <c r="K47" i="4"/>
  <c r="BM140" i="1" l="1"/>
  <c r="BN117" i="1"/>
  <c r="BO111" i="1"/>
  <c r="BN134" i="1"/>
  <c r="CM143" i="1"/>
  <c r="BO104" i="1"/>
  <c r="BN127" i="1"/>
  <c r="BN132" i="1"/>
  <c r="BO109" i="1"/>
  <c r="BN137" i="1"/>
  <c r="BO114" i="1"/>
  <c r="BO116" i="1"/>
  <c r="BN139" i="1"/>
  <c r="BN115" i="1"/>
  <c r="BM138" i="1"/>
  <c r="BM112" i="1"/>
  <c r="BM135" i="1" s="1"/>
  <c r="BM131" i="1"/>
  <c r="BN108" i="1"/>
  <c r="BN126" i="1"/>
  <c r="BO103" i="1"/>
  <c r="BN133" i="1"/>
  <c r="BO110" i="1"/>
  <c r="BN118" i="1"/>
  <c r="BM141" i="1"/>
  <c r="BO125" i="1"/>
  <c r="BP102" i="1"/>
  <c r="BO101" i="1"/>
  <c r="BN124" i="1"/>
  <c r="BM105" i="1"/>
  <c r="BM128" i="1" s="1"/>
  <c r="BN100" i="1"/>
  <c r="BM123" i="1"/>
  <c r="BI132" i="9"/>
  <c r="BJ110" i="9"/>
  <c r="AY119" i="9"/>
  <c r="AZ97" i="9"/>
  <c r="AY101" i="9"/>
  <c r="AY123" i="9" s="1"/>
  <c r="BL98" i="9"/>
  <c r="BK120" i="9"/>
  <c r="BK118" i="9"/>
  <c r="BL96" i="9"/>
  <c r="AY127" i="9"/>
  <c r="AZ105" i="9"/>
  <c r="AZ134" i="9"/>
  <c r="BA112" i="9"/>
  <c r="BM122" i="9"/>
  <c r="BN100" i="9"/>
  <c r="BN107" i="9"/>
  <c r="BM129" i="9"/>
  <c r="BL121" i="9"/>
  <c r="BM99" i="9"/>
  <c r="BL135" i="9"/>
  <c r="BM113" i="9"/>
  <c r="BO106" i="9"/>
  <c r="BN128" i="9"/>
  <c r="BL136" i="9"/>
  <c r="BM114" i="9"/>
  <c r="AW133" i="9"/>
  <c r="AX111" i="9"/>
  <c r="AW115" i="9"/>
  <c r="AW137" i="9" s="1"/>
  <c r="BN104" i="9"/>
  <c r="BM126" i="9"/>
  <c r="L48" i="5"/>
  <c r="K61" i="5"/>
  <c r="K60" i="4"/>
  <c r="L47" i="4"/>
  <c r="L64" i="3"/>
  <c r="M51" i="3"/>
  <c r="L47" i="7"/>
  <c r="K60" i="7"/>
  <c r="M47" i="6"/>
  <c r="L60" i="6"/>
  <c r="BO117" i="1" l="1"/>
  <c r="BN140" i="1"/>
  <c r="BP111" i="1"/>
  <c r="BO134" i="1"/>
  <c r="BP116" i="1"/>
  <c r="BO139" i="1"/>
  <c r="BP110" i="1"/>
  <c r="BO133" i="1"/>
  <c r="BP101" i="1"/>
  <c r="BO124" i="1"/>
  <c r="BN141" i="1"/>
  <c r="BO118" i="1"/>
  <c r="BP103" i="1"/>
  <c r="BO126" i="1"/>
  <c r="CN143" i="1"/>
  <c r="BO100" i="1"/>
  <c r="BN123" i="1"/>
  <c r="BN105" i="1"/>
  <c r="BN128" i="1" s="1"/>
  <c r="BN138" i="1"/>
  <c r="BO115" i="1"/>
  <c r="BP125" i="1"/>
  <c r="BQ102" i="1"/>
  <c r="BO137" i="1"/>
  <c r="BP114" i="1"/>
  <c r="BO132" i="1"/>
  <c r="BP109" i="1"/>
  <c r="BP104" i="1"/>
  <c r="BO127" i="1"/>
  <c r="BN112" i="1"/>
  <c r="BN135" i="1" s="1"/>
  <c r="BO108" i="1"/>
  <c r="BN131" i="1"/>
  <c r="AX133" i="9"/>
  <c r="AY111" i="9"/>
  <c r="AX115" i="9"/>
  <c r="AX137" i="9" s="1"/>
  <c r="AZ127" i="9"/>
  <c r="BA105" i="9"/>
  <c r="BN114" i="9"/>
  <c r="BM136" i="9"/>
  <c r="BP106" i="9"/>
  <c r="BO128" i="9"/>
  <c r="BN113" i="9"/>
  <c r="BM135" i="9"/>
  <c r="BM96" i="9"/>
  <c r="BL118" i="9"/>
  <c r="BL120" i="9"/>
  <c r="BM98" i="9"/>
  <c r="BN129" i="9"/>
  <c r="BO107" i="9"/>
  <c r="BN122" i="9"/>
  <c r="BO100" i="9"/>
  <c r="BJ132" i="9"/>
  <c r="BK110" i="9"/>
  <c r="BA134" i="9"/>
  <c r="BB112" i="9"/>
  <c r="BM121" i="9"/>
  <c r="BN99" i="9"/>
  <c r="AZ119" i="9"/>
  <c r="BA97" i="9"/>
  <c r="AZ101" i="9"/>
  <c r="AZ123" i="9" s="1"/>
  <c r="BN126" i="9"/>
  <c r="BO104" i="9"/>
  <c r="T51" i="3"/>
  <c r="T64" i="3" s="1"/>
  <c r="B52" i="3"/>
  <c r="M64" i="3"/>
  <c r="B48" i="6"/>
  <c r="M60" i="6"/>
  <c r="U46" i="6"/>
  <c r="U60" i="6" s="1"/>
  <c r="L60" i="7"/>
  <c r="M47" i="7"/>
  <c r="M47" i="4"/>
  <c r="L60" i="4"/>
  <c r="M48" i="5"/>
  <c r="L61" i="5"/>
  <c r="BP134" i="1" l="1"/>
  <c r="BQ111" i="1"/>
  <c r="BP117" i="1"/>
  <c r="BO140" i="1"/>
  <c r="BO131" i="1"/>
  <c r="BO112" i="1"/>
  <c r="BO135" i="1" s="1"/>
  <c r="BP108" i="1"/>
  <c r="BP137" i="1"/>
  <c r="BQ114" i="1"/>
  <c r="BQ101" i="1"/>
  <c r="BP124" i="1"/>
  <c r="BP127" i="1"/>
  <c r="BQ104" i="1"/>
  <c r="BP126" i="1"/>
  <c r="BQ103" i="1"/>
  <c r="BP115" i="1"/>
  <c r="BO138" i="1"/>
  <c r="BP139" i="1"/>
  <c r="BQ116" i="1"/>
  <c r="BO141" i="1"/>
  <c r="BP118" i="1"/>
  <c r="BQ109" i="1"/>
  <c r="BP132" i="1"/>
  <c r="BQ110" i="1"/>
  <c r="BP133" i="1"/>
  <c r="BP100" i="1"/>
  <c r="BO123" i="1"/>
  <c r="BO105" i="1"/>
  <c r="BO128" i="1" s="1"/>
  <c r="CO143" i="1"/>
  <c r="BR102" i="1"/>
  <c r="BQ125" i="1"/>
  <c r="BB97" i="9"/>
  <c r="BA119" i="9"/>
  <c r="BA101" i="9"/>
  <c r="BA123" i="9" s="1"/>
  <c r="BN121" i="9"/>
  <c r="BO99" i="9"/>
  <c r="BN135" i="9"/>
  <c r="BO113" i="9"/>
  <c r="BM118" i="9"/>
  <c r="BN96" i="9"/>
  <c r="BB134" i="9"/>
  <c r="BC112" i="9"/>
  <c r="BQ106" i="9"/>
  <c r="BP128" i="9"/>
  <c r="BP100" i="9"/>
  <c r="BO122" i="9"/>
  <c r="BO129" i="9"/>
  <c r="BP107" i="9"/>
  <c r="BO126" i="9"/>
  <c r="BP104" i="9"/>
  <c r="AZ111" i="9"/>
  <c r="AY133" i="9"/>
  <c r="AY115" i="9"/>
  <c r="AY137" i="9" s="1"/>
  <c r="BL110" i="9"/>
  <c r="BK132" i="9"/>
  <c r="BO114" i="9"/>
  <c r="BN136" i="9"/>
  <c r="BA127" i="9"/>
  <c r="BB105" i="9"/>
  <c r="BM120" i="9"/>
  <c r="BN98" i="9"/>
  <c r="U46" i="7"/>
  <c r="U60" i="7" s="1"/>
  <c r="M60" i="7"/>
  <c r="B48" i="7"/>
  <c r="C52" i="3"/>
  <c r="B65" i="3"/>
  <c r="M61" i="5"/>
  <c r="B49" i="5"/>
  <c r="U45" i="5"/>
  <c r="U58" i="5" s="1"/>
  <c r="T47" i="4"/>
  <c r="T60" i="4" s="1"/>
  <c r="B48" i="4"/>
  <c r="M60" i="4"/>
  <c r="C48" i="6"/>
  <c r="R61" i="6" s="1"/>
  <c r="B61" i="6"/>
  <c r="BQ117" i="1" l="1"/>
  <c r="BP140" i="1"/>
  <c r="BR111" i="1"/>
  <c r="BQ134" i="1"/>
  <c r="BP138" i="1"/>
  <c r="BQ115" i="1"/>
  <c r="BQ127" i="1"/>
  <c r="BR104" i="1"/>
  <c r="BQ124" i="1"/>
  <c r="BR101" i="1"/>
  <c r="BR114" i="1"/>
  <c r="BQ137" i="1"/>
  <c r="BQ132" i="1"/>
  <c r="BR109" i="1"/>
  <c r="BP141" i="1"/>
  <c r="BQ118" i="1"/>
  <c r="BR125" i="1"/>
  <c r="BS102" i="1"/>
  <c r="CP143" i="1"/>
  <c r="BR103" i="1"/>
  <c r="BQ126" i="1"/>
  <c r="BP105" i="1"/>
  <c r="BP128" i="1" s="1"/>
  <c r="BQ100" i="1"/>
  <c r="BP123" i="1"/>
  <c r="BR110" i="1"/>
  <c r="BQ133" i="1"/>
  <c r="BP131" i="1"/>
  <c r="BP112" i="1"/>
  <c r="BP135" i="1" s="1"/>
  <c r="BQ108" i="1"/>
  <c r="BR116" i="1"/>
  <c r="BQ139" i="1"/>
  <c r="BO136" i="9"/>
  <c r="BP114" i="9"/>
  <c r="BN118" i="9"/>
  <c r="BO96" i="9"/>
  <c r="BP113" i="9"/>
  <c r="BO135" i="9"/>
  <c r="BR106" i="9"/>
  <c r="BQ128" i="9"/>
  <c r="BB127" i="9"/>
  <c r="BC105" i="9"/>
  <c r="BM110" i="9"/>
  <c r="BL132" i="9"/>
  <c r="AZ133" i="9"/>
  <c r="BA111" i="9"/>
  <c r="AZ115" i="9"/>
  <c r="AZ137" i="9" s="1"/>
  <c r="BP99" i="9"/>
  <c r="BO121" i="9"/>
  <c r="BN120" i="9"/>
  <c r="BO98" i="9"/>
  <c r="BP122" i="9"/>
  <c r="BQ100" i="9"/>
  <c r="BC134" i="9"/>
  <c r="BD112" i="9"/>
  <c r="BQ104" i="9"/>
  <c r="BP126" i="9"/>
  <c r="BQ107" i="9"/>
  <c r="BP129" i="9"/>
  <c r="BB119" i="9"/>
  <c r="BC97" i="9"/>
  <c r="BB101" i="9"/>
  <c r="BB123" i="9" s="1"/>
  <c r="C48" i="4"/>
  <c r="B61" i="4"/>
  <c r="C61" i="6"/>
  <c r="D48" i="6"/>
  <c r="C49" i="5"/>
  <c r="B62" i="5"/>
  <c r="D52" i="3"/>
  <c r="C65" i="3"/>
  <c r="C48" i="7"/>
  <c r="B61" i="7"/>
  <c r="BS111" i="1" l="1"/>
  <c r="BR134" i="1"/>
  <c r="BQ140" i="1"/>
  <c r="BR117" i="1"/>
  <c r="BR108" i="1"/>
  <c r="BQ131" i="1"/>
  <c r="BQ112" i="1"/>
  <c r="BQ135" i="1" s="1"/>
  <c r="BR124" i="1"/>
  <c r="BS101" i="1"/>
  <c r="BQ123" i="1"/>
  <c r="BQ105" i="1"/>
  <c r="BQ128" i="1" s="1"/>
  <c r="BR100" i="1"/>
  <c r="BS109" i="1"/>
  <c r="BR132" i="1"/>
  <c r="BR137" i="1"/>
  <c r="BS114" i="1"/>
  <c r="BR126" i="1"/>
  <c r="BS103" i="1"/>
  <c r="CQ143" i="1"/>
  <c r="BT102" i="1"/>
  <c r="BS125" i="1"/>
  <c r="BQ141" i="1"/>
  <c r="BR118" i="1"/>
  <c r="BS116" i="1"/>
  <c r="BR139" i="1"/>
  <c r="BR133" i="1"/>
  <c r="BS110" i="1"/>
  <c r="BR127" i="1"/>
  <c r="BS104" i="1"/>
  <c r="BR115" i="1"/>
  <c r="BQ138" i="1"/>
  <c r="BC127" i="9"/>
  <c r="BD105" i="9"/>
  <c r="BE112" i="9"/>
  <c r="BD134" i="9"/>
  <c r="BR100" i="9"/>
  <c r="BQ122" i="9"/>
  <c r="BO120" i="9"/>
  <c r="BP98" i="9"/>
  <c r="BO118" i="9"/>
  <c r="BP96" i="9"/>
  <c r="BP136" i="9"/>
  <c r="BQ114" i="9"/>
  <c r="BR107" i="9"/>
  <c r="BQ129" i="9"/>
  <c r="BM132" i="9"/>
  <c r="BN110" i="9"/>
  <c r="BR104" i="9"/>
  <c r="BQ126" i="9"/>
  <c r="BR128" i="9"/>
  <c r="BS106" i="9"/>
  <c r="BQ113" i="9"/>
  <c r="BP135" i="9"/>
  <c r="BP121" i="9"/>
  <c r="BQ99" i="9"/>
  <c r="BC119" i="9"/>
  <c r="BD97" i="9"/>
  <c r="BC101" i="9"/>
  <c r="BC123" i="9" s="1"/>
  <c r="BB111" i="9"/>
  <c r="BA133" i="9"/>
  <c r="BA115" i="9"/>
  <c r="BA137" i="9" s="1"/>
  <c r="D48" i="7"/>
  <c r="C61" i="7"/>
  <c r="D65" i="3"/>
  <c r="E52" i="3"/>
  <c r="Q65" i="3"/>
  <c r="D49" i="5"/>
  <c r="C62" i="5"/>
  <c r="E48" i="6"/>
  <c r="D61" i="6"/>
  <c r="C61" i="4"/>
  <c r="D48" i="4"/>
  <c r="BR140" i="1" l="1"/>
  <c r="BS117" i="1"/>
  <c r="BT111" i="1"/>
  <c r="BS134" i="1"/>
  <c r="BS139" i="1"/>
  <c r="BT116" i="1"/>
  <c r="BS126" i="1"/>
  <c r="BT103" i="1"/>
  <c r="BS132" i="1"/>
  <c r="BT109" i="1"/>
  <c r="BT114" i="1"/>
  <c r="BS137" i="1"/>
  <c r="BS118" i="1"/>
  <c r="BR141" i="1"/>
  <c r="BT101" i="1"/>
  <c r="BS124" i="1"/>
  <c r="BR138" i="1"/>
  <c r="BS115" i="1"/>
  <c r="BS127" i="1"/>
  <c r="BT104" i="1"/>
  <c r="BT110" i="1"/>
  <c r="BS133" i="1"/>
  <c r="BS100" i="1"/>
  <c r="BR123" i="1"/>
  <c r="BR105" i="1"/>
  <c r="BR128" i="1" s="1"/>
  <c r="BU102" i="1"/>
  <c r="BT125" i="1"/>
  <c r="CR143" i="1"/>
  <c r="BS108" i="1"/>
  <c r="BR112" i="1"/>
  <c r="BR135" i="1" s="1"/>
  <c r="BR131" i="1"/>
  <c r="BR129" i="9"/>
  <c r="BS107" i="9"/>
  <c r="BS128" i="9"/>
  <c r="BT106" i="9"/>
  <c r="BC111" i="9"/>
  <c r="BB133" i="9"/>
  <c r="BB115" i="9"/>
  <c r="BB137" i="9" s="1"/>
  <c r="BD119" i="9"/>
  <c r="BE97" i="9"/>
  <c r="BD101" i="9"/>
  <c r="BD123" i="9" s="1"/>
  <c r="BR122" i="9"/>
  <c r="BS100" i="9"/>
  <c r="BS104" i="9"/>
  <c r="BR126" i="9"/>
  <c r="BF112" i="9"/>
  <c r="BE134" i="9"/>
  <c r="BE105" i="9"/>
  <c r="BD127" i="9"/>
  <c r="BQ136" i="9"/>
  <c r="BR114" i="9"/>
  <c r="BR99" i="9"/>
  <c r="BQ121" i="9"/>
  <c r="BQ96" i="9"/>
  <c r="BP118" i="9"/>
  <c r="BQ135" i="9"/>
  <c r="BR113" i="9"/>
  <c r="BQ98" i="9"/>
  <c r="BP120" i="9"/>
  <c r="BN132" i="9"/>
  <c r="BO110" i="9"/>
  <c r="D61" i="4"/>
  <c r="E48" i="4"/>
  <c r="Q61" i="4"/>
  <c r="D62" i="5"/>
  <c r="E49" i="5"/>
  <c r="R59" i="5"/>
  <c r="E65" i="3"/>
  <c r="F52" i="3"/>
  <c r="F48" i="6"/>
  <c r="E61" i="6"/>
  <c r="R61" i="7"/>
  <c r="D61" i="7"/>
  <c r="E48" i="7"/>
  <c r="BU111" i="1" l="1"/>
  <c r="BT134" i="1"/>
  <c r="BS140" i="1"/>
  <c r="BT117" i="1"/>
  <c r="BU114" i="1"/>
  <c r="BT137" i="1"/>
  <c r="BS105" i="1"/>
  <c r="BS128" i="1" s="1"/>
  <c r="BT100" i="1"/>
  <c r="BS123" i="1"/>
  <c r="BS112" i="1"/>
  <c r="BS135" i="1" s="1"/>
  <c r="BT108" i="1"/>
  <c r="BS131" i="1"/>
  <c r="BU125" i="1"/>
  <c r="BV102" i="1"/>
  <c r="BU103" i="1"/>
  <c r="BT126" i="1"/>
  <c r="BU110" i="1"/>
  <c r="BT133" i="1"/>
  <c r="BT139" i="1"/>
  <c r="BU116" i="1"/>
  <c r="BS138" i="1"/>
  <c r="BT115" i="1"/>
  <c r="BU101" i="1"/>
  <c r="BT124" i="1"/>
  <c r="BS141" i="1"/>
  <c r="BT118" i="1"/>
  <c r="CS143" i="1"/>
  <c r="CT143" i="1"/>
  <c r="BU109" i="1"/>
  <c r="BT132" i="1"/>
  <c r="BU104" i="1"/>
  <c r="BT127" i="1"/>
  <c r="BG112" i="9"/>
  <c r="BF134" i="9"/>
  <c r="BS126" i="9"/>
  <c r="BT104" i="9"/>
  <c r="BS99" i="9"/>
  <c r="BR121" i="9"/>
  <c r="BR136" i="9"/>
  <c r="BS114" i="9"/>
  <c r="BU106" i="9"/>
  <c r="BT128" i="9"/>
  <c r="BF105" i="9"/>
  <c r="BE127" i="9"/>
  <c r="BT107" i="9"/>
  <c r="BS129" i="9"/>
  <c r="BR98" i="9"/>
  <c r="BQ120" i="9"/>
  <c r="BS113" i="9"/>
  <c r="BR135" i="9"/>
  <c r="BS122" i="9"/>
  <c r="BT100" i="9"/>
  <c r="BR96" i="9"/>
  <c r="BQ118" i="9"/>
  <c r="BF97" i="9"/>
  <c r="BE119" i="9"/>
  <c r="BE101" i="9"/>
  <c r="BE123" i="9" s="1"/>
  <c r="BC133" i="9"/>
  <c r="BD111" i="9"/>
  <c r="BC115" i="9"/>
  <c r="BC137" i="9" s="1"/>
  <c r="BP110" i="9"/>
  <c r="BO132" i="9"/>
  <c r="F48" i="7"/>
  <c r="E61" i="7"/>
  <c r="F61" i="6"/>
  <c r="G48" i="6"/>
  <c r="G52" i="3"/>
  <c r="F65" i="3"/>
  <c r="E61" i="4"/>
  <c r="F48" i="4"/>
  <c r="F49" i="5"/>
  <c r="E62" i="5"/>
  <c r="BT140" i="1" l="1"/>
  <c r="BU117" i="1"/>
  <c r="BU134" i="1"/>
  <c r="BV111" i="1"/>
  <c r="BW102" i="1"/>
  <c r="BV125" i="1"/>
  <c r="BT131" i="1"/>
  <c r="BU108" i="1"/>
  <c r="BT112" i="1"/>
  <c r="BT135" i="1" s="1"/>
  <c r="BU132" i="1"/>
  <c r="BV109" i="1"/>
  <c r="BV110" i="1"/>
  <c r="BU133" i="1"/>
  <c r="BV103" i="1"/>
  <c r="BU126" i="1"/>
  <c r="BU118" i="1"/>
  <c r="BT141" i="1"/>
  <c r="BU115" i="1"/>
  <c r="BT138" i="1"/>
  <c r="BU139" i="1"/>
  <c r="BV116" i="1"/>
  <c r="BU127" i="1"/>
  <c r="BV104" i="1"/>
  <c r="BU124" i="1"/>
  <c r="BV101" i="1"/>
  <c r="BU100" i="1"/>
  <c r="BT123" i="1"/>
  <c r="BT105" i="1"/>
  <c r="BT128" i="1" s="1"/>
  <c r="BU137" i="1"/>
  <c r="BV114" i="1"/>
  <c r="BT129" i="9"/>
  <c r="BU107" i="9"/>
  <c r="BF119" i="9"/>
  <c r="BG97" i="9"/>
  <c r="BF101" i="9"/>
  <c r="BF123" i="9" s="1"/>
  <c r="BR118" i="9"/>
  <c r="BS96" i="9"/>
  <c r="BD133" i="9"/>
  <c r="BE111" i="9"/>
  <c r="BD115" i="9"/>
  <c r="BD137" i="9" s="1"/>
  <c r="BF127" i="9"/>
  <c r="BG105" i="9"/>
  <c r="BU128" i="9"/>
  <c r="BV106" i="9"/>
  <c r="BT114" i="9"/>
  <c r="BS136" i="9"/>
  <c r="BT122" i="9"/>
  <c r="BU100" i="9"/>
  <c r="BT99" i="9"/>
  <c r="BS121" i="9"/>
  <c r="BU104" i="9"/>
  <c r="BT126" i="9"/>
  <c r="BT113" i="9"/>
  <c r="BS135" i="9"/>
  <c r="BP132" i="9"/>
  <c r="BQ110" i="9"/>
  <c r="BS98" i="9"/>
  <c r="BR120" i="9"/>
  <c r="BH112" i="9"/>
  <c r="BG134" i="9"/>
  <c r="G49" i="5"/>
  <c r="F62" i="5"/>
  <c r="F61" i="4"/>
  <c r="G48" i="4"/>
  <c r="G65" i="3"/>
  <c r="H52" i="3"/>
  <c r="R52" i="3"/>
  <c r="R65" i="3" s="1"/>
  <c r="G61" i="6"/>
  <c r="H48" i="6"/>
  <c r="S47" i="6"/>
  <c r="S61" i="6" s="1"/>
  <c r="F61" i="7"/>
  <c r="G48" i="7"/>
  <c r="BV134" i="1" l="1"/>
  <c r="BW111" i="1"/>
  <c r="BV117" i="1"/>
  <c r="BU140" i="1"/>
  <c r="BV137" i="1"/>
  <c r="BW114" i="1"/>
  <c r="BV133" i="1"/>
  <c r="BW110" i="1"/>
  <c r="BU141" i="1"/>
  <c r="BV118" i="1"/>
  <c r="BW103" i="1"/>
  <c r="BV126" i="1"/>
  <c r="BV132" i="1"/>
  <c r="BW109" i="1"/>
  <c r="BU105" i="1"/>
  <c r="BU128" i="1" s="1"/>
  <c r="BV100" i="1"/>
  <c r="BU123" i="1"/>
  <c r="BW101" i="1"/>
  <c r="BV124" i="1"/>
  <c r="BU138" i="1"/>
  <c r="BV115" i="1"/>
  <c r="BV127" i="1"/>
  <c r="BW104" i="1"/>
  <c r="BU131" i="1"/>
  <c r="BU112" i="1"/>
  <c r="BU135" i="1" s="1"/>
  <c r="BV108" i="1"/>
  <c r="BW116" i="1"/>
  <c r="BV139" i="1"/>
  <c r="BW125" i="1"/>
  <c r="BX102" i="1"/>
  <c r="BT98" i="9"/>
  <c r="BS120" i="9"/>
  <c r="BE133" i="9"/>
  <c r="BF111" i="9"/>
  <c r="BE115" i="9"/>
  <c r="BE137" i="9" s="1"/>
  <c r="BV104" i="9"/>
  <c r="BU126" i="9"/>
  <c r="BS118" i="9"/>
  <c r="BT96" i="9"/>
  <c r="BG127" i="9"/>
  <c r="BH105" i="9"/>
  <c r="BU122" i="9"/>
  <c r="BV100" i="9"/>
  <c r="BH97" i="9"/>
  <c r="BG119" i="9"/>
  <c r="BG101" i="9"/>
  <c r="BG123" i="9" s="1"/>
  <c r="BU129" i="9"/>
  <c r="BV107" i="9"/>
  <c r="BV128" i="9"/>
  <c r="BW106" i="9"/>
  <c r="BR110" i="9"/>
  <c r="BQ132" i="9"/>
  <c r="BU113" i="9"/>
  <c r="BT135" i="9"/>
  <c r="BU99" i="9"/>
  <c r="BT121" i="9"/>
  <c r="BH134" i="9"/>
  <c r="BI112" i="9"/>
  <c r="BU114" i="9"/>
  <c r="BT136" i="9"/>
  <c r="S47" i="7"/>
  <c r="S61" i="7" s="1"/>
  <c r="H48" i="7"/>
  <c r="G61" i="7"/>
  <c r="H61" i="6"/>
  <c r="I48" i="6"/>
  <c r="H65" i="3"/>
  <c r="I52" i="3"/>
  <c r="H48" i="4"/>
  <c r="G61" i="4"/>
  <c r="R48" i="4"/>
  <c r="R61" i="4" s="1"/>
  <c r="S46" i="5"/>
  <c r="S59" i="5" s="1"/>
  <c r="G62" i="5"/>
  <c r="H49" i="5"/>
  <c r="BW134" i="1" l="1"/>
  <c r="BX111" i="1"/>
  <c r="BV140" i="1"/>
  <c r="BW117" i="1"/>
  <c r="BW139" i="1"/>
  <c r="BX116" i="1"/>
  <c r="BW127" i="1"/>
  <c r="BX104" i="1"/>
  <c r="BX103" i="1"/>
  <c r="BW126" i="1"/>
  <c r="BY102" i="1"/>
  <c r="BX125" i="1"/>
  <c r="BW132" i="1"/>
  <c r="BX109" i="1"/>
  <c r="BV141" i="1"/>
  <c r="BW118" i="1"/>
  <c r="BW115" i="1"/>
  <c r="BV138" i="1"/>
  <c r="BW100" i="1"/>
  <c r="BV123" i="1"/>
  <c r="BV105" i="1"/>
  <c r="BV128" i="1" s="1"/>
  <c r="BW137" i="1"/>
  <c r="BX114" i="1"/>
  <c r="BW124" i="1"/>
  <c r="BX101" i="1"/>
  <c r="BV131" i="1"/>
  <c r="BV112" i="1"/>
  <c r="BV135" i="1" s="1"/>
  <c r="BW108" i="1"/>
  <c r="BW133" i="1"/>
  <c r="BX110" i="1"/>
  <c r="BU135" i="9"/>
  <c r="BV113" i="9"/>
  <c r="BJ112" i="9"/>
  <c r="BI134" i="9"/>
  <c r="BW100" i="9"/>
  <c r="BV122" i="9"/>
  <c r="BW128" i="9"/>
  <c r="BX106" i="9"/>
  <c r="BU121" i="9"/>
  <c r="BV99" i="9"/>
  <c r="BH127" i="9"/>
  <c r="BI105" i="9"/>
  <c r="BU96" i="9"/>
  <c r="BT118" i="9"/>
  <c r="BW104" i="9"/>
  <c r="BV126" i="9"/>
  <c r="BF133" i="9"/>
  <c r="BG111" i="9"/>
  <c r="BF115" i="9"/>
  <c r="BF137" i="9" s="1"/>
  <c r="BS110" i="9"/>
  <c r="BR132" i="9"/>
  <c r="BV129" i="9"/>
  <c r="BW107" i="9"/>
  <c r="BV114" i="9"/>
  <c r="BU136" i="9"/>
  <c r="BI97" i="9"/>
  <c r="BH119" i="9"/>
  <c r="BH101" i="9"/>
  <c r="BH123" i="9" s="1"/>
  <c r="BT120" i="9"/>
  <c r="BU98" i="9"/>
  <c r="J48" i="6"/>
  <c r="I61" i="6"/>
  <c r="I48" i="7"/>
  <c r="H61" i="7"/>
  <c r="I49" i="5"/>
  <c r="H62" i="5"/>
  <c r="I48" i="4"/>
  <c r="H61" i="4"/>
  <c r="J52" i="3"/>
  <c r="I65" i="3"/>
  <c r="BX117" i="1" l="1"/>
  <c r="BW140" i="1"/>
  <c r="BX134" i="1"/>
  <c r="BY111" i="1"/>
  <c r="BX115" i="1"/>
  <c r="BW138" i="1"/>
  <c r="BX118" i="1"/>
  <c r="BW141" i="1"/>
  <c r="BX133" i="1"/>
  <c r="BY110" i="1"/>
  <c r="BZ102" i="1"/>
  <c r="BY125" i="1"/>
  <c r="BX126" i="1"/>
  <c r="BY103" i="1"/>
  <c r="BY116" i="1"/>
  <c r="BX139" i="1"/>
  <c r="BY109" i="1"/>
  <c r="BX132" i="1"/>
  <c r="BW112" i="1"/>
  <c r="BW135" i="1" s="1"/>
  <c r="BX108" i="1"/>
  <c r="BW131" i="1"/>
  <c r="BY101" i="1"/>
  <c r="BX124" i="1"/>
  <c r="BX127" i="1"/>
  <c r="BY104" i="1"/>
  <c r="BY114" i="1"/>
  <c r="BX137" i="1"/>
  <c r="BW123" i="1"/>
  <c r="BX100" i="1"/>
  <c r="BW105" i="1"/>
  <c r="BW128" i="1" s="1"/>
  <c r="BY106" i="9"/>
  <c r="BX128" i="9"/>
  <c r="BI119" i="9"/>
  <c r="BJ97" i="9"/>
  <c r="BI101" i="9"/>
  <c r="BI123" i="9" s="1"/>
  <c r="BJ105" i="9"/>
  <c r="BI127" i="9"/>
  <c r="BX100" i="9"/>
  <c r="BW122" i="9"/>
  <c r="BW113" i="9"/>
  <c r="BV135" i="9"/>
  <c r="BU118" i="9"/>
  <c r="BV96" i="9"/>
  <c r="BV136" i="9"/>
  <c r="BW114" i="9"/>
  <c r="BX107" i="9"/>
  <c r="BW129" i="9"/>
  <c r="BW99" i="9"/>
  <c r="BV121" i="9"/>
  <c r="BS132" i="9"/>
  <c r="BT110" i="9"/>
  <c r="BG133" i="9"/>
  <c r="BH111" i="9"/>
  <c r="BG115" i="9"/>
  <c r="BG137" i="9" s="1"/>
  <c r="BJ134" i="9"/>
  <c r="BK112" i="9"/>
  <c r="BV98" i="9"/>
  <c r="BU120" i="9"/>
  <c r="BX104" i="9"/>
  <c r="BW126" i="9"/>
  <c r="J48" i="4"/>
  <c r="I61" i="4"/>
  <c r="I62" i="5"/>
  <c r="J49" i="5"/>
  <c r="K52" i="3"/>
  <c r="S52" i="3"/>
  <c r="S65" i="3" s="1"/>
  <c r="J65" i="3"/>
  <c r="I61" i="7"/>
  <c r="J48" i="7"/>
  <c r="K48" i="6"/>
  <c r="T47" i="6"/>
  <c r="T61" i="6" s="1"/>
  <c r="J61" i="6"/>
  <c r="BY134" i="1" l="1"/>
  <c r="BZ111" i="1"/>
  <c r="BX140" i="1"/>
  <c r="BY117" i="1"/>
  <c r="BZ109" i="1"/>
  <c r="BY132" i="1"/>
  <c r="BX123" i="1"/>
  <c r="BY100" i="1"/>
  <c r="BX105" i="1"/>
  <c r="BX128" i="1" s="1"/>
  <c r="BY127" i="1"/>
  <c r="BZ104" i="1"/>
  <c r="CA102" i="1"/>
  <c r="BZ125" i="1"/>
  <c r="BX131" i="1"/>
  <c r="BY108" i="1"/>
  <c r="BX112" i="1"/>
  <c r="BX135" i="1" s="1"/>
  <c r="BY139" i="1"/>
  <c r="BZ116" i="1"/>
  <c r="BY126" i="1"/>
  <c r="BZ103" i="1"/>
  <c r="BZ114" i="1"/>
  <c r="BY137" i="1"/>
  <c r="BY133" i="1"/>
  <c r="BZ110" i="1"/>
  <c r="BY124" i="1"/>
  <c r="BZ101" i="1"/>
  <c r="BX141" i="1"/>
  <c r="BY118" i="1"/>
  <c r="BY115" i="1"/>
  <c r="BX138" i="1"/>
  <c r="BL112" i="9"/>
  <c r="BK134" i="9"/>
  <c r="BV120" i="9"/>
  <c r="BW98" i="9"/>
  <c r="BY104" i="9"/>
  <c r="BX126" i="9"/>
  <c r="BV118" i="9"/>
  <c r="BW96" i="9"/>
  <c r="BY107" i="9"/>
  <c r="BX129" i="9"/>
  <c r="BW135" i="9"/>
  <c r="BX113" i="9"/>
  <c r="BI111" i="9"/>
  <c r="BH133" i="9"/>
  <c r="BH115" i="9"/>
  <c r="BH137" i="9" s="1"/>
  <c r="BY100" i="9"/>
  <c r="BX122" i="9"/>
  <c r="BT132" i="9"/>
  <c r="BU110" i="9"/>
  <c r="BK105" i="9"/>
  <c r="BJ127" i="9"/>
  <c r="BX99" i="9"/>
  <c r="BW121" i="9"/>
  <c r="BJ119" i="9"/>
  <c r="BK97" i="9"/>
  <c r="BJ101" i="9"/>
  <c r="BJ123" i="9" s="1"/>
  <c r="BX114" i="9"/>
  <c r="BW136" i="9"/>
  <c r="BZ106" i="9"/>
  <c r="BY128" i="9"/>
  <c r="J61" i="7"/>
  <c r="T47" i="7"/>
  <c r="T61" i="7" s="1"/>
  <c r="K48" i="7"/>
  <c r="L52" i="3"/>
  <c r="K65" i="3"/>
  <c r="L48" i="6"/>
  <c r="K61" i="6"/>
  <c r="T46" i="5"/>
  <c r="T59" i="5" s="1"/>
  <c r="K49" i="5"/>
  <c r="J62" i="5"/>
  <c r="J61" i="4"/>
  <c r="S48" i="4"/>
  <c r="S61" i="4" s="1"/>
  <c r="K48" i="4"/>
  <c r="BY140" i="1" l="1"/>
  <c r="BZ117" i="1"/>
  <c r="BZ134" i="1"/>
  <c r="CA111" i="1"/>
  <c r="BZ108" i="1"/>
  <c r="BY131" i="1"/>
  <c r="BY112" i="1"/>
  <c r="BY135" i="1" s="1"/>
  <c r="CA101" i="1"/>
  <c r="BZ124" i="1"/>
  <c r="CB102" i="1"/>
  <c r="CA125" i="1"/>
  <c r="CA104" i="1"/>
  <c r="BZ127" i="1"/>
  <c r="BZ133" i="1"/>
  <c r="CA110" i="1"/>
  <c r="BY138" i="1"/>
  <c r="BZ115" i="1"/>
  <c r="BZ118" i="1"/>
  <c r="BY141" i="1"/>
  <c r="CA114" i="1"/>
  <c r="BZ137" i="1"/>
  <c r="BZ126" i="1"/>
  <c r="CA103" i="1"/>
  <c r="BY105" i="1"/>
  <c r="BY128" i="1" s="1"/>
  <c r="BZ100" i="1"/>
  <c r="BY123" i="1"/>
  <c r="CA116" i="1"/>
  <c r="BZ139" i="1"/>
  <c r="CA109" i="1"/>
  <c r="BZ132" i="1"/>
  <c r="BJ111" i="9"/>
  <c r="BI133" i="9"/>
  <c r="BI115" i="9"/>
  <c r="BI137" i="9" s="1"/>
  <c r="BY113" i="9"/>
  <c r="BX135" i="9"/>
  <c r="BX121" i="9"/>
  <c r="BY99" i="9"/>
  <c r="BK119" i="9"/>
  <c r="BL97" i="9"/>
  <c r="BK101" i="9"/>
  <c r="BK123" i="9" s="1"/>
  <c r="BY122" i="9"/>
  <c r="BZ100" i="9"/>
  <c r="BY114" i="9"/>
  <c r="BX136" i="9"/>
  <c r="BZ107" i="9"/>
  <c r="BY129" i="9"/>
  <c r="BX96" i="9"/>
  <c r="BW118" i="9"/>
  <c r="BK127" i="9"/>
  <c r="BL105" i="9"/>
  <c r="BU132" i="9"/>
  <c r="BV110" i="9"/>
  <c r="BZ104" i="9"/>
  <c r="BY126" i="9"/>
  <c r="BX98" i="9"/>
  <c r="BW120" i="9"/>
  <c r="BZ128" i="9"/>
  <c r="CA106" i="9"/>
  <c r="BM112" i="9"/>
  <c r="BL134" i="9"/>
  <c r="L48" i="4"/>
  <c r="K61" i="4"/>
  <c r="L49" i="5"/>
  <c r="K62" i="5"/>
  <c r="L61" i="6"/>
  <c r="M48" i="6"/>
  <c r="L65" i="3"/>
  <c r="M52" i="3"/>
  <c r="L48" i="7"/>
  <c r="K61" i="7"/>
  <c r="CB111" i="1" l="1"/>
  <c r="CA134" i="1"/>
  <c r="CA117" i="1"/>
  <c r="BZ140" i="1"/>
  <c r="CB104" i="1"/>
  <c r="CA127" i="1"/>
  <c r="CB103" i="1"/>
  <c r="CA126" i="1"/>
  <c r="CA139" i="1"/>
  <c r="CB116" i="1"/>
  <c r="CA100" i="1"/>
  <c r="BZ123" i="1"/>
  <c r="BZ105" i="1"/>
  <c r="BZ128" i="1" s="1"/>
  <c r="CA124" i="1"/>
  <c r="CB101" i="1"/>
  <c r="CA118" i="1"/>
  <c r="BZ141" i="1"/>
  <c r="CA115" i="1"/>
  <c r="BZ138" i="1"/>
  <c r="CA132" i="1"/>
  <c r="CB109" i="1"/>
  <c r="CA133" i="1"/>
  <c r="CB110" i="1"/>
  <c r="CC102" i="1"/>
  <c r="CB125" i="1"/>
  <c r="CA137" i="1"/>
  <c r="CB114" i="1"/>
  <c r="BZ131" i="1"/>
  <c r="CA108" i="1"/>
  <c r="BZ112" i="1"/>
  <c r="BZ135" i="1" s="1"/>
  <c r="BY136" i="9"/>
  <c r="BZ114" i="9"/>
  <c r="CB106" i="9"/>
  <c r="CA128" i="9"/>
  <c r="BM105" i="9"/>
  <c r="BL127" i="9"/>
  <c r="BY135" i="9"/>
  <c r="BZ113" i="9"/>
  <c r="BY98" i="9"/>
  <c r="BX120" i="9"/>
  <c r="CA107" i="9"/>
  <c r="BZ129" i="9"/>
  <c r="BZ122" i="9"/>
  <c r="CA100" i="9"/>
  <c r="BZ126" i="9"/>
  <c r="CA104" i="9"/>
  <c r="BV132" i="9"/>
  <c r="BW110" i="9"/>
  <c r="BM97" i="9"/>
  <c r="BL119" i="9"/>
  <c r="BL101" i="9"/>
  <c r="BL123" i="9" s="1"/>
  <c r="BY121" i="9"/>
  <c r="BZ99" i="9"/>
  <c r="BM134" i="9"/>
  <c r="BN112" i="9"/>
  <c r="BY96" i="9"/>
  <c r="BX118" i="9"/>
  <c r="BK111" i="9"/>
  <c r="BJ133" i="9"/>
  <c r="BJ115" i="9"/>
  <c r="BJ137" i="9" s="1"/>
  <c r="L61" i="7"/>
  <c r="M48" i="7"/>
  <c r="M61" i="6"/>
  <c r="U47" i="6"/>
  <c r="U61" i="6" s="1"/>
  <c r="B49" i="6"/>
  <c r="B53" i="3"/>
  <c r="M65" i="3"/>
  <c r="T52" i="3"/>
  <c r="T65" i="3" s="1"/>
  <c r="M49" i="5"/>
  <c r="L62" i="5"/>
  <c r="M48" i="4"/>
  <c r="L61" i="4"/>
  <c r="CA140" i="1" l="1"/>
  <c r="CB117" i="1"/>
  <c r="CC111" i="1"/>
  <c r="CB134" i="1"/>
  <c r="CC125" i="1"/>
  <c r="CD102" i="1"/>
  <c r="CB139" i="1"/>
  <c r="CC116" i="1"/>
  <c r="CC110" i="1"/>
  <c r="CB133" i="1"/>
  <c r="CB118" i="1"/>
  <c r="CA141" i="1"/>
  <c r="CA112" i="1"/>
  <c r="CA135" i="1" s="1"/>
  <c r="CB108" i="1"/>
  <c r="CA131" i="1"/>
  <c r="CB124" i="1"/>
  <c r="CC101" i="1"/>
  <c r="CB137" i="1"/>
  <c r="CC114" i="1"/>
  <c r="CA138" i="1"/>
  <c r="CB115" i="1"/>
  <c r="CA105" i="1"/>
  <c r="CA128" i="1" s="1"/>
  <c r="CB100" i="1"/>
  <c r="CA123" i="1"/>
  <c r="CC109" i="1"/>
  <c r="CB132" i="1"/>
  <c r="CC103" i="1"/>
  <c r="CB126" i="1"/>
  <c r="CC104" i="1"/>
  <c r="CB127" i="1"/>
  <c r="CB107" i="9"/>
  <c r="CA129" i="9"/>
  <c r="CA99" i="9"/>
  <c r="BZ121" i="9"/>
  <c r="BY120" i="9"/>
  <c r="BZ98" i="9"/>
  <c r="BM127" i="9"/>
  <c r="BN105" i="9"/>
  <c r="BW132" i="9"/>
  <c r="BX110" i="9"/>
  <c r="CB128" i="9"/>
  <c r="CC106" i="9"/>
  <c r="BL111" i="9"/>
  <c r="BK133" i="9"/>
  <c r="BK115" i="9"/>
  <c r="BK137" i="9" s="1"/>
  <c r="BZ96" i="9"/>
  <c r="BY118" i="9"/>
  <c r="BO112" i="9"/>
  <c r="BN134" i="9"/>
  <c r="BZ135" i="9"/>
  <c r="CA113" i="9"/>
  <c r="BZ136" i="9"/>
  <c r="CA114" i="9"/>
  <c r="CB100" i="9"/>
  <c r="CA122" i="9"/>
  <c r="BM119" i="9"/>
  <c r="BN97" i="9"/>
  <c r="BM101" i="9"/>
  <c r="BM123" i="9" s="1"/>
  <c r="CA126" i="9"/>
  <c r="CB104" i="9"/>
  <c r="M62" i="5"/>
  <c r="B50" i="5"/>
  <c r="U46" i="5"/>
  <c r="U59" i="5" s="1"/>
  <c r="B49" i="7"/>
  <c r="M61" i="7"/>
  <c r="U47" i="7"/>
  <c r="U61" i="7" s="1"/>
  <c r="M61" i="4"/>
  <c r="T48" i="4"/>
  <c r="T61" i="4" s="1"/>
  <c r="B49" i="4"/>
  <c r="C53" i="3"/>
  <c r="B66" i="3"/>
  <c r="C49" i="6"/>
  <c r="R62" i="6" s="1"/>
  <c r="B62" i="6"/>
  <c r="CC134" i="1" l="1"/>
  <c r="CD111" i="1"/>
  <c r="CB140" i="1"/>
  <c r="CC117" i="1"/>
  <c r="CD103" i="1"/>
  <c r="CC126" i="1"/>
  <c r="CC132" i="1"/>
  <c r="CD109" i="1"/>
  <c r="CC118" i="1"/>
  <c r="CB141" i="1"/>
  <c r="CB105" i="1"/>
  <c r="CB128" i="1" s="1"/>
  <c r="CB123" i="1"/>
  <c r="CC100" i="1"/>
  <c r="CD110" i="1"/>
  <c r="CC133" i="1"/>
  <c r="CE102" i="1"/>
  <c r="CD125" i="1"/>
  <c r="CC124" i="1"/>
  <c r="CD101" i="1"/>
  <c r="CD104" i="1"/>
  <c r="CC127" i="1"/>
  <c r="CB131" i="1"/>
  <c r="CB112" i="1"/>
  <c r="CB135" i="1" s="1"/>
  <c r="CC108" i="1"/>
  <c r="CC139" i="1"/>
  <c r="CD116" i="1"/>
  <c r="CB138" i="1"/>
  <c r="CC115" i="1"/>
  <c r="CD114" i="1"/>
  <c r="CC137" i="1"/>
  <c r="BM111" i="9"/>
  <c r="BL133" i="9"/>
  <c r="BL115" i="9"/>
  <c r="BL137" i="9" s="1"/>
  <c r="BN119" i="9"/>
  <c r="BO97" i="9"/>
  <c r="BN101" i="9"/>
  <c r="BN123" i="9" s="1"/>
  <c r="BX132" i="9"/>
  <c r="BY110" i="9"/>
  <c r="BZ120" i="9"/>
  <c r="CA98" i="9"/>
  <c r="CB99" i="9"/>
  <c r="CA121" i="9"/>
  <c r="CC128" i="9"/>
  <c r="CD106" i="9"/>
  <c r="CA135" i="9"/>
  <c r="CB113" i="9"/>
  <c r="BP112" i="9"/>
  <c r="BO134" i="9"/>
  <c r="CB122" i="9"/>
  <c r="CC100" i="9"/>
  <c r="CB114" i="9"/>
  <c r="CA136" i="9"/>
  <c r="BN127" i="9"/>
  <c r="BO105" i="9"/>
  <c r="CA96" i="9"/>
  <c r="BZ118" i="9"/>
  <c r="CB126" i="9"/>
  <c r="CC104" i="9"/>
  <c r="CB129" i="9"/>
  <c r="CC107" i="9"/>
  <c r="B62" i="4"/>
  <c r="C49" i="4"/>
  <c r="C62" i="6"/>
  <c r="D49" i="6"/>
  <c r="C66" i="3"/>
  <c r="D53" i="3"/>
  <c r="C50" i="5"/>
  <c r="B63" i="5"/>
  <c r="B62" i="7"/>
  <c r="C49" i="7"/>
  <c r="CD134" i="1" l="1"/>
  <c r="CE111" i="1"/>
  <c r="CC140" i="1"/>
  <c r="CD117" i="1"/>
  <c r="CF102" i="1"/>
  <c r="CE125" i="1"/>
  <c r="CE110" i="1"/>
  <c r="CD133" i="1"/>
  <c r="CD118" i="1"/>
  <c r="CC141" i="1"/>
  <c r="CD115" i="1"/>
  <c r="CC138" i="1"/>
  <c r="CD139" i="1"/>
  <c r="CE116" i="1"/>
  <c r="CC131" i="1"/>
  <c r="CC112" i="1"/>
  <c r="CC135" i="1" s="1"/>
  <c r="CD108" i="1"/>
  <c r="CE104" i="1"/>
  <c r="CD127" i="1"/>
  <c r="CE114" i="1"/>
  <c r="CD137" i="1"/>
  <c r="CD100" i="1"/>
  <c r="CC123" i="1"/>
  <c r="CC105" i="1"/>
  <c r="CC128" i="1" s="1"/>
  <c r="CE109" i="1"/>
  <c r="CD132" i="1"/>
  <c r="CE101" i="1"/>
  <c r="CD124" i="1"/>
  <c r="CE103" i="1"/>
  <c r="CD126" i="1"/>
  <c r="CD104" i="9"/>
  <c r="CC126" i="9"/>
  <c r="CB121" i="9"/>
  <c r="CC99" i="9"/>
  <c r="CA120" i="9"/>
  <c r="CB98" i="9"/>
  <c r="BY132" i="9"/>
  <c r="BZ110" i="9"/>
  <c r="CD100" i="9"/>
  <c r="CC122" i="9"/>
  <c r="CE106" i="9"/>
  <c r="CD128" i="9"/>
  <c r="BO127" i="9"/>
  <c r="BP105" i="9"/>
  <c r="CC114" i="9"/>
  <c r="CB136" i="9"/>
  <c r="CB96" i="9"/>
  <c r="CA118" i="9"/>
  <c r="BP97" i="9"/>
  <c r="BO119" i="9"/>
  <c r="BO101" i="9"/>
  <c r="BO123" i="9" s="1"/>
  <c r="CD107" i="9"/>
  <c r="CC129" i="9"/>
  <c r="BQ112" i="9"/>
  <c r="BP134" i="9"/>
  <c r="CC113" i="9"/>
  <c r="CB135" i="9"/>
  <c r="BN111" i="9"/>
  <c r="BM133" i="9"/>
  <c r="BM115" i="9"/>
  <c r="BM137" i="9" s="1"/>
  <c r="D50" i="5"/>
  <c r="C63" i="5"/>
  <c r="C62" i="7"/>
  <c r="D49" i="7"/>
  <c r="C62" i="4"/>
  <c r="D49" i="4"/>
  <c r="E53" i="3"/>
  <c r="D66" i="3"/>
  <c r="Q66" i="3"/>
  <c r="E49" i="6"/>
  <c r="D62" i="6"/>
  <c r="CD140" i="1" l="1"/>
  <c r="CE117" i="1"/>
  <c r="CE134" i="1"/>
  <c r="CF111" i="1"/>
  <c r="CE124" i="1"/>
  <c r="CF101" i="1"/>
  <c r="CD141" i="1"/>
  <c r="CE118" i="1"/>
  <c r="CD131" i="1"/>
  <c r="CE108" i="1"/>
  <c r="CD112" i="1"/>
  <c r="CD135" i="1" s="1"/>
  <c r="CE126" i="1"/>
  <c r="CF103" i="1"/>
  <c r="CE127" i="1"/>
  <c r="CF104" i="1"/>
  <c r="CE139" i="1"/>
  <c r="CF116" i="1"/>
  <c r="CE132" i="1"/>
  <c r="CF109" i="1"/>
  <c r="CD105" i="1"/>
  <c r="CD128" i="1" s="1"/>
  <c r="CD123" i="1"/>
  <c r="CE100" i="1"/>
  <c r="CE137" i="1"/>
  <c r="CF114" i="1"/>
  <c r="CE115" i="1"/>
  <c r="CD138" i="1"/>
  <c r="CF110" i="1"/>
  <c r="CE133" i="1"/>
  <c r="CG102" i="1"/>
  <c r="CF125" i="1"/>
  <c r="BO111" i="9"/>
  <c r="BN133" i="9"/>
  <c r="BN115" i="9"/>
  <c r="BN137" i="9" s="1"/>
  <c r="CE100" i="9"/>
  <c r="CD122" i="9"/>
  <c r="CA110" i="9"/>
  <c r="BZ132" i="9"/>
  <c r="BQ105" i="9"/>
  <c r="BP127" i="9"/>
  <c r="CC135" i="9"/>
  <c r="CD113" i="9"/>
  <c r="CE128" i="9"/>
  <c r="CF106" i="9"/>
  <c r="CB120" i="9"/>
  <c r="CC98" i="9"/>
  <c r="BR112" i="9"/>
  <c r="BQ134" i="9"/>
  <c r="CD129" i="9"/>
  <c r="CE107" i="9"/>
  <c r="BP119" i="9"/>
  <c r="BQ97" i="9"/>
  <c r="BP101" i="9"/>
  <c r="BP123" i="9" s="1"/>
  <c r="CC121" i="9"/>
  <c r="CD99" i="9"/>
  <c r="CB118" i="9"/>
  <c r="CC96" i="9"/>
  <c r="CC136" i="9"/>
  <c r="CD114" i="9"/>
  <c r="CE104" i="9"/>
  <c r="CD126" i="9"/>
  <c r="E62" i="6"/>
  <c r="F49" i="6"/>
  <c r="Q62" i="4"/>
  <c r="E49" i="4"/>
  <c r="D62" i="4"/>
  <c r="E66" i="3"/>
  <c r="F53" i="3"/>
  <c r="E49" i="7"/>
  <c r="D62" i="7"/>
  <c r="R62" i="7"/>
  <c r="R60" i="5"/>
  <c r="D63" i="5"/>
  <c r="E50" i="5"/>
  <c r="CG111" i="1" l="1"/>
  <c r="CF134" i="1"/>
  <c r="CE140" i="1"/>
  <c r="CF117" i="1"/>
  <c r="CE112" i="1"/>
  <c r="CE135" i="1" s="1"/>
  <c r="CE131" i="1"/>
  <c r="CF108" i="1"/>
  <c r="CF100" i="1"/>
  <c r="CE123" i="1"/>
  <c r="CE105" i="1"/>
  <c r="CE128" i="1" s="1"/>
  <c r="CE141" i="1"/>
  <c r="CF118" i="1"/>
  <c r="CH102" i="1"/>
  <c r="CG125" i="1"/>
  <c r="CG109" i="1"/>
  <c r="CF132" i="1"/>
  <c r="CF139" i="1"/>
  <c r="CG116" i="1"/>
  <c r="CG101" i="1"/>
  <c r="CF124" i="1"/>
  <c r="CF127" i="1"/>
  <c r="CG104" i="1"/>
  <c r="CG110" i="1"/>
  <c r="CF133" i="1"/>
  <c r="CG103" i="1"/>
  <c r="CF126" i="1"/>
  <c r="CE138" i="1"/>
  <c r="CF115" i="1"/>
  <c r="CG114" i="1"/>
  <c r="CF137" i="1"/>
  <c r="CE114" i="9"/>
  <c r="CD136" i="9"/>
  <c r="CD96" i="9"/>
  <c r="CC118" i="9"/>
  <c r="CG106" i="9"/>
  <c r="CF128" i="9"/>
  <c r="CD135" i="9"/>
  <c r="CE113" i="9"/>
  <c r="CE99" i="9"/>
  <c r="CD121" i="9"/>
  <c r="BQ127" i="9"/>
  <c r="BR105" i="9"/>
  <c r="BR97" i="9"/>
  <c r="BQ119" i="9"/>
  <c r="BQ101" i="9"/>
  <c r="BQ123" i="9" s="1"/>
  <c r="CA132" i="9"/>
  <c r="CB110" i="9"/>
  <c r="CE129" i="9"/>
  <c r="CF107" i="9"/>
  <c r="CF100" i="9"/>
  <c r="CE122" i="9"/>
  <c r="BR134" i="9"/>
  <c r="BS112" i="9"/>
  <c r="CE126" i="9"/>
  <c r="CF104" i="9"/>
  <c r="CC120" i="9"/>
  <c r="CD98" i="9"/>
  <c r="BO133" i="9"/>
  <c r="BP111" i="9"/>
  <c r="BO115" i="9"/>
  <c r="BO137" i="9" s="1"/>
  <c r="E63" i="5"/>
  <c r="F50" i="5"/>
  <c r="E62" i="7"/>
  <c r="F49" i="7"/>
  <c r="F62" i="6"/>
  <c r="G49" i="6"/>
  <c r="G53" i="3"/>
  <c r="F66" i="3"/>
  <c r="E62" i="4"/>
  <c r="F49" i="4"/>
  <c r="CF140" i="1" l="1"/>
  <c r="CG117" i="1"/>
  <c r="CH111" i="1"/>
  <c r="CG134" i="1"/>
  <c r="CG139" i="1"/>
  <c r="CH116" i="1"/>
  <c r="CG137" i="1"/>
  <c r="CH114" i="1"/>
  <c r="CI102" i="1"/>
  <c r="CH125" i="1"/>
  <c r="CH103" i="1"/>
  <c r="CG126" i="1"/>
  <c r="CH109" i="1"/>
  <c r="CG132" i="1"/>
  <c r="CF138" i="1"/>
  <c r="CG115" i="1"/>
  <c r="CF141" i="1"/>
  <c r="CG118" i="1"/>
  <c r="CG100" i="1"/>
  <c r="CF105" i="1"/>
  <c r="CF128" i="1" s="1"/>
  <c r="CF123" i="1"/>
  <c r="CG127" i="1"/>
  <c r="CH104" i="1"/>
  <c r="CG124" i="1"/>
  <c r="CH101" i="1"/>
  <c r="CH110" i="1"/>
  <c r="CG133" i="1"/>
  <c r="CF131" i="1"/>
  <c r="CG108" i="1"/>
  <c r="CF112" i="1"/>
  <c r="CF135" i="1" s="1"/>
  <c r="CE98" i="9"/>
  <c r="CD120" i="9"/>
  <c r="BS105" i="9"/>
  <c r="BR127" i="9"/>
  <c r="BS134" i="9"/>
  <c r="BT112" i="9"/>
  <c r="CC110" i="9"/>
  <c r="CB132" i="9"/>
  <c r="BR119" i="9"/>
  <c r="BS97" i="9"/>
  <c r="BR101" i="9"/>
  <c r="BR123" i="9" s="1"/>
  <c r="CF126" i="9"/>
  <c r="CG104" i="9"/>
  <c r="CF99" i="9"/>
  <c r="CE121" i="9"/>
  <c r="CE135" i="9"/>
  <c r="CF113" i="9"/>
  <c r="CF122" i="9"/>
  <c r="CG100" i="9"/>
  <c r="CF129" i="9"/>
  <c r="CG107" i="9"/>
  <c r="CG128" i="9"/>
  <c r="CH106" i="9"/>
  <c r="CE96" i="9"/>
  <c r="CD118" i="9"/>
  <c r="BQ111" i="9"/>
  <c r="BP133" i="9"/>
  <c r="BP115" i="9"/>
  <c r="BP137" i="9" s="1"/>
  <c r="CE136" i="9"/>
  <c r="CF114" i="9"/>
  <c r="G50" i="5"/>
  <c r="F63" i="5"/>
  <c r="F62" i="4"/>
  <c r="G49" i="4"/>
  <c r="H53" i="3"/>
  <c r="G66" i="3"/>
  <c r="R53" i="3"/>
  <c r="R66" i="3" s="1"/>
  <c r="S48" i="6"/>
  <c r="S62" i="6" s="1"/>
  <c r="G62" i="6"/>
  <c r="H49" i="6"/>
  <c r="F62" i="7"/>
  <c r="G49" i="7"/>
  <c r="CH117" i="1" l="1"/>
  <c r="CG140" i="1"/>
  <c r="CI111" i="1"/>
  <c r="CH134" i="1"/>
  <c r="CI103" i="1"/>
  <c r="CH126" i="1"/>
  <c r="CG131" i="1"/>
  <c r="CH108" i="1"/>
  <c r="CG112" i="1"/>
  <c r="CG135" i="1" s="1"/>
  <c r="CH115" i="1"/>
  <c r="CG138" i="1"/>
  <c r="CI104" i="1"/>
  <c r="CH127" i="1"/>
  <c r="CI125" i="1"/>
  <c r="CJ102" i="1"/>
  <c r="CI114" i="1"/>
  <c r="CH137" i="1"/>
  <c r="CH139" i="1"/>
  <c r="CI116" i="1"/>
  <c r="CG141" i="1"/>
  <c r="CH118" i="1"/>
  <c r="CI110" i="1"/>
  <c r="CH133" i="1"/>
  <c r="CH132" i="1"/>
  <c r="CI109" i="1"/>
  <c r="CI101" i="1"/>
  <c r="CH124" i="1"/>
  <c r="CH100" i="1"/>
  <c r="CG123" i="1"/>
  <c r="CG105" i="1"/>
  <c r="CG128" i="1" s="1"/>
  <c r="CG126" i="9"/>
  <c r="CH104" i="9"/>
  <c r="CH107" i="9"/>
  <c r="CG129" i="9"/>
  <c r="CC132" i="9"/>
  <c r="CD110" i="9"/>
  <c r="BR111" i="9"/>
  <c r="BQ133" i="9"/>
  <c r="BQ115" i="9"/>
  <c r="BQ137" i="9" s="1"/>
  <c r="BT97" i="9"/>
  <c r="BS119" i="9"/>
  <c r="BS101" i="9"/>
  <c r="BS123" i="9" s="1"/>
  <c r="BT134" i="9"/>
  <c r="BU112" i="9"/>
  <c r="CH100" i="9"/>
  <c r="CG122" i="9"/>
  <c r="CG113" i="9"/>
  <c r="CF135" i="9"/>
  <c r="CF136" i="9"/>
  <c r="CG114" i="9"/>
  <c r="CE118" i="9"/>
  <c r="CF96" i="9"/>
  <c r="CI106" i="9"/>
  <c r="CH128" i="9"/>
  <c r="BS127" i="9"/>
  <c r="BT105" i="9"/>
  <c r="CF121" i="9"/>
  <c r="CG99" i="9"/>
  <c r="CE120" i="9"/>
  <c r="CF98" i="9"/>
  <c r="H49" i="7"/>
  <c r="S48" i="7"/>
  <c r="S62" i="7" s="1"/>
  <c r="G62" i="7"/>
  <c r="I49" i="6"/>
  <c r="H62" i="6"/>
  <c r="I53" i="3"/>
  <c r="H66" i="3"/>
  <c r="H49" i="4"/>
  <c r="R49" i="4"/>
  <c r="R62" i="4" s="1"/>
  <c r="G62" i="4"/>
  <c r="H50" i="5"/>
  <c r="S47" i="5"/>
  <c r="S60" i="5" s="1"/>
  <c r="G63" i="5"/>
  <c r="CJ111" i="1" l="1"/>
  <c r="CI134" i="1"/>
  <c r="CH140" i="1"/>
  <c r="CI117" i="1"/>
  <c r="CJ114" i="1"/>
  <c r="CI137" i="1"/>
  <c r="CK102" i="1"/>
  <c r="CJ125" i="1"/>
  <c r="CH141" i="1"/>
  <c r="CI118" i="1"/>
  <c r="CI100" i="1"/>
  <c r="CH123" i="1"/>
  <c r="CH105" i="1"/>
  <c r="CH128" i="1" s="1"/>
  <c r="CI132" i="1"/>
  <c r="CJ109" i="1"/>
  <c r="CI115" i="1"/>
  <c r="CH138" i="1"/>
  <c r="CJ110" i="1"/>
  <c r="CI133" i="1"/>
  <c r="CJ116" i="1"/>
  <c r="CI139" i="1"/>
  <c r="CJ104" i="1"/>
  <c r="CI127" i="1"/>
  <c r="CJ101" i="1"/>
  <c r="CI124" i="1"/>
  <c r="CI108" i="1"/>
  <c r="CH131" i="1"/>
  <c r="CH112" i="1"/>
  <c r="CH135" i="1" s="1"/>
  <c r="CI126" i="1"/>
  <c r="CJ103" i="1"/>
  <c r="BU105" i="9"/>
  <c r="BT127" i="9"/>
  <c r="BR133" i="9"/>
  <c r="BS111" i="9"/>
  <c r="BR115" i="9"/>
  <c r="BR137" i="9" s="1"/>
  <c r="CH99" i="9"/>
  <c r="CG121" i="9"/>
  <c r="CI107" i="9"/>
  <c r="CH129" i="9"/>
  <c r="CF120" i="9"/>
  <c r="CG98" i="9"/>
  <c r="BU134" i="9"/>
  <c r="BV112" i="9"/>
  <c r="BU97" i="9"/>
  <c r="BT119" i="9"/>
  <c r="BT101" i="9"/>
  <c r="BT123" i="9" s="1"/>
  <c r="CI128" i="9"/>
  <c r="CJ106" i="9"/>
  <c r="CF118" i="9"/>
  <c r="CG96" i="9"/>
  <c r="CD132" i="9"/>
  <c r="CE110" i="9"/>
  <c r="CG136" i="9"/>
  <c r="CH114" i="9"/>
  <c r="CG135" i="9"/>
  <c r="CH113" i="9"/>
  <c r="CH126" i="9"/>
  <c r="CI104" i="9"/>
  <c r="CI100" i="9"/>
  <c r="CH122" i="9"/>
  <c r="H63" i="5"/>
  <c r="I50" i="5"/>
  <c r="I49" i="4"/>
  <c r="H62" i="4"/>
  <c r="J53" i="3"/>
  <c r="I66" i="3"/>
  <c r="I62" i="6"/>
  <c r="J49" i="6"/>
  <c r="I49" i="7"/>
  <c r="H62" i="7"/>
  <c r="CJ117" i="1" l="1"/>
  <c r="CI140" i="1"/>
  <c r="CJ134" i="1"/>
  <c r="CK111" i="1"/>
  <c r="CJ133" i="1"/>
  <c r="CK110" i="1"/>
  <c r="CK101" i="1"/>
  <c r="CJ124" i="1"/>
  <c r="CJ115" i="1"/>
  <c r="CI138" i="1"/>
  <c r="CI141" i="1"/>
  <c r="CJ118" i="1"/>
  <c r="CL102" i="1"/>
  <c r="CK125" i="1"/>
  <c r="CJ126" i="1"/>
  <c r="CK103" i="1"/>
  <c r="CJ100" i="1"/>
  <c r="CI123" i="1"/>
  <c r="CI105" i="1"/>
  <c r="CI128" i="1" s="1"/>
  <c r="CK116" i="1"/>
  <c r="CJ139" i="1"/>
  <c r="CJ132" i="1"/>
  <c r="CK109" i="1"/>
  <c r="CJ108" i="1"/>
  <c r="CI112" i="1"/>
  <c r="CI135" i="1" s="1"/>
  <c r="CI131" i="1"/>
  <c r="CK104" i="1"/>
  <c r="CJ127" i="1"/>
  <c r="CK114" i="1"/>
  <c r="CJ137" i="1"/>
  <c r="CJ104" i="9"/>
  <c r="CI126" i="9"/>
  <c r="BU119" i="9"/>
  <c r="BV97" i="9"/>
  <c r="BU101" i="9"/>
  <c r="BU123" i="9" s="1"/>
  <c r="CG120" i="9"/>
  <c r="CH98" i="9"/>
  <c r="BW112" i="9"/>
  <c r="BV134" i="9"/>
  <c r="CH136" i="9"/>
  <c r="CI114" i="9"/>
  <c r="CE132" i="9"/>
  <c r="CF110" i="9"/>
  <c r="CI99" i="9"/>
  <c r="CH121" i="9"/>
  <c r="BT111" i="9"/>
  <c r="BS133" i="9"/>
  <c r="BS115" i="9"/>
  <c r="BS137" i="9" s="1"/>
  <c r="CH135" i="9"/>
  <c r="CI113" i="9"/>
  <c r="CI129" i="9"/>
  <c r="CJ107" i="9"/>
  <c r="CH96" i="9"/>
  <c r="CG118" i="9"/>
  <c r="CK106" i="9"/>
  <c r="CJ128" i="9"/>
  <c r="CJ100" i="9"/>
  <c r="CI122" i="9"/>
  <c r="BV105" i="9"/>
  <c r="BU127" i="9"/>
  <c r="J62" i="6"/>
  <c r="T48" i="6"/>
  <c r="T62" i="6" s="1"/>
  <c r="K49" i="6"/>
  <c r="I62" i="7"/>
  <c r="J49" i="7"/>
  <c r="J49" i="4"/>
  <c r="I62" i="4"/>
  <c r="I63" i="5"/>
  <c r="J50" i="5"/>
  <c r="S53" i="3"/>
  <c r="S66" i="3" s="1"/>
  <c r="J66" i="3"/>
  <c r="K53" i="3"/>
  <c r="CL111" i="1" l="1"/>
  <c r="CK134" i="1"/>
  <c r="CK117" i="1"/>
  <c r="CJ140" i="1"/>
  <c r="CK118" i="1"/>
  <c r="CJ141" i="1"/>
  <c r="CL109" i="1"/>
  <c r="CK132" i="1"/>
  <c r="CL114" i="1"/>
  <c r="CK137" i="1"/>
  <c r="CK133" i="1"/>
  <c r="CL110" i="1"/>
  <c r="CJ123" i="1"/>
  <c r="CK100" i="1"/>
  <c r="CJ105" i="1"/>
  <c r="CJ128" i="1" s="1"/>
  <c r="CK126" i="1"/>
  <c r="CL103" i="1"/>
  <c r="CK127" i="1"/>
  <c r="CL104" i="1"/>
  <c r="CL125" i="1"/>
  <c r="CM102" i="1"/>
  <c r="CJ131" i="1"/>
  <c r="CK108" i="1"/>
  <c r="CJ112" i="1"/>
  <c r="CJ135" i="1" s="1"/>
  <c r="CK115" i="1"/>
  <c r="CJ138" i="1"/>
  <c r="CL116" i="1"/>
  <c r="CK139" i="1"/>
  <c r="CK124" i="1"/>
  <c r="CL101" i="1"/>
  <c r="BV127" i="9"/>
  <c r="BW105" i="9"/>
  <c r="CJ114" i="9"/>
  <c r="CI136" i="9"/>
  <c r="CK128" i="9"/>
  <c r="CL106" i="9"/>
  <c r="CJ129" i="9"/>
  <c r="CK107" i="9"/>
  <c r="CG110" i="9"/>
  <c r="CF132" i="9"/>
  <c r="CJ122" i="9"/>
  <c r="CK100" i="9"/>
  <c r="CI96" i="9"/>
  <c r="CH118" i="9"/>
  <c r="BX112" i="9"/>
  <c r="BW134" i="9"/>
  <c r="CI98" i="9"/>
  <c r="CH120" i="9"/>
  <c r="CJ113" i="9"/>
  <c r="CI135" i="9"/>
  <c r="BV119" i="9"/>
  <c r="BW97" i="9"/>
  <c r="BV101" i="9"/>
  <c r="BV123" i="9" s="1"/>
  <c r="BU111" i="9"/>
  <c r="BT133" i="9"/>
  <c r="BT115" i="9"/>
  <c r="BT137" i="9" s="1"/>
  <c r="CI121" i="9"/>
  <c r="CJ99" i="9"/>
  <c r="CJ126" i="9"/>
  <c r="CK104" i="9"/>
  <c r="T48" i="7"/>
  <c r="T62" i="7" s="1"/>
  <c r="J62" i="7"/>
  <c r="K49" i="7"/>
  <c r="L53" i="3"/>
  <c r="K66" i="3"/>
  <c r="J63" i="5"/>
  <c r="T47" i="5"/>
  <c r="T60" i="5" s="1"/>
  <c r="K50" i="5"/>
  <c r="J62" i="4"/>
  <c r="S49" i="4"/>
  <c r="S62" i="4" s="1"/>
  <c r="K49" i="4"/>
  <c r="L49" i="6"/>
  <c r="K62" i="6"/>
  <c r="CK140" i="1" l="1"/>
  <c r="CL117" i="1"/>
  <c r="CL134" i="1"/>
  <c r="CM111" i="1"/>
  <c r="CK138" i="1"/>
  <c r="CL115" i="1"/>
  <c r="CK112" i="1"/>
  <c r="CK135" i="1" s="1"/>
  <c r="CL108" i="1"/>
  <c r="CK131" i="1"/>
  <c r="CK123" i="1"/>
  <c r="CL100" i="1"/>
  <c r="CK105" i="1"/>
  <c r="CK128" i="1" s="1"/>
  <c r="CM110" i="1"/>
  <c r="CL133" i="1"/>
  <c r="CM101" i="1"/>
  <c r="CL124" i="1"/>
  <c r="CL139" i="1"/>
  <c r="CM116" i="1"/>
  <c r="CM125" i="1"/>
  <c r="CN102" i="1"/>
  <c r="CM104" i="1"/>
  <c r="CL127" i="1"/>
  <c r="CM114" i="1"/>
  <c r="CL137" i="1"/>
  <c r="CM109" i="1"/>
  <c r="CL132" i="1"/>
  <c r="CL126" i="1"/>
  <c r="CM103" i="1"/>
  <c r="CK141" i="1"/>
  <c r="CL118" i="1"/>
  <c r="BV111" i="9"/>
  <c r="BU133" i="9"/>
  <c r="BU115" i="9"/>
  <c r="BU137" i="9" s="1"/>
  <c r="BX97" i="9"/>
  <c r="BW119" i="9"/>
  <c r="BW101" i="9"/>
  <c r="BW123" i="9" s="1"/>
  <c r="CJ121" i="9"/>
  <c r="CK99" i="9"/>
  <c r="CK122" i="9"/>
  <c r="CL100" i="9"/>
  <c r="CG132" i="9"/>
  <c r="CH110" i="9"/>
  <c r="CK129" i="9"/>
  <c r="CL107" i="9"/>
  <c r="CI120" i="9"/>
  <c r="CJ98" i="9"/>
  <c r="CJ136" i="9"/>
  <c r="CK114" i="9"/>
  <c r="BX134" i="9"/>
  <c r="BY112" i="9"/>
  <c r="BX105" i="9"/>
  <c r="BW127" i="9"/>
  <c r="CI118" i="9"/>
  <c r="CJ96" i="9"/>
  <c r="CL128" i="9"/>
  <c r="CM106" i="9"/>
  <c r="CK113" i="9"/>
  <c r="CJ135" i="9"/>
  <c r="CK126" i="9"/>
  <c r="CL104" i="9"/>
  <c r="K62" i="7"/>
  <c r="L49" i="7"/>
  <c r="L62" i="6"/>
  <c r="M49" i="6"/>
  <c r="L49" i="4"/>
  <c r="K62" i="4"/>
  <c r="L50" i="5"/>
  <c r="K63" i="5"/>
  <c r="M53" i="3"/>
  <c r="L66" i="3"/>
  <c r="CN111" i="1" l="1"/>
  <c r="CM134" i="1"/>
  <c r="CM117" i="1"/>
  <c r="CL140" i="1"/>
  <c r="CN116" i="1"/>
  <c r="CM139" i="1"/>
  <c r="CM124" i="1"/>
  <c r="CN101" i="1"/>
  <c r="CM132" i="1"/>
  <c r="CN109" i="1"/>
  <c r="CN110" i="1"/>
  <c r="CM133" i="1"/>
  <c r="CM137" i="1"/>
  <c r="CN114" i="1"/>
  <c r="CM100" i="1"/>
  <c r="CL123" i="1"/>
  <c r="CL105" i="1"/>
  <c r="CL128" i="1" s="1"/>
  <c r="CM118" i="1"/>
  <c r="CL141" i="1"/>
  <c r="CM126" i="1"/>
  <c r="CN103" i="1"/>
  <c r="CN125" i="1"/>
  <c r="CO102" i="1"/>
  <c r="CM115" i="1"/>
  <c r="CL138" i="1"/>
  <c r="CL131" i="1"/>
  <c r="CM108" i="1"/>
  <c r="CL112" i="1"/>
  <c r="CL135" i="1" s="1"/>
  <c r="CN104" i="1"/>
  <c r="CM127" i="1"/>
  <c r="CL122" i="9"/>
  <c r="CM100" i="9"/>
  <c r="CL99" i="9"/>
  <c r="CK121" i="9"/>
  <c r="CL113" i="9"/>
  <c r="CK135" i="9"/>
  <c r="CN106" i="9"/>
  <c r="CM128" i="9"/>
  <c r="CL129" i="9"/>
  <c r="CM107" i="9"/>
  <c r="BY105" i="9"/>
  <c r="BX127" i="9"/>
  <c r="CI110" i="9"/>
  <c r="CH132" i="9"/>
  <c r="CJ118" i="9"/>
  <c r="CK96" i="9"/>
  <c r="BZ112" i="9"/>
  <c r="BY134" i="9"/>
  <c r="BX119" i="9"/>
  <c r="BY97" i="9"/>
  <c r="BX101" i="9"/>
  <c r="BX123" i="9" s="1"/>
  <c r="CK136" i="9"/>
  <c r="CL114" i="9"/>
  <c r="CL126" i="9"/>
  <c r="CM104" i="9"/>
  <c r="CJ120" i="9"/>
  <c r="CK98" i="9"/>
  <c r="BV133" i="9"/>
  <c r="BW111" i="9"/>
  <c r="BV115" i="9"/>
  <c r="BV137" i="9" s="1"/>
  <c r="T53" i="3"/>
  <c r="T66" i="3" s="1"/>
  <c r="M66" i="3"/>
  <c r="B54" i="3"/>
  <c r="M62" i="6"/>
  <c r="U48" i="6"/>
  <c r="U62" i="6" s="1"/>
  <c r="B50" i="6"/>
  <c r="M49" i="7"/>
  <c r="L62" i="7"/>
  <c r="M50" i="5"/>
  <c r="L63" i="5"/>
  <c r="M49" i="4"/>
  <c r="L62" i="4"/>
  <c r="CN117" i="1" l="1"/>
  <c r="CM140" i="1"/>
  <c r="CO111" i="1"/>
  <c r="CN134" i="1"/>
  <c r="CN133" i="1"/>
  <c r="CO110" i="1"/>
  <c r="CN118" i="1"/>
  <c r="CM141" i="1"/>
  <c r="CM131" i="1"/>
  <c r="CM112" i="1"/>
  <c r="CM135" i="1" s="1"/>
  <c r="CN108" i="1"/>
  <c r="CN115" i="1"/>
  <c r="CM138" i="1"/>
  <c r="CO104" i="1"/>
  <c r="CN127" i="1"/>
  <c r="CM123" i="1"/>
  <c r="CN100" i="1"/>
  <c r="CM105" i="1"/>
  <c r="CM128" i="1" s="1"/>
  <c r="CO109" i="1"/>
  <c r="CN132" i="1"/>
  <c r="CN124" i="1"/>
  <c r="CO101" i="1"/>
  <c r="CN137" i="1"/>
  <c r="CO114" i="1"/>
  <c r="CO125" i="1"/>
  <c r="CP102" i="1"/>
  <c r="CN126" i="1"/>
  <c r="CO103" i="1"/>
  <c r="CO116" i="1"/>
  <c r="CN139" i="1"/>
  <c r="CM126" i="9"/>
  <c r="CN104" i="9"/>
  <c r="BX111" i="9"/>
  <c r="BW133" i="9"/>
  <c r="BW115" i="9"/>
  <c r="BW137" i="9" s="1"/>
  <c r="CK120" i="9"/>
  <c r="CL98" i="9"/>
  <c r="BY127" i="9"/>
  <c r="BZ105" i="9"/>
  <c r="CM129" i="9"/>
  <c r="CN107" i="9"/>
  <c r="CM114" i="9"/>
  <c r="CL136" i="9"/>
  <c r="CO106" i="9"/>
  <c r="CN128" i="9"/>
  <c r="BY119" i="9"/>
  <c r="BZ97" i="9"/>
  <c r="BY101" i="9"/>
  <c r="BY123" i="9" s="1"/>
  <c r="CM113" i="9"/>
  <c r="CL135" i="9"/>
  <c r="CA112" i="9"/>
  <c r="BZ134" i="9"/>
  <c r="CL121" i="9"/>
  <c r="CM99" i="9"/>
  <c r="CN100" i="9"/>
  <c r="CM122" i="9"/>
  <c r="CJ110" i="9"/>
  <c r="CI132" i="9"/>
  <c r="CK118" i="9"/>
  <c r="CL96" i="9"/>
  <c r="M62" i="7"/>
  <c r="U48" i="7"/>
  <c r="U62" i="7" s="1"/>
  <c r="B50" i="7"/>
  <c r="B50" i="4"/>
  <c r="M62" i="4"/>
  <c r="T49" i="4"/>
  <c r="T62" i="4" s="1"/>
  <c r="M63" i="5"/>
  <c r="U47" i="5"/>
  <c r="U60" i="5" s="1"/>
  <c r="B51" i="5"/>
  <c r="C54" i="3"/>
  <c r="B67" i="3"/>
  <c r="B63" i="6"/>
  <c r="C50" i="6"/>
  <c r="R63" i="6" s="1"/>
  <c r="CO134" i="1" l="1"/>
  <c r="CP111" i="1"/>
  <c r="CO117" i="1"/>
  <c r="CN140" i="1"/>
  <c r="CO139" i="1"/>
  <c r="CP116" i="1"/>
  <c r="CO127" i="1"/>
  <c r="CP104" i="1"/>
  <c r="CQ102" i="1"/>
  <c r="CP125" i="1"/>
  <c r="CO137" i="1"/>
  <c r="CP114" i="1"/>
  <c r="CN123" i="1"/>
  <c r="CO100" i="1"/>
  <c r="CN105" i="1"/>
  <c r="CN128" i="1" s="1"/>
  <c r="CN138" i="1"/>
  <c r="CO115" i="1"/>
  <c r="CN141" i="1"/>
  <c r="CO118" i="1"/>
  <c r="CP103" i="1"/>
  <c r="CO126" i="1"/>
  <c r="CP110" i="1"/>
  <c r="CO133" i="1"/>
  <c r="CN112" i="1"/>
  <c r="CN135" i="1" s="1"/>
  <c r="CO108" i="1"/>
  <c r="CN131" i="1"/>
  <c r="CO124" i="1"/>
  <c r="CP101" i="1"/>
  <c r="CP109" i="1"/>
  <c r="CO132" i="1"/>
  <c r="CO128" i="9"/>
  <c r="CP106" i="9"/>
  <c r="CL120" i="9"/>
  <c r="CM98" i="9"/>
  <c r="CK110" i="9"/>
  <c r="CJ132" i="9"/>
  <c r="CN129" i="9"/>
  <c r="CO107" i="9"/>
  <c r="CN122" i="9"/>
  <c r="CO100" i="9"/>
  <c r="CN99" i="9"/>
  <c r="CM121" i="9"/>
  <c r="BZ127" i="9"/>
  <c r="CA105" i="9"/>
  <c r="CN114" i="9"/>
  <c r="CM136" i="9"/>
  <c r="CB112" i="9"/>
  <c r="CA134" i="9"/>
  <c r="CM135" i="9"/>
  <c r="CN113" i="9"/>
  <c r="BX133" i="9"/>
  <c r="BY111" i="9"/>
  <c r="BX115" i="9"/>
  <c r="BX137" i="9" s="1"/>
  <c r="BZ119" i="9"/>
  <c r="CA97" i="9"/>
  <c r="BZ101" i="9"/>
  <c r="BZ123" i="9" s="1"/>
  <c r="CO104" i="9"/>
  <c r="CN126" i="9"/>
  <c r="CL118" i="9"/>
  <c r="CM96" i="9"/>
  <c r="D50" i="6"/>
  <c r="C63" i="6"/>
  <c r="C67" i="3"/>
  <c r="D54" i="3"/>
  <c r="B64" i="5"/>
  <c r="C51" i="5"/>
  <c r="C50" i="4"/>
  <c r="B63" i="4"/>
  <c r="C50" i="7"/>
  <c r="B63" i="7"/>
  <c r="CP117" i="1" l="1"/>
  <c r="CO140" i="1"/>
  <c r="CQ111" i="1"/>
  <c r="CP134" i="1"/>
  <c r="CP132" i="1"/>
  <c r="CQ109" i="1"/>
  <c r="CP100" i="1"/>
  <c r="CO123" i="1"/>
  <c r="CO105" i="1"/>
  <c r="CO128" i="1" s="1"/>
  <c r="CP137" i="1"/>
  <c r="CQ114" i="1"/>
  <c r="CQ103" i="1"/>
  <c r="CP126" i="1"/>
  <c r="CO141" i="1"/>
  <c r="CP118" i="1"/>
  <c r="CP115" i="1"/>
  <c r="CO138" i="1"/>
  <c r="CQ101" i="1"/>
  <c r="CP124" i="1"/>
  <c r="CO112" i="1"/>
  <c r="CO135" i="1" s="1"/>
  <c r="CO131" i="1"/>
  <c r="CP108" i="1"/>
  <c r="CQ125" i="1"/>
  <c r="CR102" i="1"/>
  <c r="CP133" i="1"/>
  <c r="CQ110" i="1"/>
  <c r="CQ116" i="1"/>
  <c r="CP139" i="1"/>
  <c r="CQ104" i="1"/>
  <c r="CP127" i="1"/>
  <c r="CN121" i="9"/>
  <c r="CO99" i="9"/>
  <c r="BZ111" i="9"/>
  <c r="BY133" i="9"/>
  <c r="BY115" i="9"/>
  <c r="BY137" i="9" s="1"/>
  <c r="CB97" i="9"/>
  <c r="CA119" i="9"/>
  <c r="CA101" i="9"/>
  <c r="CA123" i="9" s="1"/>
  <c r="CP104" i="9"/>
  <c r="CO126" i="9"/>
  <c r="CP100" i="9"/>
  <c r="CO122" i="9"/>
  <c r="CO129" i="9"/>
  <c r="CP107" i="9"/>
  <c r="CN98" i="9"/>
  <c r="CM120" i="9"/>
  <c r="CQ106" i="9"/>
  <c r="CP128" i="9"/>
  <c r="CA127" i="9"/>
  <c r="CB105" i="9"/>
  <c r="CN135" i="9"/>
  <c r="CO113" i="9"/>
  <c r="CL110" i="9"/>
  <c r="CK132" i="9"/>
  <c r="CB134" i="9"/>
  <c r="CC112" i="9"/>
  <c r="CM118" i="9"/>
  <c r="CN96" i="9"/>
  <c r="CO114" i="9"/>
  <c r="CN136" i="9"/>
  <c r="C64" i="5"/>
  <c r="D51" i="5"/>
  <c r="C63" i="7"/>
  <c r="D50" i="7"/>
  <c r="D50" i="4"/>
  <c r="C63" i="4"/>
  <c r="Q67" i="3"/>
  <c r="D67" i="3"/>
  <c r="E54" i="3"/>
  <c r="E50" i="6"/>
  <c r="D63" i="6"/>
  <c r="CQ134" i="1" l="1"/>
  <c r="CR111" i="1"/>
  <c r="CQ117" i="1"/>
  <c r="CP140" i="1"/>
  <c r="CR116" i="1"/>
  <c r="CQ139" i="1"/>
  <c r="CR110" i="1"/>
  <c r="CQ133" i="1"/>
  <c r="CQ126" i="1"/>
  <c r="CR103" i="1"/>
  <c r="CQ137" i="1"/>
  <c r="CR114" i="1"/>
  <c r="CP141" i="1"/>
  <c r="CQ118" i="1"/>
  <c r="CP112" i="1"/>
  <c r="CP135" i="1" s="1"/>
  <c r="CQ108" i="1"/>
  <c r="CP131" i="1"/>
  <c r="CR104" i="1"/>
  <c r="CQ127" i="1"/>
  <c r="CR125" i="1"/>
  <c r="CS102" i="1"/>
  <c r="CR101" i="1"/>
  <c r="CQ124" i="1"/>
  <c r="CR109" i="1"/>
  <c r="CQ132" i="1"/>
  <c r="CQ115" i="1"/>
  <c r="CP138" i="1"/>
  <c r="CP123" i="1"/>
  <c r="CQ100" i="1"/>
  <c r="CP105" i="1"/>
  <c r="CP128" i="1" s="1"/>
  <c r="CP113" i="9"/>
  <c r="CO135" i="9"/>
  <c r="CN118" i="9"/>
  <c r="CO96" i="9"/>
  <c r="CM110" i="9"/>
  <c r="CL132" i="9"/>
  <c r="CP126" i="9"/>
  <c r="CQ104" i="9"/>
  <c r="CC97" i="9"/>
  <c r="CB119" i="9"/>
  <c r="CB101" i="9"/>
  <c r="CB123" i="9" s="1"/>
  <c r="CC105" i="9"/>
  <c r="CB127" i="9"/>
  <c r="CQ128" i="9"/>
  <c r="CR106" i="9"/>
  <c r="CP99" i="9"/>
  <c r="CO121" i="9"/>
  <c r="CN120" i="9"/>
  <c r="CO98" i="9"/>
  <c r="CQ107" i="9"/>
  <c r="CP129" i="9"/>
  <c r="CC134" i="9"/>
  <c r="CD112" i="9"/>
  <c r="CP122" i="9"/>
  <c r="CQ100" i="9"/>
  <c r="CA111" i="9"/>
  <c r="BZ133" i="9"/>
  <c r="BZ115" i="9"/>
  <c r="BZ137" i="9" s="1"/>
  <c r="CO136" i="9"/>
  <c r="CP114" i="9"/>
  <c r="Q63" i="4"/>
  <c r="E50" i="4"/>
  <c r="D63" i="4"/>
  <c r="D64" i="5"/>
  <c r="R61" i="5"/>
  <c r="E51" i="5"/>
  <c r="F50" i="6"/>
  <c r="E63" i="6"/>
  <c r="E67" i="3"/>
  <c r="F54" i="3"/>
  <c r="E50" i="7"/>
  <c r="D63" i="7"/>
  <c r="R63" i="7"/>
  <c r="CR117" i="1" l="1"/>
  <c r="CQ140" i="1"/>
  <c r="CS111" i="1"/>
  <c r="CR134" i="1"/>
  <c r="CR108" i="1"/>
  <c r="CQ131" i="1"/>
  <c r="CQ112" i="1"/>
  <c r="CQ135" i="1" s="1"/>
  <c r="CR137" i="1"/>
  <c r="CS114" i="1"/>
  <c r="CR100" i="1"/>
  <c r="CQ123" i="1"/>
  <c r="CQ105" i="1"/>
  <c r="CQ128" i="1" s="1"/>
  <c r="CR112" i="1"/>
  <c r="CR135" i="1" s="1"/>
  <c r="CR132" i="1"/>
  <c r="CS109" i="1"/>
  <c r="CR127" i="1"/>
  <c r="CS104" i="1"/>
  <c r="CQ138" i="1"/>
  <c r="CR115" i="1"/>
  <c r="CS103" i="1"/>
  <c r="CR126" i="1"/>
  <c r="CR124" i="1"/>
  <c r="CS101" i="1"/>
  <c r="CT102" i="1"/>
  <c r="CT125" i="1" s="1"/>
  <c r="CS125" i="1"/>
  <c r="CQ141" i="1"/>
  <c r="CR118" i="1"/>
  <c r="CR133" i="1"/>
  <c r="CS110" i="1"/>
  <c r="CR139" i="1"/>
  <c r="CS116" i="1"/>
  <c r="CD105" i="9"/>
  <c r="CC127" i="9"/>
  <c r="CQ122" i="9"/>
  <c r="CR100" i="9"/>
  <c r="CD97" i="9"/>
  <c r="CC119" i="9"/>
  <c r="CC101" i="9"/>
  <c r="CC123" i="9" s="1"/>
  <c r="CP98" i="9"/>
  <c r="CO120" i="9"/>
  <c r="CQ126" i="9"/>
  <c r="CR104" i="9"/>
  <c r="CA133" i="9"/>
  <c r="CB111" i="9"/>
  <c r="CA115" i="9"/>
  <c r="CA137" i="9" s="1"/>
  <c r="CD134" i="9"/>
  <c r="CE112" i="9"/>
  <c r="CR107" i="9"/>
  <c r="CQ129" i="9"/>
  <c r="CM132" i="9"/>
  <c r="CN110" i="9"/>
  <c r="CQ99" i="9"/>
  <c r="CP121" i="9"/>
  <c r="CS106" i="9"/>
  <c r="CR128" i="9"/>
  <c r="CP136" i="9"/>
  <c r="CQ114" i="9"/>
  <c r="CO118" i="9"/>
  <c r="CP96" i="9"/>
  <c r="CP135" i="9"/>
  <c r="CQ113" i="9"/>
  <c r="G50" i="6"/>
  <c r="F63" i="6"/>
  <c r="F51" i="5"/>
  <c r="E64" i="5"/>
  <c r="E63" i="4"/>
  <c r="F50" i="4"/>
  <c r="F50" i="7"/>
  <c r="E63" i="7"/>
  <c r="F67" i="3"/>
  <c r="G54" i="3"/>
  <c r="CT111" i="1" l="1"/>
  <c r="CT134" i="1" s="1"/>
  <c r="CS134" i="1"/>
  <c r="CS117" i="1"/>
  <c r="CR140" i="1"/>
  <c r="CT104" i="1"/>
  <c r="CT127" i="1" s="1"/>
  <c r="CS127" i="1"/>
  <c r="CS133" i="1"/>
  <c r="CT110" i="1"/>
  <c r="CT133" i="1" s="1"/>
  <c r="CR141" i="1"/>
  <c r="CS118" i="1"/>
  <c r="CT109" i="1"/>
  <c r="CT132" i="1" s="1"/>
  <c r="CS132" i="1"/>
  <c r="CS139" i="1"/>
  <c r="CT116" i="1"/>
  <c r="CT139" i="1" s="1"/>
  <c r="CS100" i="1"/>
  <c r="CR123" i="1"/>
  <c r="CR105" i="1"/>
  <c r="CR128" i="1" s="1"/>
  <c r="CS128" i="9"/>
  <c r="CT106" i="9"/>
  <c r="CT114" i="1"/>
  <c r="CT137" i="1" s="1"/>
  <c r="CS137" i="1"/>
  <c r="CS126" i="1"/>
  <c r="CT103" i="1"/>
  <c r="CT126" i="1" s="1"/>
  <c r="CT101" i="1"/>
  <c r="CT124" i="1" s="1"/>
  <c r="CS124" i="1"/>
  <c r="CR138" i="1"/>
  <c r="CS115" i="1"/>
  <c r="CS108" i="1"/>
  <c r="CR131" i="1"/>
  <c r="CQ96" i="9"/>
  <c r="CP118" i="9"/>
  <c r="CS104" i="9"/>
  <c r="CT104" i="9" s="1"/>
  <c r="CU104" i="9" s="1"/>
  <c r="CR126" i="9"/>
  <c r="CC111" i="9"/>
  <c r="CB133" i="9"/>
  <c r="CB115" i="9"/>
  <c r="CB137" i="9" s="1"/>
  <c r="CQ98" i="9"/>
  <c r="CP120" i="9"/>
  <c r="CQ121" i="9"/>
  <c r="CR99" i="9"/>
  <c r="CE97" i="9"/>
  <c r="CD119" i="9"/>
  <c r="CD101" i="9"/>
  <c r="CD123" i="9" s="1"/>
  <c r="CR113" i="9"/>
  <c r="CQ135" i="9"/>
  <c r="CE134" i="9"/>
  <c r="CF112" i="9"/>
  <c r="CQ136" i="9"/>
  <c r="CR114" i="9"/>
  <c r="CO110" i="9"/>
  <c r="CN132" i="9"/>
  <c r="CS100" i="9"/>
  <c r="CR122" i="9"/>
  <c r="CR129" i="9"/>
  <c r="CS107" i="9"/>
  <c r="CD127" i="9"/>
  <c r="CE105" i="9"/>
  <c r="G67" i="3"/>
  <c r="R54" i="3"/>
  <c r="R67" i="3" s="1"/>
  <c r="H54" i="3"/>
  <c r="F63" i="7"/>
  <c r="G50" i="7"/>
  <c r="F63" i="4"/>
  <c r="G50" i="4"/>
  <c r="G51" i="5"/>
  <c r="F64" i="5"/>
  <c r="S49" i="6"/>
  <c r="S63" i="6" s="1"/>
  <c r="G63" i="6"/>
  <c r="H50" i="6"/>
  <c r="CT128" i="9" l="1"/>
  <c r="CU106" i="9"/>
  <c r="CU126" i="9"/>
  <c r="CT117" i="1"/>
  <c r="CT140" i="1" s="1"/>
  <c r="CS140" i="1"/>
  <c r="CS122" i="9"/>
  <c r="CT100" i="9"/>
  <c r="CT126" i="9"/>
  <c r="CT100" i="1"/>
  <c r="CS123" i="1"/>
  <c r="CS105" i="1"/>
  <c r="CS128" i="1" s="1"/>
  <c r="CS131" i="1"/>
  <c r="CS112" i="1"/>
  <c r="CS135" i="1" s="1"/>
  <c r="CT108" i="1"/>
  <c r="CS138" i="1"/>
  <c r="CT115" i="1"/>
  <c r="CT138" i="1" s="1"/>
  <c r="CS141" i="1"/>
  <c r="CT118" i="1"/>
  <c r="CT141" i="1" s="1"/>
  <c r="CS129" i="9"/>
  <c r="CT107" i="9"/>
  <c r="CE127" i="9"/>
  <c r="CF105" i="9"/>
  <c r="CP110" i="9"/>
  <c r="CO132" i="9"/>
  <c r="CD111" i="9"/>
  <c r="CC133" i="9"/>
  <c r="CC115" i="9"/>
  <c r="CC137" i="9" s="1"/>
  <c r="CS99" i="9"/>
  <c r="CR121" i="9"/>
  <c r="CR136" i="9"/>
  <c r="CS114" i="9"/>
  <c r="CG112" i="9"/>
  <c r="CF134" i="9"/>
  <c r="CF97" i="9"/>
  <c r="CE119" i="9"/>
  <c r="CE101" i="9"/>
  <c r="CE123" i="9" s="1"/>
  <c r="CQ120" i="9"/>
  <c r="CR98" i="9"/>
  <c r="CS126" i="9"/>
  <c r="CS113" i="9"/>
  <c r="CR135" i="9"/>
  <c r="CR96" i="9"/>
  <c r="CQ118" i="9"/>
  <c r="S48" i="5"/>
  <c r="S61" i="5" s="1"/>
  <c r="G64" i="5"/>
  <c r="H51" i="5"/>
  <c r="H63" i="6"/>
  <c r="I50" i="6"/>
  <c r="S49" i="7"/>
  <c r="S63" i="7" s="1"/>
  <c r="H50" i="7"/>
  <c r="G63" i="7"/>
  <c r="I54" i="3"/>
  <c r="H67" i="3"/>
  <c r="H50" i="4"/>
  <c r="R50" i="4"/>
  <c r="R63" i="4" s="1"/>
  <c r="G63" i="4"/>
  <c r="CT129" i="9" l="1"/>
  <c r="CU107" i="9"/>
  <c r="CT122" i="9"/>
  <c r="CU128" i="9"/>
  <c r="CT131" i="1"/>
  <c r="CT112" i="1"/>
  <c r="CT135" i="1" s="1"/>
  <c r="CS121" i="9"/>
  <c r="CT99" i="9"/>
  <c r="CT123" i="1"/>
  <c r="CT105" i="1"/>
  <c r="CT128" i="1" s="1"/>
  <c r="CS136" i="9"/>
  <c r="CT114" i="9"/>
  <c r="CS135" i="9"/>
  <c r="CT113" i="9"/>
  <c r="CG97" i="9"/>
  <c r="CF119" i="9"/>
  <c r="CF101" i="9"/>
  <c r="CF123" i="9" s="1"/>
  <c r="CS96" i="9"/>
  <c r="CT96" i="9" s="1"/>
  <c r="CR118" i="9"/>
  <c r="CR120" i="9"/>
  <c r="CS98" i="9"/>
  <c r="CF127" i="9"/>
  <c r="CG105" i="9"/>
  <c r="CH112" i="9"/>
  <c r="CG134" i="9"/>
  <c r="CE111" i="9"/>
  <c r="CD133" i="9"/>
  <c r="CD115" i="9"/>
  <c r="CD137" i="9" s="1"/>
  <c r="CQ110" i="9"/>
  <c r="CP132" i="9"/>
  <c r="J54" i="3"/>
  <c r="I67" i="3"/>
  <c r="H63" i="7"/>
  <c r="I50" i="7"/>
  <c r="J50" i="6"/>
  <c r="I63" i="6"/>
  <c r="H63" i="4"/>
  <c r="I50" i="4"/>
  <c r="I51" i="5"/>
  <c r="H64" i="5"/>
  <c r="CT135" i="9" l="1"/>
  <c r="CU113" i="9"/>
  <c r="CT136" i="9"/>
  <c r="CU114" i="9"/>
  <c r="CT121" i="9"/>
  <c r="CU99" i="9"/>
  <c r="CU129" i="9"/>
  <c r="CU122" i="9"/>
  <c r="CU96" i="9"/>
  <c r="CT118" i="9"/>
  <c r="CS120" i="9"/>
  <c r="CT98" i="9"/>
  <c r="CE133" i="9"/>
  <c r="CF111" i="9"/>
  <c r="CE115" i="9"/>
  <c r="CE137" i="9" s="1"/>
  <c r="CI112" i="9"/>
  <c r="CH134" i="9"/>
  <c r="CG127" i="9"/>
  <c r="CH105" i="9"/>
  <c r="CS118" i="9"/>
  <c r="CR110" i="9"/>
  <c r="CQ132" i="9"/>
  <c r="CH97" i="9"/>
  <c r="CG119" i="9"/>
  <c r="CG101" i="9"/>
  <c r="CG123" i="9" s="1"/>
  <c r="I63" i="4"/>
  <c r="J50" i="4"/>
  <c r="I64" i="5"/>
  <c r="J51" i="5"/>
  <c r="K50" i="6"/>
  <c r="T49" i="6"/>
  <c r="T63" i="6" s="1"/>
  <c r="J63" i="6"/>
  <c r="J50" i="7"/>
  <c r="I63" i="7"/>
  <c r="S54" i="3"/>
  <c r="S67" i="3" s="1"/>
  <c r="K54" i="3"/>
  <c r="J67" i="3"/>
  <c r="CT120" i="9" l="1"/>
  <c r="CU98" i="9"/>
  <c r="CU135" i="9"/>
  <c r="CU121" i="9"/>
  <c r="CU136" i="9"/>
  <c r="CU118" i="9"/>
  <c r="CI97" i="9"/>
  <c r="CH119" i="9"/>
  <c r="CH101" i="9"/>
  <c r="CH123" i="9" s="1"/>
  <c r="CR132" i="9"/>
  <c r="CS110" i="9"/>
  <c r="CT110" i="9" s="1"/>
  <c r="CH127" i="9"/>
  <c r="CI105" i="9"/>
  <c r="CI134" i="9"/>
  <c r="CJ112" i="9"/>
  <c r="CF133" i="9"/>
  <c r="CG111" i="9"/>
  <c r="CF115" i="9"/>
  <c r="CF137" i="9" s="1"/>
  <c r="L54" i="3"/>
  <c r="K67" i="3"/>
  <c r="T49" i="7"/>
  <c r="T63" i="7" s="1"/>
  <c r="K50" i="7"/>
  <c r="J63" i="7"/>
  <c r="L50" i="6"/>
  <c r="K63" i="6"/>
  <c r="S50" i="4"/>
  <c r="S63" i="4" s="1"/>
  <c r="K50" i="4"/>
  <c r="J63" i="4"/>
  <c r="J64" i="5"/>
  <c r="T48" i="5"/>
  <c r="T61" i="5" s="1"/>
  <c r="K51" i="5"/>
  <c r="CU120" i="9" l="1"/>
  <c r="CT132" i="9"/>
  <c r="CU110" i="9"/>
  <c r="CS132" i="9"/>
  <c r="CG133" i="9"/>
  <c r="CH111" i="9"/>
  <c r="CG115" i="9"/>
  <c r="CG137" i="9" s="1"/>
  <c r="CK112" i="9"/>
  <c r="CJ134" i="9"/>
  <c r="CI127" i="9"/>
  <c r="CJ105" i="9"/>
  <c r="CI119" i="9"/>
  <c r="CJ97" i="9"/>
  <c r="CI101" i="9"/>
  <c r="CI123" i="9" s="1"/>
  <c r="L51" i="5"/>
  <c r="K64" i="5"/>
  <c r="L50" i="4"/>
  <c r="K63" i="4"/>
  <c r="L50" i="7"/>
  <c r="M50" i="7" s="1"/>
  <c r="B51" i="7" s="1"/>
  <c r="K63" i="7"/>
  <c r="M50" i="6"/>
  <c r="B51" i="6" s="1"/>
  <c r="L63" i="6"/>
  <c r="M54" i="3"/>
  <c r="B55" i="3" s="1"/>
  <c r="C55" i="3" s="1"/>
  <c r="L67" i="3"/>
  <c r="D55" i="3" l="1"/>
  <c r="E55" i="3" s="1"/>
  <c r="E68" i="3" s="1"/>
  <c r="B64" i="6"/>
  <c r="C51" i="6"/>
  <c r="D51" i="6" s="1"/>
  <c r="E51" i="6" s="1"/>
  <c r="E64" i="6" s="1"/>
  <c r="B64" i="7"/>
  <c r="C51" i="7"/>
  <c r="D51" i="7" s="1"/>
  <c r="B68" i="3"/>
  <c r="C68" i="3"/>
  <c r="CU132" i="9"/>
  <c r="CK97" i="9"/>
  <c r="CJ119" i="9"/>
  <c r="CJ101" i="9"/>
  <c r="CJ123" i="9" s="1"/>
  <c r="CJ127" i="9"/>
  <c r="CK105" i="9"/>
  <c r="CL112" i="9"/>
  <c r="CK134" i="9"/>
  <c r="CH115" i="9"/>
  <c r="CH137" i="9" s="1"/>
  <c r="CH133" i="9"/>
  <c r="CI111" i="9"/>
  <c r="M67" i="3"/>
  <c r="T54" i="3"/>
  <c r="T67" i="3" s="1"/>
  <c r="M63" i="6"/>
  <c r="U49" i="6"/>
  <c r="U63" i="6" s="1"/>
  <c r="L63" i="7"/>
  <c r="M50" i="4"/>
  <c r="B51" i="4" s="1"/>
  <c r="L63" i="4"/>
  <c r="M51" i="5"/>
  <c r="B52" i="5" s="1"/>
  <c r="L64" i="5"/>
  <c r="D64" i="7" l="1"/>
  <c r="R50" i="7"/>
  <c r="R64" i="7" s="1"/>
  <c r="Q55" i="3"/>
  <c r="Q68" i="3" s="1"/>
  <c r="D68" i="3"/>
  <c r="D64" i="6"/>
  <c r="R50" i="6"/>
  <c r="C64" i="7"/>
  <c r="C64" i="6"/>
  <c r="R64" i="6"/>
  <c r="C51" i="4"/>
  <c r="D51" i="4" s="1"/>
  <c r="E51" i="4" s="1"/>
  <c r="E64" i="4" s="1"/>
  <c r="B64" i="4"/>
  <c r="B65" i="5"/>
  <c r="CK127" i="9"/>
  <c r="CL105" i="9"/>
  <c r="CI133" i="9"/>
  <c r="CJ111" i="9"/>
  <c r="CI115" i="9"/>
  <c r="CI137" i="9" s="1"/>
  <c r="CM112" i="9"/>
  <c r="CL134" i="9"/>
  <c r="CK119" i="9"/>
  <c r="CL97" i="9"/>
  <c r="CK101" i="9"/>
  <c r="CK123" i="9" s="1"/>
  <c r="M63" i="4"/>
  <c r="T50" i="4"/>
  <c r="T63" i="4" s="1"/>
  <c r="U48" i="5"/>
  <c r="U61" i="5" s="1"/>
  <c r="M64" i="5"/>
  <c r="M63" i="7"/>
  <c r="U49" i="7"/>
  <c r="U63" i="7" s="1"/>
  <c r="Q51" i="4" l="1"/>
  <c r="Q64" i="4" s="1"/>
  <c r="D64" i="4"/>
  <c r="C65" i="5"/>
  <c r="R62" i="5"/>
  <c r="C64" i="4"/>
  <c r="CL127" i="9"/>
  <c r="CM105" i="9"/>
  <c r="CM97" i="9"/>
  <c r="CL119" i="9"/>
  <c r="CL101" i="9"/>
  <c r="CL123" i="9" s="1"/>
  <c r="CM134" i="9"/>
  <c r="CN112" i="9"/>
  <c r="CK111" i="9"/>
  <c r="CJ133" i="9"/>
  <c r="CJ115" i="9"/>
  <c r="CJ137" i="9" s="1"/>
  <c r="CL111" i="9" l="1"/>
  <c r="CK133" i="9"/>
  <c r="CK115" i="9"/>
  <c r="CK137" i="9" s="1"/>
  <c r="CM127" i="9"/>
  <c r="CN105" i="9"/>
  <c r="CO112" i="9"/>
  <c r="CN134" i="9"/>
  <c r="CN97" i="9"/>
  <c r="CM119" i="9"/>
  <c r="CM101" i="9"/>
  <c r="CM123" i="9" s="1"/>
  <c r="CO97" i="9" l="1"/>
  <c r="CN119" i="9"/>
  <c r="CN101" i="9"/>
  <c r="CN123" i="9" s="1"/>
  <c r="CO134" i="9"/>
  <c r="CP112" i="9"/>
  <c r="CO105" i="9"/>
  <c r="CN127" i="9"/>
  <c r="CL133" i="9"/>
  <c r="CM111" i="9"/>
  <c r="CL115" i="9"/>
  <c r="CL137" i="9" s="1"/>
  <c r="CM133" i="9" l="1"/>
  <c r="CN111" i="9"/>
  <c r="CM115" i="9"/>
  <c r="CM137" i="9" s="1"/>
  <c r="CP105" i="9"/>
  <c r="CO127" i="9"/>
  <c r="CQ112" i="9"/>
  <c r="CP134" i="9"/>
  <c r="CO119" i="9"/>
  <c r="CP97" i="9"/>
  <c r="CO101" i="9"/>
  <c r="CO123" i="9" s="1"/>
  <c r="CQ97" i="9" l="1"/>
  <c r="CP119" i="9"/>
  <c r="CP101" i="9"/>
  <c r="CP123" i="9" s="1"/>
  <c r="CQ134" i="9"/>
  <c r="CR112" i="9"/>
  <c r="CN115" i="9"/>
  <c r="CN137" i="9" s="1"/>
  <c r="CO111" i="9"/>
  <c r="CN133" i="9"/>
  <c r="CQ105" i="9"/>
  <c r="CP127" i="9"/>
  <c r="CQ127" i="9" l="1"/>
  <c r="CR105" i="9"/>
  <c r="CO115" i="9"/>
  <c r="CO137" i="9" s="1"/>
  <c r="CO133" i="9"/>
  <c r="CP111" i="9"/>
  <c r="CS112" i="9"/>
  <c r="CR134" i="9"/>
  <c r="CR97" i="9"/>
  <c r="CQ119" i="9"/>
  <c r="CQ101" i="9"/>
  <c r="CQ123" i="9" s="1"/>
  <c r="CS134" i="9" l="1"/>
  <c r="CT112" i="9"/>
  <c r="CS97" i="9"/>
  <c r="CT97" i="9" s="1"/>
  <c r="CU97" i="9" s="1"/>
  <c r="CR119" i="9"/>
  <c r="CR101" i="9"/>
  <c r="CR123" i="9" s="1"/>
  <c r="CQ111" i="9"/>
  <c r="CP133" i="9"/>
  <c r="CP115" i="9"/>
  <c r="CP137" i="9" s="1"/>
  <c r="CR127" i="9"/>
  <c r="CS105" i="9"/>
  <c r="CT105" i="9" s="1"/>
  <c r="CU105" i="9" s="1"/>
  <c r="CU127" i="9" l="1"/>
  <c r="CU119" i="9"/>
  <c r="CU101" i="9"/>
  <c r="CU123" i="9" s="1"/>
  <c r="CT134" i="9"/>
  <c r="CU112" i="9"/>
  <c r="CT127" i="9"/>
  <c r="CT119" i="9"/>
  <c r="CT101" i="9"/>
  <c r="CT123" i="9" s="1"/>
  <c r="CS127" i="9"/>
  <c r="CR111" i="9"/>
  <c r="CQ133" i="9"/>
  <c r="CQ115" i="9"/>
  <c r="CQ137" i="9" s="1"/>
  <c r="CS119" i="9"/>
  <c r="CS101" i="9"/>
  <c r="CS123" i="9" s="1"/>
  <c r="CU134" i="9" l="1"/>
  <c r="CS111" i="9"/>
  <c r="CT111" i="9" s="1"/>
  <c r="CR133" i="9"/>
  <c r="CR115" i="9"/>
  <c r="CR137" i="9" s="1"/>
  <c r="CU111" i="9" l="1"/>
  <c r="CT115" i="9"/>
  <c r="CT133" i="9"/>
  <c r="CT137" i="9"/>
  <c r="CS133" i="9"/>
  <c r="CS115" i="9"/>
  <c r="CS137" i="9" s="1"/>
  <c r="CU133" i="9" l="1"/>
  <c r="CU115" i="9"/>
  <c r="CU13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Gaëtan Philipson</author>
  </authors>
  <commentList>
    <comment ref="Q53" authorId="0" shapeId="0" xr:uid="{E43EBF6C-63CE-4F53-94F6-7531585DD9A7}">
      <text>
        <r>
          <rPr>
            <sz val="9"/>
            <color indexed="81"/>
            <rFont val="Tahoma"/>
            <family val="2"/>
          </rPr>
          <t>#IPC_DATASHARE#source_serie_ipc£id=11514£controle=70711£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  <author>Gaëtan Philipson</author>
  </authors>
  <commentList>
    <comment ref="Q14" authorId="0" shapeId="0" xr:uid="{9581FFB1-DBF5-482C-AAEB-0DC4F632BB4E}">
      <text>
        <r>
          <rPr>
            <sz val="9"/>
            <color indexed="81"/>
            <rFont val="Tahoma"/>
            <family val="2"/>
          </rPr>
          <t>#IPC_DATASHARE#source_serie_ipc£id=10560£controle=64278£</t>
        </r>
      </text>
    </comment>
    <comment ref="Q27" authorId="1" shapeId="0" xr:uid="{082672AF-1437-46EE-9AE7-AB21BBDBCA00}">
      <text>
        <r>
          <rPr>
            <sz val="9"/>
            <color indexed="81"/>
            <rFont val="Tahoma"/>
            <family val="2"/>
          </rPr>
          <t>#IPC_DATASHARE#source_serie_ipc£id=11511£controle=40673£</t>
        </r>
      </text>
    </comment>
    <comment ref="Q53" authorId="1" shapeId="0" xr:uid="{883A354B-5616-4049-9942-C8A86FB9C6CB}">
      <text>
        <r>
          <rPr>
            <sz val="9"/>
            <color indexed="81"/>
            <rFont val="Tahoma"/>
            <family val="2"/>
          </rPr>
          <t>#IPC_DATASHARE#source_serie_ipc£id=11515£controle=87462£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P14" authorId="0" shapeId="0" xr:uid="{C18FBC18-0134-415E-B395-5D44E440968F}">
      <text>
        <r>
          <rPr>
            <sz val="9"/>
            <color indexed="81"/>
            <rFont val="Tahoma"/>
            <family val="2"/>
          </rPr>
          <t>#IPC_DATASHARE#source_serie_ipc£id=10558£controle=25882£</t>
        </r>
      </text>
    </comment>
  </commentList>
</comments>
</file>

<file path=xl/sharedStrings.xml><?xml version="1.0" encoding="utf-8"?>
<sst xmlns="http://schemas.openxmlformats.org/spreadsheetml/2006/main" count="1603" uniqueCount="486">
  <si>
    <t>Montants remboursés en milliers d'euros</t>
  </si>
  <si>
    <t>Consultations</t>
  </si>
  <si>
    <t>Dentistes libéraux</t>
  </si>
  <si>
    <t>SC Soins conservateurs</t>
  </si>
  <si>
    <t>SPR  Prothèses dentaires</t>
  </si>
  <si>
    <t>TO Orthodontie</t>
  </si>
  <si>
    <t>Centres de santé (honoraires)</t>
  </si>
  <si>
    <t>TOTAL PAR ACTES</t>
  </si>
  <si>
    <t>Séries de remboursements de soins (en date de remboursement)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</si>
  <si>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</si>
  <si>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</si>
  <si>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</si>
  <si>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</si>
  <si>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</si>
  <si>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</si>
  <si>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</si>
  <si>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</si>
  <si>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</si>
  <si>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</si>
  <si>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1. Données mensuelles Ameli</t>
  </si>
  <si>
    <t>3. Evolution du mois par rapport au même mois de l'année précédente (données §1)</t>
  </si>
  <si>
    <t>5. Année mobile (12 mois glissants)</t>
  </si>
  <si>
    <t>6. Evolution de l'année mobile (12 mois glissants) par rapport au même mois de l'année précédente</t>
  </si>
  <si>
    <t>5. Année mobile (4 Trimestres glissants)</t>
  </si>
  <si>
    <t>6. Evolution de l'année mobile (4 Trimestres glissants) par rapport au même trimestre de l'année précédente</t>
  </si>
  <si>
    <t>2. Cumul en année calendaire (remise à "0" entre décembre et janvier)</t>
  </si>
  <si>
    <t>4. Evolution du cumul en année calendaire (données §2)</t>
  </si>
  <si>
    <t>2. Cumul en année calendaire (remise à "0" entre T4 et T1)</t>
  </si>
  <si>
    <t>Acte Dentaire</t>
  </si>
  <si>
    <t>Acte de Chirurgie Dentaire</t>
  </si>
  <si>
    <t>Acte Dentaire et de Chirurgie Dentaire</t>
  </si>
  <si>
    <t>3T19</t>
  </si>
  <si>
    <t>4T19</t>
  </si>
  <si>
    <t>1T20</t>
  </si>
  <si>
    <t>2T20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</si>
  <si>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</si>
  <si>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</si>
  <si>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</si>
  <si>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</si>
  <si>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</si>
  <si>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</si>
  <si>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</si>
  <si>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</si>
  <si>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</si>
  <si>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</si>
  <si>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</si>
  <si>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</si>
  <si>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Consultations Dentistes</t>
  </si>
  <si>
    <t>Consultations Centres</t>
  </si>
  <si>
    <t>Consultations Total</t>
  </si>
  <si>
    <t>soins conservateurs Dentistes</t>
  </si>
  <si>
    <t>soins conservateurs Centres</t>
  </si>
  <si>
    <t>soins conservateurs Total</t>
  </si>
  <si>
    <t>soins prothétiques Dentistes</t>
  </si>
  <si>
    <t>soins prothétiques Centres</t>
  </si>
  <si>
    <t>soins prothétiques Total</t>
  </si>
  <si>
    <t>orthodontie Dentistes</t>
  </si>
  <si>
    <t>orthodontie Centres</t>
  </si>
  <si>
    <t>orthodontie Total</t>
  </si>
  <si>
    <t>actes dentaires et actes de chirurgie dentaires Dentistes</t>
  </si>
  <si>
    <t>actes dentaires et actes de chirurgie dentaires Centres</t>
  </si>
  <si>
    <t>actes dentaires et actes de chirurgie dentaires Total</t>
  </si>
  <si>
    <t>total Dentistes</t>
  </si>
  <si>
    <t>total Centres</t>
  </si>
  <si>
    <t>total Total</t>
  </si>
  <si>
    <t>Poids des centres</t>
  </si>
  <si>
    <t>3T20</t>
  </si>
  <si>
    <t>4T20</t>
  </si>
  <si>
    <t>1T21</t>
  </si>
  <si>
    <t>3. Evolution du trimestre par rapport au même trimestre de l'année précédente (données §1)</t>
  </si>
  <si>
    <t>2T21</t>
  </si>
  <si>
    <t>3T21</t>
  </si>
  <si>
    <t>4T21</t>
  </si>
  <si>
    <t>1T22</t>
  </si>
  <si>
    <t>Cumul</t>
  </si>
  <si>
    <t>Tendance annuelle</t>
  </si>
  <si>
    <t>2T22</t>
  </si>
  <si>
    <t>3T22</t>
  </si>
  <si>
    <t>4T22</t>
  </si>
  <si>
    <t>1T</t>
  </si>
  <si>
    <t>2T</t>
  </si>
  <si>
    <t>3T</t>
  </si>
  <si>
    <t>4T</t>
  </si>
  <si>
    <t>1T23</t>
  </si>
  <si>
    <t>2T23</t>
  </si>
  <si>
    <t>Remboursement SC Ameli (en date de remboursement)</t>
  </si>
  <si>
    <t>3T23</t>
  </si>
  <si>
    <t>4T23</t>
  </si>
  <si>
    <t>1T24</t>
  </si>
  <si>
    <t>2T24</t>
  </si>
  <si>
    <t>3T24</t>
  </si>
  <si>
    <t>Dernière synchronisation le 05 Nov. 2024 16h31</t>
  </si>
  <si>
    <t>MAT</t>
  </si>
  <si>
    <t>Consultations Total (TRIMESTRES)</t>
  </si>
  <si>
    <t>YOY</t>
  </si>
  <si>
    <t>Taux d'évolution</t>
  </si>
  <si>
    <t>SPR Total (TRIMESTRES)</t>
  </si>
  <si>
    <t>TO Total (TRIMESTRES)</t>
  </si>
  <si>
    <t>ACTES Total (TRIMESTRES)</t>
  </si>
  <si>
    <t>Tendance</t>
  </si>
  <si>
    <t>Actes de radiologie</t>
  </si>
  <si>
    <t>Actes en DC</t>
  </si>
  <si>
    <t xml:space="preserve">Actes en D </t>
  </si>
  <si>
    <t>Visites (y compris frais de déplacement)</t>
  </si>
  <si>
    <t>Participation assuré (18 Euros)*</t>
  </si>
  <si>
    <t>Acte de télésurveillance </t>
  </si>
  <si>
    <t>Option démographique chirurgiens-dentistes</t>
  </si>
  <si>
    <t>Permanence des soins chirurgiens-dentistes</t>
  </si>
  <si>
    <t xml:space="preserve">Avance CPA - COVID Dentistes </t>
  </si>
  <si>
    <t>Autres honoraires du secteur privé</t>
  </si>
  <si>
    <t>TOTAL Dentistes  libéraux</t>
  </si>
  <si>
    <t>Rémunération suivi personnes âgées - Consultations</t>
  </si>
  <si>
    <t>Total Actes techniques</t>
  </si>
  <si>
    <t xml:space="preserve">    Actes CCAM</t>
  </si>
  <si>
    <t xml:space="preserve">    Actes de chirurgie - CCAM</t>
  </si>
  <si>
    <t xml:space="preserve">    Actes d'obstétrique - CCAM</t>
  </si>
  <si>
    <t xml:space="preserve">    Actes d'anesthésie - CCAM</t>
  </si>
  <si>
    <t xml:space="preserve">    Actes échographie - CCAM</t>
  </si>
  <si>
    <t xml:space="preserve">    Actes d'imagerie (hors échographie) - CCAM</t>
  </si>
  <si>
    <t xml:space="preserve">    Actes techniques médicaux (hors imagerie) - CCAM</t>
  </si>
  <si>
    <t xml:space="preserve">    Actes NGAP</t>
  </si>
  <si>
    <t>Honoraires de surveillance</t>
  </si>
  <si>
    <t>Acte de téléconsultation </t>
  </si>
  <si>
    <t>Contrats Ophtalmologistes</t>
  </si>
  <si>
    <t xml:space="preserve">Aides financières aux professionnels de santé </t>
  </si>
  <si>
    <t>Rémunération sur objectifs de santé publique + Forfait structure médecins + Assistants médicaux</t>
  </si>
  <si>
    <t>Rémunération médecins pour envoi du questionnaire médical des patients SOPHIA</t>
  </si>
  <si>
    <t>Option démographique médecins</t>
  </si>
  <si>
    <t>Option santé solidarité territoriale</t>
  </si>
  <si>
    <t>Option démographique sages-femmes</t>
  </si>
  <si>
    <t>Rémunération suivi personnes âgées - Visites</t>
  </si>
  <si>
    <t>ORT Orthodontie des stomatologues</t>
  </si>
  <si>
    <t>SCM Soins conservateurs des stomatologues</t>
  </si>
  <si>
    <t>PRO Prothèses dentaires des stomatologues</t>
  </si>
  <si>
    <t>Actes en KMB prélèvement sanguin médecin biologiste</t>
  </si>
  <si>
    <t>Actes en SF</t>
  </si>
  <si>
    <t xml:space="preserve">Afin de publier des données cohérentes d’une année sur l’autre, nous avons rétropolé les remboursements de soins de l’année 2019 sur un champ identique à celui de 2020 </t>
  </si>
  <si>
    <t>(addition des remboursements de soins du régime général et du régime social des indépendants).</t>
  </si>
  <si>
    <t xml:space="preserve">Ainsi, à partir de janvier 2020, les évolution publiées sont calculées sur des champ homogènes. Elles retracent l’augmentation des remboursements de soins des patients </t>
  </si>
  <si>
    <t>qu’ils soient travailleurs salariés du privé ou travailleurs indépendants.</t>
  </si>
  <si>
    <t>Cumul depuis le 01/01</t>
  </si>
  <si>
    <t>PCAP</t>
  </si>
  <si>
    <t>en % (a)</t>
  </si>
  <si>
    <t xml:space="preserve">      HONORAIRES du SECTEUR PRIVÉ</t>
  </si>
  <si>
    <t>Omnipraticiens libéraux</t>
  </si>
  <si>
    <t xml:space="preserve">Total Actes techniques </t>
  </si>
  <si>
    <t xml:space="preserve">  Actes CCAM</t>
  </si>
  <si>
    <t xml:space="preserve">  Actes NGAP</t>
  </si>
  <si>
    <t>Rémunération médecin traitant</t>
  </si>
  <si>
    <t>Forfait médecin traitant</t>
  </si>
  <si>
    <t>Forfait patientèle médecin traitant</t>
  </si>
  <si>
    <t>Permanence des soins</t>
  </si>
  <si>
    <t>Forfaits thermaux</t>
  </si>
  <si>
    <t>Forfait zone déficitaire</t>
  </si>
  <si>
    <t xml:space="preserve">Aides financières au professionnels de santé </t>
  </si>
  <si>
    <t>Option démographique</t>
  </si>
  <si>
    <t xml:space="preserve">Rémunération biosimilaire et forfait VSM </t>
  </si>
  <si>
    <t>Service d'accès aux soins</t>
  </si>
  <si>
    <t xml:space="preserve">Contrats démographiques - conventions 2016 (CAIM, COSCOM, COTRAM,CSTM) </t>
  </si>
  <si>
    <t>Avance CPA - COVID Omnipraticiens</t>
  </si>
  <si>
    <t>Participations forfaitaires (1 Euro)*</t>
  </si>
  <si>
    <t>TOTAL Omnipraticiens libéraux</t>
  </si>
  <si>
    <t>Spécialistes libéraux</t>
  </si>
  <si>
    <t>Total Scanner-IRMN-Tomographie-Forfaits consommables</t>
  </si>
  <si>
    <t xml:space="preserve">     Scanner</t>
  </si>
  <si>
    <t xml:space="preserve">     IRMN</t>
  </si>
  <si>
    <t xml:space="preserve">     Tomographie</t>
  </si>
  <si>
    <t xml:space="preserve">      Forfaits consommables</t>
  </si>
  <si>
    <t>Actes en P (Anatomo-cyto-pathologistes)</t>
  </si>
  <si>
    <t>Majoration pour gardes et astreintes (accouchement)</t>
  </si>
  <si>
    <t>Avance CPA - COVID Spécialistes</t>
  </si>
  <si>
    <t>TOTAL Spécialistes libéraux</t>
  </si>
  <si>
    <t>TOTAL Médecins libéraux (omnipraticiens libéraux+spécialistes libéraux)</t>
  </si>
  <si>
    <t xml:space="preserve">Avance CPA - COVID Médécins libéraux </t>
  </si>
  <si>
    <t>TOTAL Médecins libéraux</t>
  </si>
  <si>
    <t>Sages-femmes libérales</t>
  </si>
  <si>
    <t>Actes en SF, ACO, ADC et ATM</t>
  </si>
  <si>
    <t>Examens de suivi</t>
  </si>
  <si>
    <t>Actes en KE et ADE</t>
  </si>
  <si>
    <t>Forfait sortie précoce </t>
  </si>
  <si>
    <t>Avance CPA - COVID Sages-femmes libérales</t>
  </si>
  <si>
    <t>TOTAL Sages-femmes libérales</t>
  </si>
  <si>
    <t>* les colonnes 'dont' sont indépendantes</t>
  </si>
  <si>
    <t>* 'dont en cliniques privées' : couvre l'ensemble des prestations exécutées en cliniques privées, qu'elles soient executées dans le cadre d'un séjour ou d'un acte externe</t>
  </si>
  <si>
    <t>* 'dont conventions internationales' : concerne les dépenses relatives aux assurés de régimes étrangers lors de leurs séjours en France</t>
  </si>
  <si>
    <t xml:space="preserve">*  Les montants des franchises et participations forfaitaires ne sont pas déduits des dépenses des actes auxquels elles se rapportent. </t>
  </si>
  <si>
    <t>* Les montants remboursés des actes soumis à franchises et participations forfaitaires ne reflètent donc pas les montants effectivement perçus par les assurés.</t>
  </si>
  <si>
    <t xml:space="preserve"> PRESTATIONS</t>
  </si>
  <si>
    <t>Examens de suivi de grossesse</t>
  </si>
  <si>
    <t>Différentiel médecin référent médedin traitant</t>
  </si>
  <si>
    <t xml:space="preserve">Avance CPA - COVID </t>
  </si>
  <si>
    <t>TOTAL Centre de santé (honoraires)</t>
  </si>
  <si>
    <t>Différentiel médecin référent médecin traitant</t>
  </si>
  <si>
    <t>Acte de téléconsultation  et de télésurveillance </t>
  </si>
  <si>
    <t>TOTAL HONORAIRES SECTEUR PRIVÉ
(médicaux et dentaires)</t>
  </si>
  <si>
    <t xml:space="preserve">* Les montants des franchises et participations forfaitaires ne sont pas déduits des dépenses des actes auxquels elles se rapportent. </t>
  </si>
  <si>
    <t>Les montants remboursés des actes soumis à franchises et participations forfaitaires ne reflètent donc pas les montants effectivement perçus par les assurés.</t>
  </si>
  <si>
    <t xml:space="preserve">      PRESCRIPTIONS</t>
  </si>
  <si>
    <t>Infirmiers libéraux</t>
  </si>
  <si>
    <t>AMI Soins infirmiers</t>
  </si>
  <si>
    <t>AIS Actes infirmiers de soins</t>
  </si>
  <si>
    <t>DI Démarche de soins infirmiers</t>
  </si>
  <si>
    <t>Frais de déplacement des infirmiers</t>
  </si>
  <si>
    <t>Contrats de bonne pratique et santé</t>
  </si>
  <si>
    <t>Contrat santé solidarité</t>
  </si>
  <si>
    <t>Avance CPA - COVID Infirmiers</t>
  </si>
  <si>
    <t xml:space="preserve">Service d'accès aux soins </t>
  </si>
  <si>
    <t xml:space="preserve">Autres </t>
  </si>
  <si>
    <t>Franchises*</t>
  </si>
  <si>
    <t>TOTAL Infirmiers libéraux</t>
  </si>
  <si>
    <t>Masseurs kinésithérapeutes libéraux</t>
  </si>
  <si>
    <t>AMS Actes de kinésithérapie ostéo-articulaire</t>
  </si>
  <si>
    <t>AMK Masseurs-kinésithérapeutes</t>
  </si>
  <si>
    <t>AMC Masseurs-kinésithérapeutes en établissement</t>
  </si>
  <si>
    <t xml:space="preserve">Frais de déplacement des masseurs kinésithérapeutes </t>
  </si>
  <si>
    <t>Option démographique masseurs kinésithérapeutes</t>
  </si>
  <si>
    <t xml:space="preserve">Avance CPA - COVID Masseurs-kinésithérapeutes </t>
  </si>
  <si>
    <t>TOTAL Masseurs kinésithérapeutes libéraux</t>
  </si>
  <si>
    <t>Orthophonistes libéraux</t>
  </si>
  <si>
    <t>AMO Orthophonistes</t>
  </si>
  <si>
    <t>Frais de déplacement des orthophonistes</t>
  </si>
  <si>
    <t xml:space="preserve">Forfaits Orthophonistes </t>
  </si>
  <si>
    <t>Avance CPA - COVID Orthophonistes</t>
  </si>
  <si>
    <t>Option démographie des orthophonistes</t>
  </si>
  <si>
    <t>TOTAL Orthophonistes libéraux</t>
  </si>
  <si>
    <t>Orthoptistes libéraux</t>
  </si>
  <si>
    <t>AMY Orthoptistes</t>
  </si>
  <si>
    <t>Frais de déplacement des orthoptistes</t>
  </si>
  <si>
    <t>Forfaits Orthoptistes</t>
  </si>
  <si>
    <t>Avance CPA - COVID Orthoptistes</t>
  </si>
  <si>
    <t>TOTAL Orthoptistes libéraux</t>
  </si>
  <si>
    <t>Pédicures libéraux</t>
  </si>
  <si>
    <t>AMP Pédicures</t>
  </si>
  <si>
    <t>Actes de pédicures pour diabétiques</t>
  </si>
  <si>
    <t>Frais de déplacement des pédicures</t>
  </si>
  <si>
    <t>Acte de télésurveillance</t>
  </si>
  <si>
    <t xml:space="preserve">Avance CPA - COVID Pédicures </t>
  </si>
  <si>
    <t>TOTAL Pédicures libéraux</t>
  </si>
  <si>
    <t>Psychologues</t>
  </si>
  <si>
    <t>Consultations psychologue</t>
  </si>
  <si>
    <t>TOTAL Psychologues</t>
  </si>
  <si>
    <t>SFI Soins infirmiers des sages femmes</t>
  </si>
  <si>
    <t>Frais de déplacement des sages femmes</t>
  </si>
  <si>
    <t>Centres de santé (prescriptions)</t>
  </si>
  <si>
    <t xml:space="preserve"> AMY Orthoptistes</t>
  </si>
  <si>
    <t>Frais de déplacement auxil. médic.</t>
  </si>
  <si>
    <t>Option démographique masseurs-kinésithérapeutes</t>
  </si>
  <si>
    <t>Options démographiques infirmiers</t>
  </si>
  <si>
    <t>TOTAL Centres de santé (prescriptions)</t>
  </si>
  <si>
    <t>Laboratoires</t>
  </si>
  <si>
    <t>Actes d'analyses médicales</t>
  </si>
  <si>
    <t>Actes en KB et en KMB</t>
  </si>
  <si>
    <t>Actes en PB</t>
  </si>
  <si>
    <t>Actes en TB</t>
  </si>
  <si>
    <t>Frais de déplacement des laboratoires</t>
  </si>
  <si>
    <t>Participation forfaitaire des laboratoires*</t>
  </si>
  <si>
    <t>Avance CPA - COVID Laboratoires</t>
  </si>
  <si>
    <t>Rémunération Tests PCR - Covid 19</t>
  </si>
  <si>
    <t>Dépistages des laboratoires</t>
  </si>
  <si>
    <t>TOTAL laboratoires</t>
  </si>
  <si>
    <t xml:space="preserve">     PRESTATIONS</t>
  </si>
  <si>
    <t>Médicaments</t>
  </si>
  <si>
    <t>Médicaments remboursés à 100%</t>
  </si>
  <si>
    <t>Médicaments remboursés à 65%</t>
  </si>
  <si>
    <t>Médicaments remboursés à 35%</t>
  </si>
  <si>
    <t>Médicaments remboursés à 30%</t>
  </si>
  <si>
    <t>Médicaments remboursés à 80%</t>
  </si>
  <si>
    <t>Médicaments remboursés à 15%</t>
  </si>
  <si>
    <t xml:space="preserve">Pharmacie hospitalière  </t>
  </si>
  <si>
    <t>Vaccins Grippe et ROR</t>
  </si>
  <si>
    <t>Médicaments IVG</t>
  </si>
  <si>
    <t>Rémunération sur objectifs des pharmaciens</t>
  </si>
  <si>
    <t>Permanence pharmaceutique</t>
  </si>
  <si>
    <t>honoraires de dispensation non individualisables </t>
  </si>
  <si>
    <t>Honoraires soins Pharmaciens</t>
  </si>
  <si>
    <t>Avance CPA - COVID Pharmaciens</t>
  </si>
  <si>
    <t>Délivrance de masques et tests covid</t>
  </si>
  <si>
    <t xml:space="preserve">Délivrance vaccin HPV </t>
  </si>
  <si>
    <t>Honoraire de dispensation adaptée</t>
  </si>
  <si>
    <t>TOTAL Dépenses de médicaments</t>
  </si>
  <si>
    <t>Produits d'origine humaine</t>
  </si>
  <si>
    <t>LPP</t>
  </si>
  <si>
    <t xml:space="preserve">Titre I </t>
  </si>
  <si>
    <t>Appareils matèriels de traitement et pansements</t>
  </si>
  <si>
    <t xml:space="preserve">Titre II </t>
  </si>
  <si>
    <t>Chap.1 : Orthèses</t>
  </si>
  <si>
    <t>Chap.2 : Optique</t>
  </si>
  <si>
    <t>Chap.3 :   Appareils de surdité</t>
  </si>
  <si>
    <t xml:space="preserve">Chap.4 :  Prothèses externes non orthopédiques </t>
  </si>
  <si>
    <t>Chap.5 : Prothèses oculaires et faciales</t>
  </si>
  <si>
    <t xml:space="preserve">Chap.6 : Podo orthèse </t>
  </si>
  <si>
    <t xml:space="preserve">Chap.7 : Orthoprothèse </t>
  </si>
  <si>
    <t xml:space="preserve">Chap.8 : Accéssoires de prothèse et d'orthoprothèse </t>
  </si>
  <si>
    <t xml:space="preserve">Titre III </t>
  </si>
  <si>
    <t>Chap. 1,2,3 : Prothèses internes inertes ( )</t>
  </si>
  <si>
    <t>Chap.4 : Prothèses internes actives</t>
  </si>
  <si>
    <t>Titre IV</t>
  </si>
  <si>
    <t>Véhicule pour handicapés</t>
  </si>
  <si>
    <t xml:space="preserve">Avance CPA - COVID LPP </t>
  </si>
  <si>
    <t>Autres frais LPP</t>
  </si>
  <si>
    <t>TOTAL Dispositifs médicaux inscrits à la LPP</t>
  </si>
  <si>
    <t>CAQCOS Pharmacie/LPP</t>
  </si>
  <si>
    <t xml:space="preserve">Forfaits établissements et suppl. en cures thermales </t>
  </si>
  <si>
    <t>Frais de déplacement des malades</t>
  </si>
  <si>
    <t>Frais de déplacement pour cures thermales</t>
  </si>
  <si>
    <t>Frais de transport d'Ambulance</t>
  </si>
  <si>
    <t>Frais de transport de VSL</t>
  </si>
  <si>
    <t>Frais de transport de TAXI</t>
  </si>
  <si>
    <t>Frais de transport de voiture personnelle</t>
  </si>
  <si>
    <t>Frais de transport de SMUR</t>
  </si>
  <si>
    <t>Indemnité de garde ambulancière</t>
  </si>
  <si>
    <t>Contrats transporteurs</t>
  </si>
  <si>
    <t xml:space="preserve">Avance CPA - COVID Transporteurs </t>
  </si>
  <si>
    <t>Autres frais de transport</t>
  </si>
  <si>
    <t>TOTAL Frais de déplacement des malades</t>
  </si>
  <si>
    <t>Participations forf. non individualisées</t>
  </si>
  <si>
    <t>Soins de Proximité</t>
  </si>
  <si>
    <t>Indemnités vacations COVID19 Professionnels de santé</t>
  </si>
  <si>
    <t>Campagne vaccination Covid</t>
  </si>
  <si>
    <t>Rémunération vacations - Campagne vaccination Covid et HPV</t>
  </si>
  <si>
    <t>Rémunération des Communautés Professionnelles Territoriales de Santé (CPTS)</t>
  </si>
  <si>
    <t xml:space="preserve">Protocole coopératif, MRTC et Forfait IPA </t>
  </si>
  <si>
    <t>Forfaits télésurveillance</t>
  </si>
  <si>
    <t>Forfait structure - Aide à la numérisation et à la télétransmission </t>
  </si>
  <si>
    <t>Forfait Plateforme Autisme</t>
  </si>
  <si>
    <t>Autres prestations diverses</t>
  </si>
  <si>
    <t>TOTAL  AUTRES PRESTATIONS DE SOINS DE SANTÉ</t>
  </si>
  <si>
    <t>Indemnités journalières de moins de 3 mois</t>
  </si>
  <si>
    <t>Indemnités journalières de plus de 3 mois</t>
  </si>
  <si>
    <t>Indemnités journalières des Indépendants</t>
  </si>
  <si>
    <t>Indemnités journalières normales et temps partiel</t>
  </si>
  <si>
    <t>Indemnités journalières majorées</t>
  </si>
  <si>
    <t>Autres indemnités journalières réduites</t>
  </si>
  <si>
    <t xml:space="preserve">PRESTATIONS EN ESPECES       </t>
  </si>
  <si>
    <t>TOTAL PRESCRIPTIONS</t>
  </si>
  <si>
    <t>Ticket modérateur des ALD 31</t>
  </si>
  <si>
    <t>Ticket modérateur des ALD 32</t>
  </si>
  <si>
    <t>TOTAL SOINS DE VILLE</t>
  </si>
  <si>
    <t>Indemnités journalières</t>
  </si>
  <si>
    <t>Autres prestations en espèces</t>
  </si>
  <si>
    <t xml:space="preserve">PRESTATIONS EN ESPECES maternité         </t>
  </si>
  <si>
    <t>Allocation accompagnement fin de vie</t>
  </si>
  <si>
    <t>Prise en charge des cotisations des signataires du CAS + OPTAM</t>
  </si>
  <si>
    <t>Forfaits aide à l'informatisation (hors médecins - gestion FAC)</t>
  </si>
  <si>
    <t>Prise en charge dépassement attentat</t>
  </si>
  <si>
    <t>I VERSEMENTS AUX ÉTABLISSEMENTS SANITAIRES</t>
  </si>
  <si>
    <t>1) ÉTABLISSEMENTS DE SANTE PUBLICS</t>
  </si>
  <si>
    <t>A) ÉTABLISSEMENTS ANTERIEUREMENT SOUS DOTATION GLOBALE</t>
  </si>
  <si>
    <t xml:space="preserve">1) Dotations annuelles </t>
  </si>
  <si>
    <t>dont Unités de soins de longue durée (USLD)</t>
  </si>
  <si>
    <t>dont Dotations annuelles de financement ( DAF) et modulées  à l'activité ( DMA)</t>
  </si>
  <si>
    <t>dont incitation financière à l'amélioration de la qualité (IFAQ) et Reversement du coefficient prudentiel SSR</t>
  </si>
  <si>
    <t>dont Autres financements SSR ( ACE, MO, PTS)</t>
  </si>
  <si>
    <t>2) Objectif de dépenses médecine-chir.-obst. (ODMCO)</t>
  </si>
  <si>
    <t>a) Dotations annuelles complémentaires (DAC)</t>
  </si>
  <si>
    <t xml:space="preserve">b) Reversement du coefficient prudentiel </t>
  </si>
  <si>
    <t>c) Tarification à l'activité ( y compris Hôpitaux de proximité et dégressivité tarifaire)</t>
  </si>
  <si>
    <t>d) Médicaments facturés en sus</t>
  </si>
  <si>
    <t>e) Dispositifs médicaux facturés en sus</t>
  </si>
  <si>
    <t>f) Forfaits annuels</t>
  </si>
  <si>
    <t>f1) d'urgence (FAU)</t>
  </si>
  <si>
    <t>f2) de prélèvement d'organes (FAPO)</t>
  </si>
  <si>
    <t>f3) de transplantations et greffes de moelles osseuses (FATGO)</t>
  </si>
  <si>
    <t>f4) d'activité isolée (FAI)</t>
  </si>
  <si>
    <t>f5) Incitation financière à l'amélioration de la qualité (IFAQ)</t>
  </si>
  <si>
    <t>3) Facturation directe frais de séjour</t>
  </si>
  <si>
    <t>4) Dotations annuelles de financement des missions d'intérêt général et d'aide à la contractualisation (MIGAC)</t>
  </si>
  <si>
    <t>dont MIGAC MCOO</t>
  </si>
  <si>
    <t>dont MIGAC SSR</t>
  </si>
  <si>
    <t>5) Permanence des soins - FIR</t>
  </si>
  <si>
    <t xml:space="preserve">6) Forfaits (centre dépistage anonyme et gratuit FCDAG, périnataux de proximité FPP, éducation thérapeutique FET) - FIR  </t>
  </si>
  <si>
    <t>7) Financements transversaux ex MIG - FIR</t>
  </si>
  <si>
    <t>8) Personnes âgées ex MIG - FIR</t>
  </si>
  <si>
    <t>9) Performance et restructuration ex AC - FIR</t>
  </si>
  <si>
    <t>10) Dotations globales de financement</t>
  </si>
  <si>
    <t>B) HONORAIRES DU SECTEUR PUBLIC</t>
  </si>
  <si>
    <t>Dont facturation directe ( actes, consultations externes, scanner-irmn)</t>
  </si>
  <si>
    <t>Dont participations forfaitaires</t>
  </si>
  <si>
    <t>Dont participation assuré (18 Euros)</t>
  </si>
  <si>
    <t>C) AUTRES VERSEMENTS DU SECTEUR PUBLIC</t>
  </si>
  <si>
    <t>1) Conventions internationales</t>
  </si>
  <si>
    <t>2) Hors conventions internationales</t>
  </si>
  <si>
    <t>TOTAL VERSEMENTS AUX ÉTABLISSEMENTS DE SANTÉ ET HONORAIRES DU SECTEUR PUBLIC</t>
  </si>
  <si>
    <t>2) ÉTABLISSEMENTS DE SANTE PRIVÉS</t>
  </si>
  <si>
    <t>A) OBJECTIF DE DÉPENSES COMMUN A LA MÉDECINE CHIRURGICALE,  L'OBSTETRIQUE ET L'ODONTOLOGIE (ODMCO)</t>
  </si>
  <si>
    <t>1.  Frais de séjours et de soins</t>
  </si>
  <si>
    <t>Frais de séjours et de soins (GHS, EXH)</t>
  </si>
  <si>
    <t xml:space="preserve">Reversement du coefficient prudentiel </t>
  </si>
  <si>
    <t>Suppléments journaliers aux GHS en réanimation (REA, REP), soins intensifs (STF), surveillance continue (SRC), soins particulièrement coûteux (SRA), supplément de surveillance continue (SSC), supplément antepartum (ANT), supplément radiothérapie pédiatrique (RAP)</t>
  </si>
  <si>
    <t>Suppléments journaliers aux GHS en néonatalogie (NN1, NN2, NN3)</t>
  </si>
  <si>
    <t>Forfait sécurité et environnement (SE1, SE2, SE3, SE4, SE5, FPI, FSD)</t>
  </si>
  <si>
    <t>Administration de produits et prestations en environnement hospitalier</t>
  </si>
  <si>
    <t>Forfaits d'hospitalisation à domicile (GHT)</t>
  </si>
  <si>
    <t>Forfaits de dialyse et indemnité compensatrice à tierce personne (DTP)</t>
  </si>
  <si>
    <t>Forfaits d'IVG</t>
  </si>
  <si>
    <t>Forfaits techniques: Scanner, IRMN, Tomographie,video-capsules et consommables en médecine nucléaire</t>
  </si>
  <si>
    <t>Monitoring des sages femmes</t>
  </si>
  <si>
    <t>Tarification anciennement prix de journée (avant TAA)</t>
  </si>
  <si>
    <t>Autres (dont forfait innovation)</t>
  </si>
  <si>
    <t>2. Tarification mixte: tarifs de prestation et forfaits annuels</t>
  </si>
  <si>
    <t>a) Urgence</t>
  </si>
  <si>
    <t>Forfait accueil et traitement (ATU)</t>
  </si>
  <si>
    <t>Forfait annuel (FAU)</t>
  </si>
  <si>
    <t>b) Prélèvements d'organes et autres forfaits</t>
  </si>
  <si>
    <t>Forfait de prélèvement (PO1, ..., PO9, POA)</t>
  </si>
  <si>
    <t>Forfait annuel d'activité (CPO, activité isolée, Hôpitaux de proximité,IFAQ,CP1 et CP2)</t>
  </si>
  <si>
    <t>c) Forfait annuel haute technicité</t>
  </si>
  <si>
    <t>3.    Dispositifs médicaux</t>
  </si>
  <si>
    <t xml:space="preserve">4. Spécialités pharmaceutiques et produits d'origine humaine </t>
  </si>
  <si>
    <t>Médicaments en sus du GHS (PH8)</t>
  </si>
  <si>
    <t>Médicaments coûteux (PH1), produits d'origine humaine</t>
  </si>
  <si>
    <t>Médicaments sous ATU séjour</t>
  </si>
  <si>
    <t xml:space="preserve">5. Participation assuré </t>
  </si>
  <si>
    <t>B) DOTATIONS ANNUELLES DE MISSIONS D'INTERET GENERAL ET D'AIDE A LA CONTRACTUALISATION (MIGAC)</t>
  </si>
  <si>
    <t>MIGAC ODMCO</t>
  </si>
  <si>
    <t>MIGAC SSR</t>
  </si>
  <si>
    <t>MIGAC PSY</t>
  </si>
  <si>
    <t xml:space="preserve">C) Forfaits (centre dépistage anonyme et gratuit FCDAG, périnataux de proximité FPP, éducation thérapeutique FET) - FIR  </t>
  </si>
  <si>
    <t>D) Financements transversaux ex MIG , PA ex MIG, Performance et restructuration ex AC - FIR</t>
  </si>
  <si>
    <t>E) OQN - PSYCHIATRIE - SOINS DE SUITE OU READAPTATION FONCTIONNELLE (SSR)</t>
  </si>
  <si>
    <t>1. OQN Psychiatrie</t>
  </si>
  <si>
    <t>prix de journée</t>
  </si>
  <si>
    <t>dotations</t>
  </si>
  <si>
    <t>forfaits psychiatrie (PY0 à PY7, PY9)</t>
  </si>
  <si>
    <t>forfaits pharmaceutiques (PHJ)</t>
  </si>
  <si>
    <t xml:space="preserve">reversement du coefficient prudentiel </t>
  </si>
  <si>
    <t>participation assuré (18 Euros)</t>
  </si>
  <si>
    <t>IFAQ Psychiatrie</t>
  </si>
  <si>
    <t>autres Psychiatrie</t>
  </si>
  <si>
    <t>2. OQN SSR</t>
  </si>
  <si>
    <t>prix de journée et frais de séjour</t>
  </si>
  <si>
    <t>dotations et plateau technique spécialisé</t>
  </si>
  <si>
    <t>forfaits de séances de soins (SNS ou FS)</t>
  </si>
  <si>
    <t xml:space="preserve">suppléments journaliers </t>
  </si>
  <si>
    <t>IFAQ SSR</t>
  </si>
  <si>
    <t>autres SSR</t>
  </si>
  <si>
    <t>F) UNITES DE SOINS DE LONGUE DUREE (USLD)</t>
  </si>
  <si>
    <t>G) AUTRES VERSEMENTS</t>
  </si>
  <si>
    <t>1. Conventions internationales</t>
  </si>
  <si>
    <t>2. Etablissements non conventionnés</t>
  </si>
  <si>
    <t>3. Honoraires des salariés - Réforme des urgences</t>
  </si>
  <si>
    <t>4. Télésurveillance</t>
  </si>
  <si>
    <t>TOTAL VERSEMENTS AUX ÉTABLISSEMENTS SANITAIRES PRIVÉS</t>
  </si>
  <si>
    <t>TOTAL VERSEMENTS AUX ETABLISSEMENTS MEDICO SOCIAUX RELEVANT DE L'ASSURANCE MALADIE</t>
  </si>
  <si>
    <t>TOTAL  HOSPITALISATION</t>
  </si>
  <si>
    <t>Soins à l'étranger</t>
  </si>
  <si>
    <t>Fonds pour l'innovation du système de santé (FISS-ART. 51)</t>
  </si>
  <si>
    <t xml:space="preserve"> TOTAL ASSURANCE INVALIDITE</t>
  </si>
  <si>
    <t>TOTAL ASSURANCE DECES</t>
  </si>
  <si>
    <t>TOTAL INCAPACITE PERMANENTE</t>
  </si>
  <si>
    <t>Charges d'expertises</t>
  </si>
  <si>
    <t>Préjudice amiante</t>
  </si>
  <si>
    <t>Contribution du Régime Général à la Dotation des ARS pour le Financement du FIR</t>
  </si>
  <si>
    <t xml:space="preserve"> TOTAL STATISTIQUE MENSUELLE DES DÉPENSES</t>
  </si>
  <si>
    <t>(a) PCAP en % : évolution des remboursements cumulés par rapport à la période comparable de l'année précédente</t>
  </si>
  <si>
    <t>Séries statistiques labellisées par l'Autorité de la statistique publique</t>
  </si>
  <si>
    <t>Source : Cnamts - DSES</t>
  </si>
  <si>
    <t>TOTAL DES ACTES DENTAIRES</t>
  </si>
  <si>
    <t>4T24</t>
  </si>
  <si>
    <t>JANVIER 2025</t>
  </si>
  <si>
    <t>FEVRIER 2025</t>
  </si>
  <si>
    <t>Rémunération forfaitaire SF</t>
  </si>
  <si>
    <t>Rémunération biosimilaire et forfait VSM</t>
  </si>
  <si>
    <t>Autres</t>
  </si>
  <si>
    <t>Ergothérapeute-psychomotricien</t>
  </si>
  <si>
    <t>Rémunération dispositif ESCAP</t>
  </si>
  <si>
    <t>TOTAL Ergothérapeute-psychomotricien</t>
  </si>
  <si>
    <t>TOTAL AUXILIAIRES MÉDICAUX</t>
  </si>
  <si>
    <t>Contrats de bonne pratique, santé, aides financières DMP et Rémunération dispositif ESCAP</t>
  </si>
  <si>
    <t xml:space="preserve">Rémunération vaccination des laboratoires </t>
  </si>
  <si>
    <t>1T25</t>
  </si>
  <si>
    <t>Cumul - total Dentistes</t>
  </si>
  <si>
    <t>Cumul - total Centres</t>
  </si>
  <si>
    <t>Cumul -  Total</t>
  </si>
  <si>
    <t xml:space="preserve"> Total</t>
  </si>
  <si>
    <t>1. Données trimestrielles AMELI</t>
  </si>
  <si>
    <t>soins conservateurs Total (TRIMESTRE)</t>
  </si>
  <si>
    <t>MARS 2025</t>
  </si>
  <si>
    <t>AVRIL 2025</t>
  </si>
  <si>
    <t>Séries de remboursements de soins (en date de remboursement) à fin Mai 2025</t>
  </si>
  <si>
    <t>MAI 2025</t>
  </si>
  <si>
    <t>Rémunération pharmaciens</t>
  </si>
  <si>
    <t>Forfait Taxi</t>
  </si>
  <si>
    <t>Activités de soins PCR</t>
  </si>
  <si>
    <t>Champ : régime général y compris les sections locales mutualistes, France Entière, pour l'ensemble des risques couverts : maladie, maternité, invalidité, décès, accident du travail et maladie professionnelle</t>
  </si>
  <si>
    <r>
      <rPr>
        <sz val="10"/>
        <color indexed="10"/>
        <rFont val="Arial"/>
        <family val="2"/>
      </rPr>
      <t>À</t>
    </r>
    <r>
      <rPr>
        <i/>
        <sz val="10"/>
        <color indexed="10"/>
        <rFont val="Arial"/>
        <family val="2"/>
      </rPr>
      <t xml:space="preserve"> partir du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janvier 2020 le champ des remboursements de soins publiés évoluent en intégrant ceux des patients relevant antérieurement du régime social des indépendants.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</si>
</sst>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#,##0&quot; &quot;"/>
    <numFmt numFmtId="166" formatCode="0;0;"/>
    <numFmt numFmtId="167" formatCode="#,##0,"/>
    <numFmt numFmtId="168" formatCode="#,##0&quot;  &quot;"/>
    <numFmt numFmtId="169" formatCode="0.0%"/>
    <numFmt numFmtId="170" formatCode="\+#,##0.0%\ _€;[Red]\-#,##0.00\ _€"/>
    <numFmt numFmtId="171" formatCode="_-* #,##0\ _€_-;\-* #,##0\ _€_-;_-* &quot;-&quot;??\ _€_-;_-@_-"/>
    <numFmt numFmtId="172" formatCode="&quot;page&quot;\ 0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6A6A6"/>
      <name val="Calibri"/>
      <family val="2"/>
      <scheme val="minor"/>
    </font>
    <font>
      <sz val="11"/>
      <color rgb="FFFFFF9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7"/>
      <color indexed="8"/>
      <name val="Arial Narrow"/>
      <family val="2"/>
    </font>
    <font>
      <b/>
      <sz val="12"/>
      <color indexed="8"/>
      <name val="Arial"/>
      <family val="2"/>
    </font>
    <font>
      <sz val="10"/>
      <name val="Arial Unicode MS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8"/>
      <color indexed="9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vertAlign val="superscript"/>
      <sz val="10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16">
    <xf numFmtId="0" fontId="0" fillId="0" borderId="0" xfId="0"/>
    <xf numFmtId="165" fontId="2" fillId="0" borderId="0" xfId="8" applyNumberFormat="1" applyFont="1" applyAlignment="1">
      <alignment horizontal="left"/>
    </xf>
    <xf numFmtId="166" fontId="3" fillId="0" borderId="0" xfId="8" applyNumberFormat="1" applyFont="1" applyAlignment="1">
      <alignment horizontal="left"/>
    </xf>
    <xf numFmtId="166" fontId="4" fillId="2" borderId="1" xfId="0" applyNumberFormat="1" applyFont="1" applyFill="1" applyBorder="1"/>
    <xf numFmtId="169" fontId="7" fillId="0" borderId="0" xfId="9" applyNumberFormat="1" applyFont="1"/>
    <xf numFmtId="166" fontId="8" fillId="0" borderId="0" xfId="1" applyNumberFormat="1" applyFill="1" applyAlignment="1">
      <alignment horizontal="left"/>
    </xf>
    <xf numFmtId="0" fontId="0" fillId="3" borderId="0" xfId="0" applyFill="1"/>
    <xf numFmtId="167" fontId="0" fillId="0" borderId="0" xfId="0" applyNumberFormat="1"/>
    <xf numFmtId="167" fontId="0" fillId="3" borderId="0" xfId="0" applyNumberFormat="1" applyFill="1"/>
    <xf numFmtId="169" fontId="7" fillId="3" borderId="0" xfId="9" applyNumberFormat="1" applyFont="1" applyFill="1"/>
    <xf numFmtId="168" fontId="10" fillId="2" borderId="1" xfId="2" applyNumberFormat="1" applyFont="1" applyFill="1" applyBorder="1" applyAlignment="1">
      <alignment horizontal="right"/>
    </xf>
    <xf numFmtId="168" fontId="10" fillId="3" borderId="1" xfId="2" applyNumberFormat="1" applyFont="1" applyFill="1" applyBorder="1" applyAlignment="1">
      <alignment horizontal="right"/>
    </xf>
    <xf numFmtId="168" fontId="10" fillId="2" borderId="1" xfId="3" applyNumberFormat="1" applyFont="1" applyFill="1" applyBorder="1" applyAlignment="1">
      <alignment horizontal="right"/>
    </xf>
    <xf numFmtId="166" fontId="10" fillId="2" borderId="1" xfId="0" applyNumberFormat="1" applyFont="1" applyFill="1" applyBorder="1"/>
    <xf numFmtId="167" fontId="10" fillId="2" borderId="1" xfId="2" applyNumberFormat="1" applyFont="1" applyFill="1" applyBorder="1" applyAlignment="1">
      <alignment horizontal="right"/>
    </xf>
    <xf numFmtId="167" fontId="10" fillId="3" borderId="1" xfId="2" applyNumberFormat="1" applyFont="1" applyFill="1" applyBorder="1" applyAlignment="1">
      <alignment horizontal="right"/>
    </xf>
    <xf numFmtId="167" fontId="10" fillId="2" borderId="1" xfId="4" applyNumberFormat="1" applyFont="1" applyFill="1" applyBorder="1" applyAlignment="1">
      <alignment horizontal="right"/>
    </xf>
    <xf numFmtId="167" fontId="10" fillId="3" borderId="1" xfId="4" applyNumberFormat="1" applyFont="1" applyFill="1" applyBorder="1" applyAlignment="1">
      <alignment horizontal="right"/>
    </xf>
    <xf numFmtId="167" fontId="11" fillId="2" borderId="1" xfId="2" applyNumberFormat="1" applyFont="1" applyFill="1" applyBorder="1" applyAlignment="1">
      <alignment horizontal="right"/>
    </xf>
    <xf numFmtId="167" fontId="11" fillId="3" borderId="1" xfId="2" applyNumberFormat="1" applyFont="1" applyFill="1" applyBorder="1" applyAlignment="1">
      <alignment horizontal="right"/>
    </xf>
    <xf numFmtId="167" fontId="11" fillId="2" borderId="1" xfId="2" applyNumberFormat="1" applyFont="1" applyFill="1" applyBorder="1" applyAlignment="1">
      <alignment horizontal="right" vertical="center"/>
    </xf>
    <xf numFmtId="167" fontId="11" fillId="3" borderId="1" xfId="2" applyNumberFormat="1" applyFont="1" applyFill="1" applyBorder="1" applyAlignment="1">
      <alignment horizontal="right" vertical="center"/>
    </xf>
    <xf numFmtId="167" fontId="10" fillId="2" borderId="1" xfId="2" applyNumberFormat="1" applyFont="1" applyFill="1" applyBorder="1" applyAlignment="1">
      <alignment horizontal="right" vertical="center"/>
    </xf>
    <xf numFmtId="167" fontId="10" fillId="3" borderId="1" xfId="2" applyNumberFormat="1" applyFont="1" applyFill="1" applyBorder="1" applyAlignment="1">
      <alignment horizontal="right" vertical="center"/>
    </xf>
    <xf numFmtId="167" fontId="10" fillId="2" borderId="1" xfId="3" applyNumberFormat="1" applyFont="1" applyFill="1" applyBorder="1" applyAlignment="1">
      <alignment horizontal="right"/>
    </xf>
    <xf numFmtId="166" fontId="10" fillId="2" borderId="0" xfId="0" applyNumberFormat="1" applyFont="1" applyFill="1"/>
    <xf numFmtId="166" fontId="11" fillId="4" borderId="2" xfId="0" applyNumberFormat="1" applyFont="1" applyFill="1" applyBorder="1"/>
    <xf numFmtId="0" fontId="0" fillId="4" borderId="3" xfId="0" applyFill="1" applyBorder="1"/>
    <xf numFmtId="166" fontId="11" fillId="2" borderId="4" xfId="0" applyNumberFormat="1" applyFont="1" applyFill="1" applyBorder="1" applyAlignment="1">
      <alignment horizontal="center"/>
    </xf>
    <xf numFmtId="166" fontId="10" fillId="2" borderId="4" xfId="0" applyNumberFormat="1" applyFont="1" applyFill="1" applyBorder="1"/>
    <xf numFmtId="167" fontId="0" fillId="0" borderId="5" xfId="0" applyNumberFormat="1" applyBorder="1"/>
    <xf numFmtId="166" fontId="10" fillId="2" borderId="6" xfId="0" applyNumberFormat="1" applyFont="1" applyFill="1" applyBorder="1"/>
    <xf numFmtId="165" fontId="10" fillId="2" borderId="7" xfId="0" quotePrefix="1" applyNumberFormat="1" applyFont="1" applyFill="1" applyBorder="1" applyAlignment="1">
      <alignment horizontal="center"/>
    </xf>
    <xf numFmtId="166" fontId="11" fillId="4" borderId="4" xfId="0" applyNumberFormat="1" applyFont="1" applyFill="1" applyBorder="1"/>
    <xf numFmtId="167" fontId="10" fillId="2" borderId="8" xfId="2" applyNumberFormat="1" applyFont="1" applyFill="1" applyBorder="1" applyAlignment="1">
      <alignment horizontal="right"/>
    </xf>
    <xf numFmtId="167" fontId="10" fillId="2" borderId="8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9" fontId="7" fillId="0" borderId="0" xfId="9" applyNumberFormat="1" applyFont="1" applyBorder="1"/>
    <xf numFmtId="0" fontId="0" fillId="0" borderId="5" xfId="0" applyBorder="1"/>
    <xf numFmtId="169" fontId="7" fillId="0" borderId="5" xfId="9" applyNumberFormat="1" applyFont="1" applyBorder="1"/>
    <xf numFmtId="17" fontId="10" fillId="2" borderId="7" xfId="0" quotePrefix="1" applyNumberFormat="1" applyFont="1" applyFill="1" applyBorder="1" applyAlignment="1">
      <alignment horizontal="center"/>
    </xf>
    <xf numFmtId="17" fontId="10" fillId="3" borderId="7" xfId="0" quotePrefix="1" applyNumberFormat="1" applyFont="1" applyFill="1" applyBorder="1" applyAlignment="1">
      <alignment horizontal="center"/>
    </xf>
    <xf numFmtId="167" fontId="10" fillId="2" borderId="8" xfId="2" applyNumberFormat="1" applyFont="1" applyFill="1" applyBorder="1" applyAlignment="1">
      <alignment horizontal="right" vertical="center"/>
    </xf>
    <xf numFmtId="167" fontId="10" fillId="3" borderId="8" xfId="2" applyNumberFormat="1" applyFont="1" applyFill="1" applyBorder="1" applyAlignment="1">
      <alignment horizontal="right" vertical="center"/>
    </xf>
    <xf numFmtId="167" fontId="0" fillId="3" borderId="5" xfId="0" applyNumberFormat="1" applyFill="1" applyBorder="1"/>
    <xf numFmtId="169" fontId="7" fillId="3" borderId="0" xfId="9" applyNumberFormat="1" applyFont="1" applyFill="1" applyBorder="1"/>
    <xf numFmtId="0" fontId="0" fillId="3" borderId="5" xfId="0" applyFill="1" applyBorder="1"/>
    <xf numFmtId="169" fontId="7" fillId="3" borderId="5" xfId="9" applyNumberFormat="1" applyFont="1" applyFill="1" applyBorder="1"/>
    <xf numFmtId="0" fontId="0" fillId="4" borderId="3" xfId="0" applyFill="1" applyBorder="1" applyAlignment="1">
      <alignment horizontal="center"/>
    </xf>
    <xf numFmtId="168" fontId="11" fillId="4" borderId="1" xfId="2" applyNumberFormat="1" applyFont="1" applyFill="1" applyBorder="1" applyAlignment="1">
      <alignment horizontal="right"/>
    </xf>
    <xf numFmtId="165" fontId="10" fillId="4" borderId="1" xfId="0" quotePrefix="1" applyNumberFormat="1" applyFont="1" applyFill="1" applyBorder="1" applyAlignment="1">
      <alignment horizontal="center"/>
    </xf>
    <xf numFmtId="0" fontId="0" fillId="4" borderId="0" xfId="0" applyFill="1"/>
    <xf numFmtId="169" fontId="7" fillId="4" borderId="3" xfId="9" applyNumberFormat="1" applyFont="1" applyFill="1" applyBorder="1"/>
    <xf numFmtId="166" fontId="10" fillId="5" borderId="4" xfId="0" applyNumberFormat="1" applyFont="1" applyFill="1" applyBorder="1"/>
    <xf numFmtId="167" fontId="10" fillId="2" borderId="9" xfId="2" applyNumberFormat="1" applyFont="1" applyFill="1" applyBorder="1" applyAlignment="1">
      <alignment horizontal="right"/>
    </xf>
    <xf numFmtId="166" fontId="10" fillId="2" borderId="10" xfId="0" applyNumberFormat="1" applyFont="1" applyFill="1" applyBorder="1"/>
    <xf numFmtId="166" fontId="11" fillId="4" borderId="11" xfId="0" applyNumberFormat="1" applyFont="1" applyFill="1" applyBorder="1"/>
    <xf numFmtId="166" fontId="11" fillId="2" borderId="11" xfId="0" applyNumberFormat="1" applyFont="1" applyFill="1" applyBorder="1" applyAlignment="1">
      <alignment horizontal="center"/>
    </xf>
    <xf numFmtId="166" fontId="10" fillId="2" borderId="11" xfId="0" applyNumberFormat="1" applyFont="1" applyFill="1" applyBorder="1"/>
    <xf numFmtId="166" fontId="10" fillId="5" borderId="11" xfId="0" applyNumberFormat="1" applyFont="1" applyFill="1" applyBorder="1"/>
    <xf numFmtId="166" fontId="10" fillId="5" borderId="12" xfId="0" applyNumberFormat="1" applyFont="1" applyFill="1" applyBorder="1"/>
    <xf numFmtId="166" fontId="10" fillId="5" borderId="13" xfId="0" applyNumberFormat="1" applyFont="1" applyFill="1" applyBorder="1"/>
    <xf numFmtId="0" fontId="0" fillId="5" borderId="0" xfId="0" applyFill="1"/>
    <xf numFmtId="167" fontId="0" fillId="5" borderId="0" xfId="0" applyNumberFormat="1" applyFill="1"/>
    <xf numFmtId="169" fontId="7" fillId="5" borderId="0" xfId="9" applyNumberFormat="1" applyFont="1" applyFill="1" applyBorder="1"/>
    <xf numFmtId="17" fontId="10" fillId="2" borderId="2" xfId="0" quotePrefix="1" applyNumberFormat="1" applyFont="1" applyFill="1" applyBorder="1" applyAlignment="1">
      <alignment horizontal="center"/>
    </xf>
    <xf numFmtId="17" fontId="10" fillId="2" borderId="14" xfId="0" quotePrefix="1" applyNumberFormat="1" applyFont="1" applyFill="1" applyBorder="1" applyAlignment="1">
      <alignment horizontal="center"/>
    </xf>
    <xf numFmtId="168" fontId="11" fillId="4" borderId="4" xfId="2" applyNumberFormat="1" applyFont="1" applyFill="1" applyBorder="1" applyAlignment="1">
      <alignment horizontal="right"/>
    </xf>
    <xf numFmtId="168" fontId="10" fillId="2" borderId="4" xfId="2" applyNumberFormat="1" applyFont="1" applyFill="1" applyBorder="1" applyAlignment="1">
      <alignment horizontal="right"/>
    </xf>
    <xf numFmtId="167" fontId="10" fillId="2" borderId="4" xfId="2" applyNumberFormat="1" applyFont="1" applyFill="1" applyBorder="1" applyAlignment="1">
      <alignment horizontal="right"/>
    </xf>
    <xf numFmtId="167" fontId="11" fillId="2" borderId="4" xfId="2" applyNumberFormat="1" applyFont="1" applyFill="1" applyBorder="1" applyAlignment="1">
      <alignment horizontal="right"/>
    </xf>
    <xf numFmtId="167" fontId="11" fillId="2" borderId="4" xfId="2" applyNumberFormat="1" applyFont="1" applyFill="1" applyBorder="1" applyAlignment="1">
      <alignment horizontal="right" vertical="center"/>
    </xf>
    <xf numFmtId="167" fontId="10" fillId="2" borderId="4" xfId="2" applyNumberFormat="1" applyFont="1" applyFill="1" applyBorder="1" applyAlignment="1">
      <alignment horizontal="right" vertical="center"/>
    </xf>
    <xf numFmtId="167" fontId="10" fillId="2" borderId="13" xfId="2" applyNumberFormat="1" applyFont="1" applyFill="1" applyBorder="1" applyAlignment="1">
      <alignment horizontal="right" vertical="center"/>
    </xf>
    <xf numFmtId="167" fontId="10" fillId="5" borderId="1" xfId="2" applyNumberFormat="1" applyFont="1" applyFill="1" applyBorder="1" applyAlignment="1">
      <alignment horizontal="right"/>
    </xf>
    <xf numFmtId="167" fontId="10" fillId="5" borderId="1" xfId="2" applyNumberFormat="1" applyFont="1" applyFill="1" applyBorder="1" applyAlignment="1">
      <alignment horizontal="right" vertical="center"/>
    </xf>
    <xf numFmtId="167" fontId="10" fillId="5" borderId="8" xfId="2" applyNumberFormat="1" applyFont="1" applyFill="1" applyBorder="1" applyAlignment="1">
      <alignment horizontal="right" vertical="center"/>
    </xf>
    <xf numFmtId="166" fontId="11" fillId="4" borderId="6" xfId="0" applyNumberFormat="1" applyFont="1" applyFill="1" applyBorder="1"/>
    <xf numFmtId="166" fontId="11" fillId="2" borderId="15" xfId="0" applyNumberFormat="1" applyFont="1" applyFill="1" applyBorder="1" applyAlignment="1">
      <alignment horizontal="center"/>
    </xf>
    <xf numFmtId="166" fontId="10" fillId="2" borderId="15" xfId="0" applyNumberFormat="1" applyFont="1" applyFill="1" applyBorder="1"/>
    <xf numFmtId="166" fontId="10" fillId="5" borderId="15" xfId="0" applyNumberFormat="1" applyFont="1" applyFill="1" applyBorder="1"/>
    <xf numFmtId="166" fontId="10" fillId="5" borderId="16" xfId="0" applyNumberFormat="1" applyFont="1" applyFill="1" applyBorder="1"/>
    <xf numFmtId="0" fontId="0" fillId="4" borderId="6" xfId="0" applyFill="1" applyBorder="1"/>
    <xf numFmtId="0" fontId="0" fillId="0" borderId="15" xfId="0" applyBorder="1"/>
    <xf numFmtId="167" fontId="0" fillId="0" borderId="15" xfId="0" applyNumberFormat="1" applyBorder="1"/>
    <xf numFmtId="167" fontId="0" fillId="0" borderId="16" xfId="0" applyNumberFormat="1" applyBorder="1"/>
    <xf numFmtId="167" fontId="0" fillId="5" borderId="5" xfId="0" applyNumberFormat="1" applyFill="1" applyBorder="1"/>
    <xf numFmtId="169" fontId="7" fillId="5" borderId="5" xfId="9" applyNumberFormat="1" applyFont="1" applyFill="1" applyBorder="1"/>
    <xf numFmtId="167" fontId="10" fillId="2" borderId="17" xfId="2" applyNumberFormat="1" applyFont="1" applyFill="1" applyBorder="1" applyAlignment="1">
      <alignment horizontal="right"/>
    </xf>
    <xf numFmtId="17" fontId="10" fillId="5" borderId="18" xfId="0" quotePrefix="1" applyNumberFormat="1" applyFont="1" applyFill="1" applyBorder="1" applyAlignment="1">
      <alignment horizontal="center"/>
    </xf>
    <xf numFmtId="169" fontId="7" fillId="0" borderId="0" xfId="9" applyNumberFormat="1" applyFont="1" applyFill="1" applyBorder="1"/>
    <xf numFmtId="17" fontId="10" fillId="0" borderId="1" xfId="0" quotePrefix="1" applyNumberFormat="1" applyFont="1" applyBorder="1" applyAlignment="1">
      <alignment horizontal="center"/>
    </xf>
    <xf numFmtId="0" fontId="0" fillId="0" borderId="19" xfId="0" applyBorder="1"/>
    <xf numFmtId="169" fontId="7" fillId="0" borderId="5" xfId="9" applyNumberFormat="1" applyFont="1" applyFill="1" applyBorder="1"/>
    <xf numFmtId="167" fontId="10" fillId="0" borderId="1" xfId="2" applyNumberFormat="1" applyFont="1" applyFill="1" applyBorder="1" applyAlignment="1">
      <alignment horizontal="right" vertical="center"/>
    </xf>
    <xf numFmtId="167" fontId="10" fillId="0" borderId="1" xfId="2" applyNumberFormat="1" applyFont="1" applyFill="1" applyBorder="1" applyAlignment="1">
      <alignment horizontal="right"/>
    </xf>
    <xf numFmtId="167" fontId="10" fillId="0" borderId="8" xfId="2" applyNumberFormat="1" applyFont="1" applyFill="1" applyBorder="1" applyAlignment="1">
      <alignment horizontal="right" vertical="center"/>
    </xf>
    <xf numFmtId="0" fontId="12" fillId="4" borderId="3" xfId="0" applyFont="1" applyFill="1" applyBorder="1"/>
    <xf numFmtId="165" fontId="2" fillId="0" borderId="0" xfId="8" applyNumberFormat="1" applyFont="1" applyAlignment="1">
      <alignment horizontal="center"/>
    </xf>
    <xf numFmtId="170" fontId="7" fillId="0" borderId="0" xfId="9" applyNumberFormat="1" applyFont="1" applyBorder="1"/>
    <xf numFmtId="0" fontId="0" fillId="5" borderId="19" xfId="0" applyFill="1" applyBorder="1"/>
    <xf numFmtId="167" fontId="10" fillId="5" borderId="0" xfId="2" applyNumberFormat="1" applyFont="1" applyFill="1" applyBorder="1" applyAlignment="1">
      <alignment horizontal="right"/>
    </xf>
    <xf numFmtId="167" fontId="10" fillId="5" borderId="0" xfId="2" applyNumberFormat="1" applyFont="1" applyFill="1" applyBorder="1" applyAlignment="1">
      <alignment horizontal="right" vertical="center"/>
    </xf>
    <xf numFmtId="167" fontId="10" fillId="5" borderId="5" xfId="2" applyNumberFormat="1" applyFont="1" applyFill="1" applyBorder="1" applyAlignment="1">
      <alignment horizontal="right" vertical="center"/>
    </xf>
    <xf numFmtId="165" fontId="10" fillId="2" borderId="3" xfId="0" quotePrefix="1" applyNumberFormat="1" applyFont="1" applyFill="1" applyBorder="1" applyAlignment="1">
      <alignment horizontal="center"/>
    </xf>
    <xf numFmtId="0" fontId="0" fillId="4" borderId="20" xfId="0" applyFill="1" applyBorder="1"/>
    <xf numFmtId="17" fontId="10" fillId="5" borderId="21" xfId="0" quotePrefix="1" applyNumberFormat="1" applyFont="1" applyFill="1" applyBorder="1" applyAlignment="1">
      <alignment horizontal="center"/>
    </xf>
    <xf numFmtId="17" fontId="10" fillId="0" borderId="22" xfId="0" quotePrefix="1" applyNumberFormat="1" applyFont="1" applyBorder="1" applyAlignment="1">
      <alignment horizontal="center"/>
    </xf>
    <xf numFmtId="17" fontId="10" fillId="6" borderId="22" xfId="0" quotePrefix="1" applyNumberFormat="1" applyFont="1" applyFill="1" applyBorder="1" applyAlignment="1">
      <alignment horizontal="center"/>
    </xf>
    <xf numFmtId="0" fontId="0" fillId="6" borderId="0" xfId="0" applyFill="1"/>
    <xf numFmtId="167" fontId="0" fillId="6" borderId="0" xfId="0" applyNumberFormat="1" applyFill="1"/>
    <xf numFmtId="17" fontId="10" fillId="5" borderId="22" xfId="0" quotePrefix="1" applyNumberFormat="1" applyFont="1" applyFill="1" applyBorder="1" applyAlignment="1">
      <alignment horizontal="center"/>
    </xf>
    <xf numFmtId="167" fontId="10" fillId="5" borderId="1" xfId="5" applyNumberFormat="1" applyFont="1" applyFill="1" applyBorder="1" applyAlignment="1">
      <alignment horizontal="right"/>
    </xf>
    <xf numFmtId="0" fontId="0" fillId="5" borderId="5" xfId="0" applyFill="1" applyBorder="1"/>
    <xf numFmtId="169" fontId="7" fillId="6" borderId="0" xfId="9" applyNumberFormat="1" applyFont="1" applyFill="1" applyBorder="1"/>
    <xf numFmtId="167" fontId="10" fillId="6" borderId="1" xfId="2" applyNumberFormat="1" applyFont="1" applyFill="1" applyBorder="1" applyAlignment="1">
      <alignment horizontal="right"/>
    </xf>
    <xf numFmtId="0" fontId="0" fillId="6" borderId="5" xfId="0" applyFill="1" applyBorder="1"/>
    <xf numFmtId="167" fontId="10" fillId="2" borderId="9" xfId="3" applyNumberFormat="1" applyFont="1" applyFill="1" applyBorder="1" applyAlignment="1">
      <alignment horizontal="right"/>
    </xf>
    <xf numFmtId="167" fontId="13" fillId="2" borderId="1" xfId="3" applyNumberFormat="1" applyFont="1" applyFill="1" applyBorder="1" applyAlignment="1">
      <alignment horizontal="right"/>
    </xf>
    <xf numFmtId="0" fontId="0" fillId="0" borderId="23" xfId="0" applyBorder="1"/>
    <xf numFmtId="171" fontId="7" fillId="0" borderId="0" xfId="2" applyNumberFormat="1" applyFont="1"/>
    <xf numFmtId="171" fontId="7" fillId="0" borderId="23" xfId="2" applyNumberFormat="1" applyFont="1" applyBorder="1"/>
    <xf numFmtId="169" fontId="7" fillId="0" borderId="23" xfId="9" applyNumberFormat="1" applyFont="1" applyBorder="1"/>
    <xf numFmtId="0" fontId="14" fillId="0" borderId="0" xfId="0" applyFont="1"/>
    <xf numFmtId="0" fontId="15" fillId="7" borderId="0" xfId="0" applyFont="1" applyFill="1" applyAlignment="1">
      <alignment horizontal="left"/>
    </xf>
    <xf numFmtId="171" fontId="15" fillId="7" borderId="0" xfId="2" applyNumberFormat="1" applyFont="1" applyFill="1" applyAlignment="1">
      <alignment horizontal="left"/>
    </xf>
    <xf numFmtId="0" fontId="14" fillId="0" borderId="23" xfId="0" applyFont="1" applyBorder="1"/>
    <xf numFmtId="165" fontId="10" fillId="0" borderId="25" xfId="0" quotePrefix="1" applyNumberFormat="1" applyFont="1" applyBorder="1" applyAlignment="1">
      <alignment horizontal="center"/>
    </xf>
    <xf numFmtId="165" fontId="10" fillId="4" borderId="26" xfId="0" quotePrefix="1" applyNumberFormat="1" applyFont="1" applyFill="1" applyBorder="1" applyAlignment="1">
      <alignment horizontal="center"/>
    </xf>
    <xf numFmtId="168" fontId="13" fillId="0" borderId="27" xfId="3" applyNumberFormat="1" applyFont="1" applyFill="1" applyBorder="1" applyAlignment="1">
      <alignment horizontal="right"/>
    </xf>
    <xf numFmtId="167" fontId="13" fillId="0" borderId="28" xfId="3" applyNumberFormat="1" applyFont="1" applyFill="1" applyBorder="1" applyAlignment="1">
      <alignment horizontal="right"/>
    </xf>
    <xf numFmtId="167" fontId="13" fillId="0" borderId="29" xfId="3" applyNumberFormat="1" applyFont="1" applyFill="1" applyBorder="1" applyAlignment="1">
      <alignment horizontal="right"/>
    </xf>
    <xf numFmtId="164" fontId="7" fillId="0" borderId="23" xfId="2" applyFont="1" applyBorder="1"/>
    <xf numFmtId="0" fontId="16" fillId="0" borderId="0" xfId="0" applyFont="1"/>
    <xf numFmtId="171" fontId="15" fillId="0" borderId="0" xfId="2" applyNumberFormat="1" applyFont="1" applyFill="1" applyAlignment="1">
      <alignment horizontal="left"/>
    </xf>
    <xf numFmtId="0" fontId="9" fillId="0" borderId="0" xfId="0" applyFont="1"/>
    <xf numFmtId="0" fontId="17" fillId="0" borderId="0" xfId="0" applyFont="1"/>
    <xf numFmtId="171" fontId="7" fillId="0" borderId="0" xfId="2" applyNumberFormat="1" applyFont="1" applyBorder="1"/>
    <xf numFmtId="164" fontId="7" fillId="0" borderId="0" xfId="2" applyFont="1" applyBorder="1"/>
    <xf numFmtId="171" fontId="7" fillId="0" borderId="9" xfId="2" applyNumberFormat="1" applyFont="1" applyFill="1" applyBorder="1" applyAlignment="1"/>
    <xf numFmtId="171" fontId="16" fillId="0" borderId="0" xfId="2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71" fontId="0" fillId="0" borderId="0" xfId="0" applyNumberFormat="1"/>
    <xf numFmtId="9" fontId="7" fillId="0" borderId="0" xfId="9" applyFont="1"/>
    <xf numFmtId="169" fontId="7" fillId="0" borderId="0" xfId="9" applyNumberFormat="1" applyFont="1" applyFill="1"/>
    <xf numFmtId="169" fontId="0" fillId="0" borderId="0" xfId="0" applyNumberFormat="1"/>
    <xf numFmtId="167" fontId="9" fillId="0" borderId="1" xfId="2" applyNumberFormat="1" applyFont="1" applyFill="1" applyBorder="1" applyAlignment="1">
      <alignment horizontal="right"/>
    </xf>
    <xf numFmtId="167" fontId="9" fillId="0" borderId="1" xfId="2" applyNumberFormat="1" applyFont="1" applyFill="1" applyBorder="1" applyAlignment="1">
      <alignment horizontal="right" vertical="center"/>
    </xf>
    <xf numFmtId="167" fontId="9" fillId="0" borderId="8" xfId="2" applyNumberFormat="1" applyFont="1" applyFill="1" applyBorder="1" applyAlignment="1">
      <alignment horizontal="right" vertical="center"/>
    </xf>
    <xf numFmtId="167" fontId="10" fillId="8" borderId="1" xfId="2" applyNumberFormat="1" applyFont="1" applyFill="1" applyBorder="1" applyAlignment="1">
      <alignment horizontal="right"/>
    </xf>
    <xf numFmtId="0" fontId="0" fillId="8" borderId="0" xfId="0" applyFill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6" fontId="22" fillId="2" borderId="24" xfId="0" applyNumberFormat="1" applyFont="1" applyFill="1" applyBorder="1" applyAlignment="1">
      <alignment horizontal="left" vertical="center"/>
    </xf>
    <xf numFmtId="165" fontId="4" fillId="2" borderId="23" xfId="0" applyNumberFormat="1" applyFont="1" applyFill="1" applyBorder="1" applyAlignment="1">
      <alignment horizontal="left"/>
    </xf>
    <xf numFmtId="169" fontId="4" fillId="2" borderId="23" xfId="9" applyNumberFormat="1" applyFont="1" applyFill="1" applyBorder="1" applyAlignment="1">
      <alignment horizontal="left"/>
    </xf>
    <xf numFmtId="166" fontId="4" fillId="2" borderId="30" xfId="0" applyNumberFormat="1" applyFont="1" applyFill="1" applyBorder="1"/>
    <xf numFmtId="165" fontId="4" fillId="2" borderId="31" xfId="0" quotePrefix="1" applyNumberFormat="1" applyFont="1" applyFill="1" applyBorder="1" applyAlignment="1">
      <alignment horizontal="center"/>
    </xf>
    <xf numFmtId="165" fontId="4" fillId="2" borderId="31" xfId="0" applyNumberFormat="1" applyFont="1" applyFill="1" applyBorder="1" applyAlignment="1">
      <alignment horizontal="center" wrapText="1"/>
    </xf>
    <xf numFmtId="169" fontId="4" fillId="2" borderId="31" xfId="9" applyNumberFormat="1" applyFont="1" applyFill="1" applyBorder="1" applyAlignment="1">
      <alignment horizontal="center"/>
    </xf>
    <xf numFmtId="166" fontId="4" fillId="2" borderId="32" xfId="0" applyNumberFormat="1" applyFont="1" applyFill="1" applyBorder="1"/>
    <xf numFmtId="165" fontId="4" fillId="2" borderId="22" xfId="0" applyNumberFormat="1" applyFont="1" applyFill="1" applyBorder="1" applyAlignment="1">
      <alignment horizontal="center"/>
    </xf>
    <xf numFmtId="169" fontId="4" fillId="2" borderId="22" xfId="9" applyNumberFormat="1" applyFont="1" applyFill="1" applyBorder="1" applyAlignment="1">
      <alignment horizontal="center"/>
    </xf>
    <xf numFmtId="166" fontId="23" fillId="2" borderId="31" xfId="0" applyNumberFormat="1" applyFont="1" applyFill="1" applyBorder="1"/>
    <xf numFmtId="167" fontId="24" fillId="2" borderId="31" xfId="2" applyNumberFormat="1" applyFont="1" applyFill="1" applyBorder="1" applyAlignment="1">
      <alignment horizontal="right"/>
    </xf>
    <xf numFmtId="169" fontId="24" fillId="2" borderId="31" xfId="9" applyNumberFormat="1" applyFont="1" applyFill="1" applyBorder="1" applyAlignment="1">
      <alignment horizontal="right"/>
    </xf>
    <xf numFmtId="166" fontId="25" fillId="2" borderId="1" xfId="0" applyNumberFormat="1" applyFont="1" applyFill="1" applyBorder="1" applyAlignment="1">
      <alignment horizontal="center"/>
    </xf>
    <xf numFmtId="167" fontId="26" fillId="2" borderId="1" xfId="2" applyNumberFormat="1" applyFont="1" applyFill="1" applyBorder="1" applyAlignment="1">
      <alignment horizontal="right"/>
    </xf>
    <xf numFmtId="169" fontId="26" fillId="2" borderId="1" xfId="9" applyNumberFormat="1" applyFont="1" applyFill="1" applyBorder="1" applyAlignment="1">
      <alignment horizontal="right"/>
    </xf>
    <xf numFmtId="166" fontId="27" fillId="2" borderId="1" xfId="0" applyNumberFormat="1" applyFont="1" applyFill="1" applyBorder="1"/>
    <xf numFmtId="166" fontId="26" fillId="2" borderId="1" xfId="0" applyNumberFormat="1" applyFont="1" applyFill="1" applyBorder="1"/>
    <xf numFmtId="166" fontId="28" fillId="2" borderId="1" xfId="0" applyNumberFormat="1" applyFont="1" applyFill="1" applyBorder="1"/>
    <xf numFmtId="166" fontId="29" fillId="2" borderId="1" xfId="0" applyNumberFormat="1" applyFont="1" applyFill="1" applyBorder="1"/>
    <xf numFmtId="167" fontId="24" fillId="2" borderId="1" xfId="2" applyNumberFormat="1" applyFont="1" applyFill="1" applyBorder="1" applyAlignment="1">
      <alignment horizontal="right"/>
    </xf>
    <xf numFmtId="169" fontId="24" fillId="2" borderId="1" xfId="9" applyNumberFormat="1" applyFont="1" applyFill="1" applyBorder="1" applyAlignment="1">
      <alignment horizontal="right"/>
    </xf>
    <xf numFmtId="166" fontId="4" fillId="0" borderId="1" xfId="0" applyNumberFormat="1" applyFont="1" applyBorder="1"/>
    <xf numFmtId="0" fontId="18" fillId="0" borderId="0" xfId="0" applyFont="1"/>
    <xf numFmtId="169" fontId="30" fillId="2" borderId="1" xfId="9" applyNumberFormat="1" applyFont="1" applyFill="1" applyBorder="1" applyAlignment="1">
      <alignment horizontal="right"/>
    </xf>
    <xf numFmtId="166" fontId="25" fillId="2" borderId="33" xfId="0" applyNumberFormat="1" applyFont="1" applyFill="1" applyBorder="1" applyAlignment="1">
      <alignment horizontal="center"/>
    </xf>
    <xf numFmtId="166" fontId="29" fillId="2" borderId="22" xfId="0" applyNumberFormat="1" applyFont="1" applyFill="1" applyBorder="1"/>
    <xf numFmtId="167" fontId="24" fillId="2" borderId="22" xfId="2" applyNumberFormat="1" applyFont="1" applyFill="1" applyBorder="1" applyAlignment="1">
      <alignment horizontal="right"/>
    </xf>
    <xf numFmtId="169" fontId="24" fillId="2" borderId="22" xfId="9" applyNumberFormat="1" applyFont="1" applyFill="1" applyBorder="1" applyAlignment="1">
      <alignment horizontal="right"/>
    </xf>
    <xf numFmtId="166" fontId="29" fillId="2" borderId="0" xfId="0" applyNumberFormat="1" applyFont="1" applyFill="1"/>
    <xf numFmtId="167" fontId="24" fillId="2" borderId="0" xfId="2" applyNumberFormat="1" applyFont="1" applyFill="1" applyBorder="1" applyAlignment="1">
      <alignment horizontal="right"/>
    </xf>
    <xf numFmtId="169" fontId="24" fillId="2" borderId="0" xfId="9" applyNumberFormat="1" applyFont="1" applyFill="1" applyBorder="1" applyAlignment="1">
      <alignment horizontal="right"/>
    </xf>
    <xf numFmtId="166" fontId="26" fillId="2" borderId="0" xfId="0" applyNumberFormat="1" applyFont="1" applyFill="1"/>
    <xf numFmtId="168" fontId="24" fillId="2" borderId="0" xfId="2" applyNumberFormat="1" applyFont="1" applyFill="1" applyBorder="1" applyAlignment="1">
      <alignment horizontal="right"/>
    </xf>
    <xf numFmtId="169" fontId="26" fillId="2" borderId="0" xfId="9" applyNumberFormat="1" applyFont="1" applyFill="1" applyBorder="1" applyAlignment="1">
      <alignment horizontal="right"/>
    </xf>
    <xf numFmtId="168" fontId="26" fillId="2" borderId="21" xfId="2" applyNumberFormat="1" applyFont="1" applyFill="1" applyBorder="1" applyAlignment="1">
      <alignment horizontal="right"/>
    </xf>
    <xf numFmtId="168" fontId="24" fillId="2" borderId="21" xfId="2" applyNumberFormat="1" applyFont="1" applyFill="1" applyBorder="1" applyAlignment="1">
      <alignment horizontal="right"/>
    </xf>
    <xf numFmtId="166" fontId="4" fillId="2" borderId="0" xfId="0" applyNumberFormat="1" applyFont="1" applyFill="1"/>
    <xf numFmtId="165" fontId="4" fillId="2" borderId="0" xfId="0" applyNumberFormat="1" applyFont="1" applyFill="1"/>
    <xf numFmtId="172" fontId="4" fillId="2" borderId="0" xfId="0" applyNumberFormat="1" applyFont="1" applyFill="1" applyAlignment="1">
      <alignment horizontal="right"/>
    </xf>
    <xf numFmtId="166" fontId="31" fillId="2" borderId="0" xfId="0" applyNumberFormat="1" applyFont="1" applyFill="1" applyAlignment="1">
      <alignment horizontal="centerContinuous"/>
    </xf>
    <xf numFmtId="165" fontId="4" fillId="2" borderId="0" xfId="0" applyNumberFormat="1" applyFont="1" applyFill="1" applyAlignment="1">
      <alignment horizontal="centerContinuous"/>
    </xf>
    <xf numFmtId="166" fontId="29" fillId="2" borderId="0" xfId="0" applyNumberFormat="1" applyFont="1" applyFill="1" applyAlignment="1">
      <alignment horizontal="right"/>
    </xf>
    <xf numFmtId="165" fontId="4" fillId="2" borderId="34" xfId="0" applyNumberFormat="1" applyFont="1" applyFill="1" applyBorder="1" applyAlignment="1">
      <alignment horizontal="left"/>
    </xf>
    <xf numFmtId="165" fontId="4" fillId="2" borderId="35" xfId="0" applyNumberFormat="1" applyFont="1" applyFill="1" applyBorder="1" applyAlignment="1">
      <alignment horizontal="left"/>
    </xf>
    <xf numFmtId="166" fontId="4" fillId="2" borderId="22" xfId="0" applyNumberFormat="1" applyFont="1" applyFill="1" applyBorder="1"/>
    <xf numFmtId="168" fontId="24" fillId="2" borderId="1" xfId="2" applyNumberFormat="1" applyFont="1" applyFill="1" applyBorder="1" applyAlignment="1">
      <alignment horizontal="right"/>
    </xf>
    <xf numFmtId="168" fontId="26" fillId="2" borderId="1" xfId="2" applyNumberFormat="1" applyFont="1" applyFill="1" applyBorder="1" applyAlignment="1">
      <alignment horizontal="right"/>
    </xf>
    <xf numFmtId="167" fontId="26" fillId="2" borderId="1" xfId="2" applyNumberFormat="1" applyFont="1" applyFill="1" applyBorder="1" applyAlignment="1">
      <alignment horizontal="right" vertical="center"/>
    </xf>
    <xf numFmtId="169" fontId="26" fillId="2" borderId="1" xfId="9" applyNumberFormat="1" applyFont="1" applyFill="1" applyBorder="1" applyAlignment="1">
      <alignment horizontal="right" vertical="center"/>
    </xf>
    <xf numFmtId="167" fontId="24" fillId="2" borderId="1" xfId="2" applyNumberFormat="1" applyFont="1" applyFill="1" applyBorder="1" applyAlignment="1">
      <alignment horizontal="right" vertical="center"/>
    </xf>
    <xf numFmtId="169" fontId="24" fillId="2" borderId="1" xfId="9" applyNumberFormat="1" applyFont="1" applyFill="1" applyBorder="1" applyAlignment="1">
      <alignment horizontal="right" vertical="center"/>
    </xf>
    <xf numFmtId="166" fontId="23" fillId="2" borderId="22" xfId="0" applyNumberFormat="1" applyFont="1" applyFill="1" applyBorder="1" applyAlignment="1">
      <alignment wrapText="1"/>
    </xf>
    <xf numFmtId="167" fontId="24" fillId="2" borderId="22" xfId="2" applyNumberFormat="1" applyFont="1" applyFill="1" applyBorder="1" applyAlignment="1">
      <alignment horizontal="right" vertical="center"/>
    </xf>
    <xf numFmtId="169" fontId="24" fillId="2" borderId="22" xfId="9" applyNumberFormat="1" applyFont="1" applyFill="1" applyBorder="1" applyAlignment="1">
      <alignment horizontal="right" vertical="center"/>
    </xf>
    <xf numFmtId="168" fontId="29" fillId="2" borderId="0" xfId="2" applyNumberFormat="1" applyFont="1" applyFill="1" applyBorder="1" applyAlignment="1">
      <alignment horizontal="right" vertical="top"/>
    </xf>
    <xf numFmtId="169" fontId="29" fillId="2" borderId="0" xfId="9" applyNumberFormat="1" applyFont="1" applyFill="1" applyBorder="1" applyAlignment="1">
      <alignment horizontal="right" vertical="top"/>
    </xf>
    <xf numFmtId="0" fontId="32" fillId="0" borderId="0" xfId="0" applyFont="1"/>
    <xf numFmtId="168" fontId="29" fillId="2" borderId="0" xfId="2" applyNumberFormat="1" applyFont="1" applyFill="1" applyBorder="1" applyAlignment="1">
      <alignment horizontal="right" vertical="center"/>
    </xf>
    <xf numFmtId="166" fontId="23" fillId="2" borderId="1" xfId="0" applyNumberFormat="1" applyFont="1" applyFill="1" applyBorder="1"/>
    <xf numFmtId="168" fontId="24" fillId="2" borderId="1" xfId="0" applyNumberFormat="1" applyFont="1" applyFill="1" applyBorder="1"/>
    <xf numFmtId="169" fontId="24" fillId="2" borderId="1" xfId="9" applyNumberFormat="1" applyFont="1" applyFill="1" applyBorder="1"/>
    <xf numFmtId="168" fontId="26" fillId="2" borderId="1" xfId="0" applyNumberFormat="1" applyFont="1" applyFill="1" applyBorder="1"/>
    <xf numFmtId="169" fontId="26" fillId="2" borderId="1" xfId="9" applyNumberFormat="1" applyFont="1" applyFill="1" applyBorder="1"/>
    <xf numFmtId="167" fontId="26" fillId="2" borderId="1" xfId="0" applyNumberFormat="1" applyFont="1" applyFill="1" applyBorder="1"/>
    <xf numFmtId="167" fontId="24" fillId="2" borderId="1" xfId="0" applyNumberFormat="1" applyFont="1" applyFill="1" applyBorder="1"/>
    <xf numFmtId="167" fontId="26" fillId="2" borderId="1" xfId="0" applyNumberFormat="1" applyFont="1" applyFill="1" applyBorder="1" applyProtection="1">
      <protection locked="0"/>
    </xf>
    <xf numFmtId="169" fontId="26" fillId="2" borderId="1" xfId="9" applyNumberFormat="1" applyFont="1" applyFill="1" applyBorder="1" applyProtection="1">
      <protection locked="0"/>
    </xf>
    <xf numFmtId="167" fontId="24" fillId="2" borderId="1" xfId="0" applyNumberFormat="1" applyFont="1" applyFill="1" applyBorder="1" applyProtection="1">
      <protection locked="0"/>
    </xf>
    <xf numFmtId="169" fontId="24" fillId="2" borderId="1" xfId="9" applyNumberFormat="1" applyFont="1" applyFill="1" applyBorder="1" applyProtection="1">
      <protection locked="0"/>
    </xf>
    <xf numFmtId="167" fontId="24" fillId="2" borderId="22" xfId="0" applyNumberFormat="1" applyFont="1" applyFill="1" applyBorder="1" applyProtection="1">
      <protection locked="0"/>
    </xf>
    <xf numFmtId="169" fontId="24" fillId="2" borderId="22" xfId="9" applyNumberFormat="1" applyFont="1" applyFill="1" applyBorder="1" applyProtection="1">
      <protection locked="0"/>
    </xf>
    <xf numFmtId="168" fontId="24" fillId="2" borderId="0" xfId="0" applyNumberFormat="1" applyFont="1" applyFill="1" applyProtection="1">
      <protection locked="0"/>
    </xf>
    <xf numFmtId="169" fontId="24" fillId="2" borderId="0" xfId="9" applyNumberFormat="1" applyFont="1" applyFill="1" applyBorder="1" applyProtection="1">
      <protection locked="0"/>
    </xf>
    <xf numFmtId="168" fontId="26" fillId="2" borderId="1" xfId="0" applyNumberFormat="1" applyFont="1" applyFill="1" applyBorder="1" applyProtection="1">
      <protection locked="0"/>
    </xf>
    <xf numFmtId="168" fontId="24" fillId="2" borderId="1" xfId="0" applyNumberFormat="1" applyFont="1" applyFill="1" applyBorder="1" applyProtection="1">
      <protection locked="0"/>
    </xf>
    <xf numFmtId="169" fontId="26" fillId="2" borderId="9" xfId="9" applyNumberFormat="1" applyFont="1" applyFill="1" applyBorder="1" applyProtection="1">
      <protection locked="0"/>
    </xf>
    <xf numFmtId="166" fontId="4" fillId="5" borderId="1" xfId="0" applyNumberFormat="1" applyFont="1" applyFill="1" applyBorder="1"/>
    <xf numFmtId="169" fontId="24" fillId="2" borderId="9" xfId="9" applyNumberFormat="1" applyFont="1" applyFill="1" applyBorder="1" applyProtection="1">
      <protection locked="0"/>
    </xf>
    <xf numFmtId="166" fontId="29" fillId="2" borderId="1" xfId="0" applyNumberFormat="1" applyFont="1" applyFill="1" applyBorder="1" applyAlignment="1">
      <alignment horizontal="left"/>
    </xf>
    <xf numFmtId="166" fontId="4" fillId="2" borderId="1" xfId="0" applyNumberFormat="1" applyFont="1" applyFill="1" applyBorder="1" applyAlignment="1">
      <alignment horizontal="left"/>
    </xf>
    <xf numFmtId="167" fontId="26" fillId="2" borderId="1" xfId="0" applyNumberFormat="1" applyFont="1" applyFill="1" applyBorder="1" applyAlignment="1" applyProtection="1">
      <alignment horizontal="right"/>
      <protection locked="0"/>
    </xf>
    <xf numFmtId="169" fontId="26" fillId="2" borderId="9" xfId="9" applyNumberFormat="1" applyFont="1" applyFill="1" applyBorder="1" applyAlignment="1" applyProtection="1">
      <alignment horizontal="right"/>
      <protection locked="0"/>
    </xf>
    <xf numFmtId="166" fontId="29" fillId="2" borderId="33" xfId="0" applyNumberFormat="1" applyFont="1" applyFill="1" applyBorder="1"/>
    <xf numFmtId="0" fontId="4" fillId="2" borderId="1" xfId="0" applyFont="1" applyFill="1" applyBorder="1"/>
    <xf numFmtId="166" fontId="4" fillId="2" borderId="33" xfId="0" applyNumberFormat="1" applyFont="1" applyFill="1" applyBorder="1"/>
    <xf numFmtId="166" fontId="25" fillId="2" borderId="33" xfId="0" applyNumberFormat="1" applyFont="1" applyFill="1" applyBorder="1" applyAlignment="1">
      <alignment horizontal="left" wrapText="1"/>
    </xf>
    <xf numFmtId="166" fontId="25" fillId="2" borderId="33" xfId="0" applyNumberFormat="1" applyFont="1" applyFill="1" applyBorder="1" applyAlignment="1">
      <alignment vertical="center"/>
    </xf>
    <xf numFmtId="166" fontId="29" fillId="2" borderId="30" xfId="0" applyNumberFormat="1" applyFont="1" applyFill="1" applyBorder="1" applyAlignment="1">
      <alignment horizontal="left" wrapText="1"/>
    </xf>
    <xf numFmtId="167" fontId="26" fillId="2" borderId="31" xfId="0" applyNumberFormat="1" applyFont="1" applyFill="1" applyBorder="1" applyProtection="1">
      <protection locked="0"/>
    </xf>
    <xf numFmtId="169" fontId="26" fillId="2" borderId="31" xfId="9" applyNumberFormat="1" applyFont="1" applyFill="1" applyBorder="1" applyProtection="1">
      <protection locked="0"/>
    </xf>
    <xf numFmtId="166" fontId="29" fillId="2" borderId="32" xfId="0" applyNumberFormat="1" applyFont="1" applyFill="1" applyBorder="1" applyAlignment="1">
      <alignment horizontal="left" wrapText="1"/>
    </xf>
    <xf numFmtId="167" fontId="26" fillId="2" borderId="22" xfId="0" applyNumberFormat="1" applyFont="1" applyFill="1" applyBorder="1" applyProtection="1">
      <protection locked="0"/>
    </xf>
    <xf numFmtId="169" fontId="26" fillId="2" borderId="22" xfId="9" applyNumberFormat="1" applyFont="1" applyFill="1" applyBorder="1" applyProtection="1">
      <protection locked="0"/>
    </xf>
    <xf numFmtId="166" fontId="23" fillId="2" borderId="23" xfId="0" applyNumberFormat="1" applyFont="1" applyFill="1" applyBorder="1" applyAlignment="1">
      <alignment horizontal="center" vertical="center"/>
    </xf>
    <xf numFmtId="167" fontId="24" fillId="2" borderId="23" xfId="0" applyNumberFormat="1" applyFont="1" applyFill="1" applyBorder="1" applyAlignment="1" applyProtection="1">
      <alignment vertical="center"/>
      <protection locked="0"/>
    </xf>
    <xf numFmtId="169" fontId="24" fillId="2" borderId="35" xfId="9" applyNumberFormat="1" applyFont="1" applyFill="1" applyBorder="1" applyAlignment="1" applyProtection="1">
      <alignment vertical="center"/>
      <protection locked="0"/>
    </xf>
    <xf numFmtId="167" fontId="24" fillId="2" borderId="31" xfId="0" applyNumberFormat="1" applyFont="1" applyFill="1" applyBorder="1" applyProtection="1">
      <protection locked="0"/>
    </xf>
    <xf numFmtId="169" fontId="24" fillId="2" borderId="36" xfId="9" applyNumberFormat="1" applyFont="1" applyFill="1" applyBorder="1" applyProtection="1">
      <protection locked="0"/>
    </xf>
    <xf numFmtId="169" fontId="24" fillId="2" borderId="37" xfId="9" applyNumberFormat="1" applyFont="1" applyFill="1" applyBorder="1" applyProtection="1">
      <protection locked="0"/>
    </xf>
    <xf numFmtId="166" fontId="25" fillId="2" borderId="23" xfId="0" applyNumberFormat="1" applyFont="1" applyFill="1" applyBorder="1" applyAlignment="1">
      <alignment vertical="center"/>
    </xf>
    <xf numFmtId="169" fontId="24" fillId="2" borderId="23" xfId="9" applyNumberFormat="1" applyFont="1" applyFill="1" applyBorder="1" applyAlignment="1" applyProtection="1">
      <alignment vertical="center"/>
      <protection locked="0"/>
    </xf>
    <xf numFmtId="167" fontId="24" fillId="2" borderId="23" xfId="0" applyNumberFormat="1" applyFont="1" applyFill="1" applyBorder="1" applyProtection="1">
      <protection locked="0"/>
    </xf>
    <xf numFmtId="168" fontId="29" fillId="2" borderId="0" xfId="0" applyNumberFormat="1" applyFont="1" applyFill="1" applyProtection="1">
      <protection locked="0"/>
    </xf>
    <xf numFmtId="169" fontId="29" fillId="2" borderId="0" xfId="9" applyNumberFormat="1" applyFont="1" applyFill="1" applyBorder="1" applyProtection="1">
      <protection locked="0"/>
    </xf>
    <xf numFmtId="169" fontId="4" fillId="2" borderId="0" xfId="9" applyNumberFormat="1" applyFont="1" applyFill="1" applyBorder="1" applyProtection="1">
      <protection locked="0"/>
    </xf>
    <xf numFmtId="172" fontId="4" fillId="2" borderId="0" xfId="0" applyNumberFormat="1" applyFont="1" applyFill="1" applyAlignment="1">
      <alignment horizontal="left"/>
    </xf>
    <xf numFmtId="165" fontId="4" fillId="2" borderId="0" xfId="0" applyNumberFormat="1" applyFont="1" applyFill="1" applyAlignment="1" applyProtection="1">
      <alignment vertical="center"/>
      <protection locked="0"/>
    </xf>
    <xf numFmtId="165" fontId="4" fillId="2" borderId="31" xfId="0" applyNumberFormat="1" applyFont="1" applyFill="1" applyBorder="1" applyAlignment="1">
      <alignment horizontal="left"/>
    </xf>
    <xf numFmtId="165" fontId="4" fillId="2" borderId="36" xfId="9" applyNumberFormat="1" applyFont="1" applyFill="1" applyBorder="1" applyAlignment="1">
      <alignment horizontal="left"/>
    </xf>
    <xf numFmtId="166" fontId="22" fillId="2" borderId="31" xfId="0" applyNumberFormat="1" applyFont="1" applyFill="1" applyBorder="1" applyAlignment="1">
      <alignment horizontal="left" vertical="center"/>
    </xf>
    <xf numFmtId="166" fontId="23" fillId="2" borderId="33" xfId="0" applyNumberFormat="1" applyFont="1" applyFill="1" applyBorder="1"/>
    <xf numFmtId="166" fontId="25" fillId="2" borderId="33" xfId="0" applyNumberFormat="1" applyFont="1" applyFill="1" applyBorder="1"/>
    <xf numFmtId="166" fontId="27" fillId="2" borderId="33" xfId="0" applyNumberFormat="1" applyFont="1" applyFill="1" applyBorder="1" applyAlignment="1">
      <alignment horizontal="left" indent="4"/>
    </xf>
    <xf numFmtId="166" fontId="33" fillId="2" borderId="33" xfId="0" applyNumberFormat="1" applyFont="1" applyFill="1" applyBorder="1" applyAlignment="1">
      <alignment horizontal="left" indent="6"/>
    </xf>
    <xf numFmtId="166" fontId="34" fillId="2" borderId="33" xfId="0" applyNumberFormat="1" applyFont="1" applyFill="1" applyBorder="1" applyAlignment="1">
      <alignment horizontal="left" indent="6"/>
    </xf>
    <xf numFmtId="166" fontId="4" fillId="2" borderId="33" xfId="0" applyNumberFormat="1" applyFont="1" applyFill="1" applyBorder="1" applyAlignment="1">
      <alignment horizontal="left" indent="4"/>
    </xf>
    <xf numFmtId="166" fontId="4" fillId="2" borderId="33" xfId="0" applyNumberFormat="1" applyFont="1" applyFill="1" applyBorder="1" applyAlignment="1">
      <alignment horizontal="left" indent="8"/>
    </xf>
    <xf numFmtId="166" fontId="27" fillId="2" borderId="33" xfId="0" applyNumberFormat="1" applyFont="1" applyFill="1" applyBorder="1" applyAlignment="1">
      <alignment horizontal="left" indent="8"/>
    </xf>
    <xf numFmtId="166" fontId="4" fillId="2" borderId="33" xfId="0" applyNumberFormat="1" applyFont="1" applyFill="1" applyBorder="1" applyAlignment="1">
      <alignment horizontal="left" wrapText="1" indent="4"/>
    </xf>
    <xf numFmtId="166" fontId="27" fillId="2" borderId="33" xfId="0" applyNumberFormat="1" applyFont="1" applyFill="1" applyBorder="1" applyAlignment="1">
      <alignment horizontal="left" indent="6"/>
    </xf>
    <xf numFmtId="166" fontId="25" fillId="2" borderId="33" xfId="0" applyNumberFormat="1" applyFont="1" applyFill="1" applyBorder="1" applyAlignment="1">
      <alignment horizontal="left" indent="2"/>
    </xf>
    <xf numFmtId="168" fontId="25" fillId="2" borderId="32" xfId="0" applyNumberFormat="1" applyFont="1" applyFill="1" applyBorder="1" applyAlignment="1">
      <alignment wrapText="1"/>
    </xf>
    <xf numFmtId="167" fontId="24" fillId="2" borderId="22" xfId="0" applyNumberFormat="1" applyFont="1" applyFill="1" applyBorder="1" applyAlignment="1">
      <alignment vertical="center"/>
    </xf>
    <xf numFmtId="169" fontId="24" fillId="2" borderId="22" xfId="9" applyNumberFormat="1" applyFont="1" applyFill="1" applyBorder="1" applyAlignment="1">
      <alignment vertical="center"/>
    </xf>
    <xf numFmtId="168" fontId="25" fillId="2" borderId="0" xfId="0" applyNumberFormat="1" applyFont="1" applyFill="1" applyAlignment="1">
      <alignment wrapText="1"/>
    </xf>
    <xf numFmtId="167" fontId="24" fillId="2" borderId="0" xfId="0" applyNumberFormat="1" applyFont="1" applyFill="1" applyAlignment="1">
      <alignment vertical="center"/>
    </xf>
    <xf numFmtId="169" fontId="24" fillId="2" borderId="0" xfId="9" applyNumberFormat="1" applyFont="1" applyFill="1" applyBorder="1" applyAlignment="1">
      <alignment vertical="center"/>
    </xf>
    <xf numFmtId="166" fontId="25" fillId="2" borderId="30" xfId="0" applyNumberFormat="1" applyFont="1" applyFill="1" applyBorder="1" applyAlignment="1">
      <alignment wrapText="1"/>
    </xf>
    <xf numFmtId="168" fontId="26" fillId="2" borderId="30" xfId="2" applyNumberFormat="1" applyFont="1" applyFill="1" applyBorder="1" applyAlignment="1"/>
    <xf numFmtId="169" fontId="26" fillId="2" borderId="31" xfId="9" applyNumberFormat="1" applyFont="1" applyFill="1" applyBorder="1" applyAlignment="1"/>
    <xf numFmtId="166" fontId="25" fillId="2" borderId="33" xfId="0" applyNumberFormat="1" applyFont="1" applyFill="1" applyBorder="1" applyAlignment="1">
      <alignment horizontal="left" wrapText="1" indent="3"/>
    </xf>
    <xf numFmtId="167" fontId="26" fillId="2" borderId="33" xfId="2" applyNumberFormat="1" applyFont="1" applyFill="1" applyBorder="1" applyAlignment="1"/>
    <xf numFmtId="169" fontId="26" fillId="2" borderId="1" xfId="9" applyNumberFormat="1" applyFont="1" applyFill="1" applyBorder="1" applyAlignment="1"/>
    <xf numFmtId="167" fontId="24" fillId="2" borderId="33" xfId="2" applyNumberFormat="1" applyFont="1" applyFill="1" applyBorder="1" applyAlignment="1" applyProtection="1">
      <protection locked="0"/>
    </xf>
    <xf numFmtId="169" fontId="24" fillId="2" borderId="1" xfId="9" applyNumberFormat="1" applyFont="1" applyFill="1" applyBorder="1" applyAlignment="1" applyProtection="1">
      <protection locked="0"/>
    </xf>
    <xf numFmtId="166" fontId="29" fillId="2" borderId="33" xfId="0" applyNumberFormat="1" applyFont="1" applyFill="1" applyBorder="1" applyAlignment="1">
      <alignment horizontal="left" wrapText="1" indent="6"/>
    </xf>
    <xf numFmtId="166" fontId="4" fillId="2" borderId="33" xfId="0" applyNumberFormat="1" applyFont="1" applyFill="1" applyBorder="1" applyAlignment="1">
      <alignment horizontal="left" wrapText="1" indent="10"/>
    </xf>
    <xf numFmtId="167" fontId="26" fillId="2" borderId="33" xfId="2" applyNumberFormat="1" applyFont="1" applyFill="1" applyBorder="1" applyAlignment="1" applyProtection="1">
      <protection locked="0"/>
    </xf>
    <xf numFmtId="169" fontId="26" fillId="2" borderId="1" xfId="9" applyNumberFormat="1" applyFont="1" applyFill="1" applyBorder="1" applyAlignment="1" applyProtection="1">
      <protection locked="0"/>
    </xf>
    <xf numFmtId="166" fontId="4" fillId="2" borderId="33" xfId="0" applyNumberFormat="1" applyFont="1" applyFill="1" applyBorder="1" applyAlignment="1">
      <alignment horizontal="left" indent="10"/>
    </xf>
    <xf numFmtId="166" fontId="29" fillId="2" borderId="33" xfId="0" applyNumberFormat="1" applyFont="1" applyFill="1" applyBorder="1" applyAlignment="1">
      <alignment horizontal="left" wrapText="1" indent="8"/>
    </xf>
    <xf numFmtId="166" fontId="27" fillId="2" borderId="33" xfId="0" applyNumberFormat="1" applyFont="1" applyFill="1" applyBorder="1" applyAlignment="1">
      <alignment horizontal="left" wrapText="1" indent="10"/>
    </xf>
    <xf numFmtId="166" fontId="25" fillId="2" borderId="33" xfId="0" applyNumberFormat="1" applyFont="1" applyFill="1" applyBorder="1" applyAlignment="1">
      <alignment wrapText="1"/>
    </xf>
    <xf numFmtId="167" fontId="26" fillId="5" borderId="33" xfId="2" applyNumberFormat="1" applyFont="1" applyFill="1" applyBorder="1" applyAlignment="1" applyProtection="1">
      <protection locked="0"/>
    </xf>
    <xf numFmtId="169" fontId="26" fillId="5" borderId="1" xfId="9" applyNumberFormat="1" applyFont="1" applyFill="1" applyBorder="1" applyAlignment="1" applyProtection="1">
      <protection locked="0"/>
    </xf>
    <xf numFmtId="167" fontId="24" fillId="5" borderId="33" xfId="2" applyNumberFormat="1" applyFont="1" applyFill="1" applyBorder="1" applyAlignment="1" applyProtection="1">
      <protection locked="0"/>
    </xf>
    <xf numFmtId="169" fontId="24" fillId="5" borderId="1" xfId="9" applyNumberFormat="1" applyFont="1" applyFill="1" applyBorder="1" applyAlignment="1" applyProtection="1">
      <protection locked="0"/>
    </xf>
    <xf numFmtId="169" fontId="26" fillId="5" borderId="33" xfId="9" applyNumberFormat="1" applyFont="1" applyFill="1" applyBorder="1" applyAlignment="1" applyProtection="1">
      <protection locked="0"/>
    </xf>
    <xf numFmtId="166" fontId="23" fillId="2" borderId="32" xfId="0" applyNumberFormat="1" applyFont="1" applyFill="1" applyBorder="1" applyAlignment="1">
      <alignment wrapText="1"/>
    </xf>
    <xf numFmtId="166" fontId="23" fillId="2" borderId="0" xfId="0" applyNumberFormat="1" applyFont="1" applyFill="1" applyAlignment="1">
      <alignment wrapText="1"/>
    </xf>
    <xf numFmtId="167" fontId="24" fillId="2" borderId="0" xfId="2" applyNumberFormat="1" applyFont="1" applyFill="1" applyBorder="1" applyAlignment="1" applyProtection="1">
      <protection locked="0"/>
    </xf>
    <xf numFmtId="169" fontId="24" fillId="2" borderId="0" xfId="9" applyNumberFormat="1" applyFont="1" applyFill="1" applyBorder="1" applyAlignment="1" applyProtection="1">
      <protection locked="0"/>
    </xf>
    <xf numFmtId="165" fontId="35" fillId="2" borderId="0" xfId="0" applyNumberFormat="1" applyFont="1" applyFill="1" applyAlignment="1">
      <alignment horizontal="centerContinuous"/>
    </xf>
    <xf numFmtId="166" fontId="24" fillId="2" borderId="34" xfId="0" applyNumberFormat="1" applyFont="1" applyFill="1" applyBorder="1"/>
    <xf numFmtId="167" fontId="26" fillId="2" borderId="34" xfId="2" applyNumberFormat="1" applyFont="1" applyFill="1" applyBorder="1" applyAlignment="1">
      <alignment horizontal="right"/>
    </xf>
    <xf numFmtId="169" fontId="26" fillId="2" borderId="34" xfId="9" applyNumberFormat="1" applyFont="1" applyFill="1" applyBorder="1" applyAlignment="1">
      <alignment horizontal="right"/>
    </xf>
    <xf numFmtId="0" fontId="23" fillId="2" borderId="24" xfId="0" applyFont="1" applyFill="1" applyBorder="1"/>
    <xf numFmtId="167" fontId="24" fillId="2" borderId="35" xfId="2" applyNumberFormat="1" applyFont="1" applyFill="1" applyBorder="1" applyAlignment="1">
      <alignment horizontal="right"/>
    </xf>
    <xf numFmtId="169" fontId="24" fillId="2" borderId="35" xfId="9" applyNumberFormat="1" applyFont="1" applyFill="1" applyBorder="1" applyAlignment="1">
      <alignment horizontal="right"/>
    </xf>
    <xf numFmtId="0" fontId="23" fillId="2" borderId="34" xfId="0" applyFont="1" applyFill="1" applyBorder="1"/>
    <xf numFmtId="167" fontId="24" fillId="2" borderId="34" xfId="2" applyNumberFormat="1" applyFont="1" applyFill="1" applyBorder="1" applyAlignment="1">
      <alignment horizontal="right"/>
    </xf>
    <xf numFmtId="169" fontId="24" fillId="2" borderId="34" xfId="9" applyNumberFormat="1" applyFont="1" applyFill="1" applyBorder="1" applyAlignment="1">
      <alignment horizontal="right"/>
    </xf>
    <xf numFmtId="0" fontId="23" fillId="2" borderId="0" xfId="0" applyFont="1" applyFill="1"/>
    <xf numFmtId="166" fontId="25" fillId="2" borderId="24" xfId="0" applyNumberFormat="1" applyFont="1" applyFill="1" applyBorder="1" applyProtection="1">
      <protection locked="0"/>
    </xf>
    <xf numFmtId="167" fontId="24" fillId="2" borderId="23" xfId="2" applyNumberFormat="1" applyFont="1" applyFill="1" applyBorder="1" applyAlignment="1">
      <alignment horizontal="right"/>
    </xf>
    <xf numFmtId="169" fontId="24" fillId="2" borderId="23" xfId="9" applyNumberFormat="1" applyFont="1" applyFill="1" applyBorder="1" applyAlignment="1">
      <alignment horizontal="right"/>
    </xf>
    <xf numFmtId="166" fontId="4" fillId="2" borderId="33" xfId="0" applyNumberFormat="1" applyFont="1" applyFill="1" applyBorder="1" applyProtection="1">
      <protection locked="0"/>
    </xf>
    <xf numFmtId="166" fontId="4" fillId="2" borderId="32" xfId="0" applyNumberFormat="1" applyFont="1" applyFill="1" applyBorder="1" applyProtection="1">
      <protection locked="0"/>
    </xf>
    <xf numFmtId="167" fontId="26" fillId="2" borderId="22" xfId="2" applyNumberFormat="1" applyFont="1" applyFill="1" applyBorder="1" applyAlignment="1">
      <alignment horizontal="right"/>
    </xf>
    <xf numFmtId="169" fontId="26" fillId="2" borderId="22" xfId="9" applyNumberFormat="1" applyFont="1" applyFill="1" applyBorder="1" applyAlignment="1">
      <alignment horizontal="right"/>
    </xf>
    <xf numFmtId="166" fontId="4" fillId="2" borderId="0" xfId="0" applyNumberFormat="1" applyFont="1" applyFill="1" applyProtection="1">
      <protection locked="0"/>
    </xf>
    <xf numFmtId="167" fontId="26" fillId="2" borderId="20" xfId="2" applyNumberFormat="1" applyFont="1" applyFill="1" applyBorder="1" applyAlignment="1">
      <alignment horizontal="right"/>
    </xf>
    <xf numFmtId="169" fontId="26" fillId="2" borderId="20" xfId="9" applyNumberFormat="1" applyFont="1" applyFill="1" applyBorder="1" applyAlignment="1">
      <alignment horizontal="right"/>
    </xf>
    <xf numFmtId="167" fontId="26" fillId="2" borderId="0" xfId="2" applyNumberFormat="1" applyFont="1" applyFill="1" applyBorder="1" applyAlignment="1">
      <alignment horizontal="right"/>
    </xf>
    <xf numFmtId="166" fontId="23" fillId="2" borderId="38" xfId="0" applyNumberFormat="1" applyFont="1" applyFill="1" applyBorder="1" applyAlignment="1">
      <alignment vertical="center"/>
    </xf>
    <xf numFmtId="167" fontId="24" fillId="2" borderId="39" xfId="2" applyNumberFormat="1" applyFont="1" applyFill="1" applyBorder="1" applyAlignment="1" applyProtection="1">
      <alignment horizontal="right" vertical="center"/>
      <protection locked="0"/>
    </xf>
    <xf numFmtId="169" fontId="24" fillId="2" borderId="39" xfId="9" applyNumberFormat="1" applyFont="1" applyFill="1" applyBorder="1" applyAlignment="1" applyProtection="1">
      <alignment horizontal="right" vertical="center"/>
      <protection locked="0"/>
    </xf>
    <xf numFmtId="11" fontId="27" fillId="0" borderId="0" xfId="8" applyNumberFormat="1" applyFont="1"/>
    <xf numFmtId="0" fontId="34" fillId="0" borderId="0" xfId="8" applyFont="1"/>
    <xf numFmtId="0" fontId="36" fillId="0" borderId="0" xfId="8" applyFont="1"/>
    <xf numFmtId="0" fontId="0" fillId="9" borderId="0" xfId="0" applyFill="1"/>
    <xf numFmtId="171" fontId="37" fillId="0" borderId="19" xfId="2" applyNumberFormat="1" applyFont="1" applyBorder="1"/>
    <xf numFmtId="0" fontId="39" fillId="0" borderId="0" xfId="0" applyFont="1"/>
    <xf numFmtId="166" fontId="39" fillId="2" borderId="1" xfId="0" applyNumberFormat="1" applyFont="1" applyFill="1" applyBorder="1"/>
    <xf numFmtId="167" fontId="39" fillId="0" borderId="0" xfId="0" applyNumberFormat="1" applyFont="1"/>
    <xf numFmtId="167" fontId="39" fillId="3" borderId="0" xfId="0" applyNumberFormat="1" applyFont="1" applyFill="1"/>
    <xf numFmtId="166" fontId="40" fillId="2" borderId="1" xfId="0" applyNumberFormat="1" applyFont="1" applyFill="1" applyBorder="1"/>
    <xf numFmtId="169" fontId="39" fillId="0" borderId="0" xfId="9" applyNumberFormat="1" applyFont="1"/>
    <xf numFmtId="0" fontId="39" fillId="5" borderId="0" xfId="0" applyFont="1" applyFill="1"/>
    <xf numFmtId="169" fontId="39" fillId="0" borderId="5" xfId="9" applyNumberFormat="1" applyFont="1" applyFill="1" applyBorder="1"/>
    <xf numFmtId="169" fontId="39" fillId="5" borderId="19" xfId="9" applyNumberFormat="1" applyFont="1" applyFill="1" applyBorder="1"/>
    <xf numFmtId="169" fontId="39" fillId="5" borderId="5" xfId="9" applyNumberFormat="1" applyFont="1" applyFill="1" applyBorder="1"/>
    <xf numFmtId="167" fontId="10" fillId="0" borderId="5" xfId="2" applyNumberFormat="1" applyFont="1" applyFill="1" applyBorder="1" applyAlignment="1">
      <alignment horizontal="right" vertical="center"/>
    </xf>
    <xf numFmtId="166" fontId="10" fillId="5" borderId="9" xfId="0" applyNumberFormat="1" applyFont="1" applyFill="1" applyBorder="1"/>
    <xf numFmtId="166" fontId="10" fillId="9" borderId="15" xfId="0" applyNumberFormat="1" applyFont="1" applyFill="1" applyBorder="1"/>
    <xf numFmtId="167" fontId="10" fillId="9" borderId="5" xfId="2" applyNumberFormat="1" applyFont="1" applyFill="1" applyBorder="1" applyAlignment="1">
      <alignment horizontal="right" vertical="center"/>
    </xf>
    <xf numFmtId="0" fontId="19" fillId="9" borderId="0" xfId="0" applyFont="1" applyFill="1"/>
    <xf numFmtId="166" fontId="38" fillId="9" borderId="11" xfId="0" applyNumberFormat="1" applyFont="1" applyFill="1" applyBorder="1"/>
    <xf numFmtId="0" fontId="19" fillId="9" borderId="19" xfId="0" applyFont="1" applyFill="1" applyBorder="1"/>
    <xf numFmtId="171" fontId="19" fillId="9" borderId="19" xfId="2" applyNumberFormat="1" applyFont="1" applyFill="1" applyBorder="1"/>
    <xf numFmtId="166" fontId="10" fillId="9" borderId="9" xfId="0" applyNumberFormat="1" applyFont="1" applyFill="1" applyBorder="1"/>
    <xf numFmtId="169" fontId="7" fillId="9" borderId="0" xfId="9" applyNumberFormat="1" applyFont="1" applyFill="1" applyBorder="1"/>
    <xf numFmtId="166" fontId="10" fillId="9" borderId="1" xfId="0" applyNumberFormat="1" applyFont="1" applyFill="1" applyBorder="1"/>
    <xf numFmtId="169" fontId="7" fillId="9" borderId="0" xfId="9" applyNumberFormat="1" applyFont="1" applyFill="1"/>
    <xf numFmtId="0" fontId="0" fillId="9" borderId="19" xfId="0" applyFill="1" applyBorder="1"/>
    <xf numFmtId="171" fontId="0" fillId="6" borderId="0" xfId="2" applyNumberFormat="1" applyFont="1" applyFill="1"/>
    <xf numFmtId="166" fontId="11" fillId="4" borderId="3" xfId="0" applyNumberFormat="1" applyFont="1" applyFill="1" applyBorder="1"/>
    <xf numFmtId="0" fontId="0" fillId="0" borderId="41" xfId="0" applyBorder="1"/>
    <xf numFmtId="0" fontId="0" fillId="4" borderId="42" xfId="0" applyFill="1" applyBorder="1"/>
    <xf numFmtId="0" fontId="0" fillId="0" borderId="9" xfId="0" applyBorder="1"/>
    <xf numFmtId="167" fontId="0" fillId="0" borderId="9" xfId="0" applyNumberFormat="1" applyBorder="1"/>
    <xf numFmtId="167" fontId="0" fillId="0" borderId="17" xfId="0" applyNumberFormat="1" applyBorder="1"/>
    <xf numFmtId="169" fontId="7" fillId="0" borderId="9" xfId="9" applyNumberFormat="1" applyFont="1" applyFill="1" applyBorder="1"/>
    <xf numFmtId="169" fontId="7" fillId="0" borderId="17" xfId="9" applyNumberFormat="1" applyFont="1" applyFill="1" applyBorder="1"/>
    <xf numFmtId="169" fontId="7" fillId="0" borderId="9" xfId="9" applyNumberFormat="1" applyFont="1" applyBorder="1"/>
    <xf numFmtId="169" fontId="7" fillId="0" borderId="17" xfId="9" applyNumberFormat="1" applyFont="1" applyBorder="1"/>
    <xf numFmtId="0" fontId="0" fillId="4" borderId="40" xfId="0" applyFill="1" applyBorder="1"/>
    <xf numFmtId="171" fontId="0" fillId="0" borderId="23" xfId="0" applyNumberFormat="1" applyBorder="1"/>
    <xf numFmtId="171" fontId="0" fillId="0" borderId="0" xfId="2" applyNumberFormat="1" applyFont="1" applyFill="1"/>
    <xf numFmtId="167" fontId="10" fillId="0" borderId="0" xfId="2" applyNumberFormat="1" applyFont="1" applyFill="1" applyBorder="1" applyAlignment="1">
      <alignment horizontal="right" vertical="center"/>
    </xf>
    <xf numFmtId="167" fontId="13" fillId="0" borderId="0" xfId="2" applyNumberFormat="1" applyFont="1" applyFill="1" applyBorder="1" applyAlignment="1">
      <alignment horizontal="right" vertical="center"/>
    </xf>
    <xf numFmtId="167" fontId="10" fillId="6" borderId="0" xfId="2" applyNumberFormat="1" applyFont="1" applyFill="1" applyBorder="1" applyAlignment="1">
      <alignment horizontal="right"/>
    </xf>
    <xf numFmtId="0" fontId="13" fillId="0" borderId="0" xfId="0" applyFont="1"/>
    <xf numFmtId="0" fontId="13" fillId="6" borderId="0" xfId="0" applyFont="1" applyFill="1"/>
    <xf numFmtId="0" fontId="20" fillId="0" borderId="0" xfId="0" applyFont="1"/>
    <xf numFmtId="166" fontId="33" fillId="2" borderId="1" xfId="0" applyNumberFormat="1" applyFont="1" applyFill="1" applyBorder="1"/>
    <xf numFmtId="169" fontId="20" fillId="0" borderId="0" xfId="9" applyNumberFormat="1" applyFont="1"/>
    <xf numFmtId="0" fontId="20" fillId="5" borderId="0" xfId="0" applyFont="1" applyFill="1"/>
    <xf numFmtId="166" fontId="43" fillId="2" borderId="4" xfId="0" applyNumberFormat="1" applyFont="1" applyFill="1" applyBorder="1"/>
    <xf numFmtId="0" fontId="44" fillId="0" borderId="0" xfId="0" applyFont="1"/>
    <xf numFmtId="0" fontId="44" fillId="3" borderId="0" xfId="0" applyFont="1" applyFill="1"/>
    <xf numFmtId="169" fontId="44" fillId="0" borderId="0" xfId="9" applyNumberFormat="1" applyFont="1" applyBorder="1"/>
    <xf numFmtId="169" fontId="44" fillId="3" borderId="0" xfId="9" applyNumberFormat="1" applyFont="1" applyFill="1" applyBorder="1"/>
    <xf numFmtId="169" fontId="44" fillId="5" borderId="0" xfId="9" applyNumberFormat="1" applyFont="1" applyFill="1" applyBorder="1"/>
    <xf numFmtId="169" fontId="44" fillId="0" borderId="0" xfId="9" applyNumberFormat="1" applyFont="1" applyFill="1" applyBorder="1"/>
    <xf numFmtId="169" fontId="44" fillId="6" borderId="0" xfId="9" applyNumberFormat="1" applyFont="1" applyFill="1" applyBorder="1"/>
    <xf numFmtId="169" fontId="44" fillId="5" borderId="3" xfId="9" applyNumberFormat="1" applyFont="1" applyFill="1" applyBorder="1"/>
    <xf numFmtId="166" fontId="43" fillId="2" borderId="1" xfId="0" applyNumberFormat="1" applyFont="1" applyFill="1" applyBorder="1"/>
    <xf numFmtId="167" fontId="44" fillId="0" borderId="0" xfId="0" applyNumberFormat="1" applyFont="1"/>
    <xf numFmtId="167" fontId="44" fillId="3" borderId="0" xfId="0" applyNumberFormat="1" applyFont="1" applyFill="1"/>
    <xf numFmtId="167" fontId="44" fillId="5" borderId="0" xfId="0" applyNumberFormat="1" applyFont="1" applyFill="1"/>
    <xf numFmtId="167" fontId="44" fillId="6" borderId="0" xfId="0" applyNumberFormat="1" applyFont="1" applyFill="1"/>
    <xf numFmtId="0" fontId="15" fillId="0" borderId="0" xfId="0" applyFont="1" applyAlignment="1">
      <alignment horizontal="left"/>
    </xf>
    <xf numFmtId="171" fontId="7" fillId="7" borderId="0" xfId="2" applyNumberFormat="1" applyFont="1" applyFill="1"/>
    <xf numFmtId="0" fontId="0" fillId="7" borderId="0" xfId="0" applyFill="1"/>
    <xf numFmtId="171" fontId="42" fillId="7" borderId="0" xfId="2" applyNumberFormat="1" applyFont="1" applyFill="1"/>
    <xf numFmtId="0" fontId="42" fillId="7" borderId="0" xfId="0" applyFont="1" applyFill="1"/>
    <xf numFmtId="167" fontId="10" fillId="0" borderId="0" xfId="2" applyNumberFormat="1" applyFont="1" applyFill="1" applyBorder="1" applyAlignment="1">
      <alignment horizontal="right"/>
    </xf>
    <xf numFmtId="167" fontId="44" fillId="0" borderId="19" xfId="0" applyNumberFormat="1" applyFont="1" applyBorder="1"/>
    <xf numFmtId="169" fontId="7" fillId="6" borderId="5" xfId="9" applyNumberFormat="1" applyFont="1" applyFill="1" applyBorder="1"/>
    <xf numFmtId="167" fontId="0" fillId="6" borderId="5" xfId="0" applyNumberFormat="1" applyFill="1" applyBorder="1"/>
    <xf numFmtId="167" fontId="44" fillId="6" borderId="19" xfId="0" applyNumberFormat="1" applyFont="1" applyFill="1" applyBorder="1"/>
    <xf numFmtId="169" fontId="7" fillId="0" borderId="1" xfId="9" applyNumberFormat="1" applyFont="1" applyFill="1" applyBorder="1"/>
    <xf numFmtId="169" fontId="7" fillId="0" borderId="8" xfId="9" applyNumberFormat="1" applyFont="1" applyFill="1" applyBorder="1"/>
    <xf numFmtId="164" fontId="7" fillId="0" borderId="23" xfId="2" applyFont="1" applyFill="1" applyBorder="1"/>
    <xf numFmtId="171" fontId="7" fillId="0" borderId="23" xfId="2" applyNumberFormat="1" applyFont="1" applyFill="1" applyBorder="1"/>
    <xf numFmtId="169" fontId="7" fillId="0" borderId="23" xfId="9" applyNumberFormat="1" applyFont="1" applyFill="1" applyBorder="1"/>
    <xf numFmtId="17" fontId="10" fillId="0" borderId="14" xfId="0" quotePrefix="1" applyNumberFormat="1" applyFont="1" applyBorder="1" applyAlignment="1">
      <alignment horizontal="center"/>
    </xf>
    <xf numFmtId="166" fontId="4" fillId="10" borderId="1" xfId="0" applyNumberFormat="1" applyFont="1" applyFill="1" applyBorder="1"/>
    <xf numFmtId="0" fontId="45" fillId="0" borderId="0" xfId="0" applyFont="1" applyAlignment="1">
      <alignment vertical="center"/>
    </xf>
    <xf numFmtId="171" fontId="15" fillId="7" borderId="0" xfId="2" applyNumberFormat="1" applyFont="1" applyFill="1" applyAlignment="1">
      <alignment horizontal="center"/>
    </xf>
  </cellXfs>
  <cellStyles count="10">
    <cellStyle name="Hipervínculo" xfId="1" builtinId="8"/>
    <cellStyle name="Millares" xfId="2" builtinId="3"/>
    <cellStyle name="Milliers 2" xfId="3" xr:uid="{ED2CC4DB-08ED-4F17-B713-8692FA33DB5D}"/>
    <cellStyle name="Milliers 3" xfId="4" xr:uid="{A5AB2EA4-0A39-4CF1-9F56-338E1B0780B6}"/>
    <cellStyle name="Milliers 4" xfId="5" xr:uid="{9FDB8674-6E60-49E3-BCA3-B4B3389E6CCD}"/>
    <cellStyle name="Milliers 5" xfId="6" xr:uid="{E1A8B9EE-4462-405C-A36D-26552E5E17ED}"/>
    <cellStyle name="Milliers 6" xfId="7" xr:uid="{8301CC56-D780-435A-B21E-4E7CFF098C25}"/>
    <cellStyle name="Normal" xfId="0" builtinId="0"/>
    <cellStyle name="Normal 2" xfId="8" xr:uid="{A5D836E0-136D-4789-ABDE-9E4E4BD7D6D5}"/>
    <cellStyle name="Porcentaje" xfId="9" builtinId="5"/>
  </cellStyles>
  <dxfs count="0"/>
  <tableStyles count="0" defaultTableStyle="TableStyleMedium2" defaultPivotStyle="PivotStyleLight16"/>
  <colors>
    <mruColors>
      <color rgb="FFFEE394"/>
      <color rgb="FFBE8A00"/>
      <color rgb="FFFEC31D"/>
      <color rgb="FF042F47"/>
      <color rgb="FF06A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304800</xdr:rowOff>
    </xdr:from>
    <xdr:to>
      <xdr:col>4</xdr:col>
      <xdr:colOff>647700</xdr:colOff>
      <xdr:row>6</xdr:row>
      <xdr:rowOff>10973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7F2C0947-5785-4798-8B44-A58997A51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304800"/>
          <a:ext cx="22383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909638</xdr:colOff>
      <xdr:row>0</xdr:row>
      <xdr:rowOff>304800</xdr:rowOff>
    </xdr:from>
    <xdr:to>
      <xdr:col>4</xdr:col>
      <xdr:colOff>695325</xdr:colOff>
      <xdr:row>6</xdr:row>
      <xdr:rowOff>10973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430519DB-ACB8-4E73-8017-0DD3C2991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6" y="304800"/>
          <a:ext cx="2395537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390525</xdr:rowOff>
    </xdr:from>
    <xdr:to>
      <xdr:col>15</xdr:col>
      <xdr:colOff>409575</xdr:colOff>
      <xdr:row>2</xdr:row>
      <xdr:rowOff>85725</xdr:rowOff>
    </xdr:to>
    <xdr:pic>
      <xdr:nvPicPr>
        <xdr:cNvPr id="1451" name="Image 1">
          <a:extLst>
            <a:ext uri="{FF2B5EF4-FFF2-40B4-BE49-F238E27FC236}">
              <a16:creationId xmlns:a16="http://schemas.microsoft.com/office/drawing/2014/main" id="{014B976B-0CD3-CB7F-EC7C-A73396136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8725" y="390525"/>
          <a:ext cx="1028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390525</xdr:rowOff>
    </xdr:from>
    <xdr:to>
      <xdr:col>15</xdr:col>
      <xdr:colOff>266700</xdr:colOff>
      <xdr:row>3</xdr:row>
      <xdr:rowOff>8572</xdr:rowOff>
    </xdr:to>
    <xdr:pic>
      <xdr:nvPicPr>
        <xdr:cNvPr id="9324" name="Image 1">
          <a:extLst>
            <a:ext uri="{FF2B5EF4-FFF2-40B4-BE49-F238E27FC236}">
              <a16:creationId xmlns:a16="http://schemas.microsoft.com/office/drawing/2014/main" id="{0C65D328-3D68-EFF3-D254-C650B42B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390525"/>
          <a:ext cx="885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390525</xdr:rowOff>
    </xdr:from>
    <xdr:to>
      <xdr:col>15</xdr:col>
      <xdr:colOff>420052</xdr:colOff>
      <xdr:row>2</xdr:row>
      <xdr:rowOff>84772</xdr:rowOff>
    </xdr:to>
    <xdr:pic>
      <xdr:nvPicPr>
        <xdr:cNvPr id="9325" name="Image 1">
          <a:extLst>
            <a:ext uri="{FF2B5EF4-FFF2-40B4-BE49-F238E27FC236}">
              <a16:creationId xmlns:a16="http://schemas.microsoft.com/office/drawing/2014/main" id="{FBA3C22A-DC7A-C234-3B6A-85D576F41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390525"/>
          <a:ext cx="1028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47625</xdr:rowOff>
    </xdr:from>
    <xdr:to>
      <xdr:col>9</xdr:col>
      <xdr:colOff>191452</xdr:colOff>
      <xdr:row>1</xdr:row>
      <xdr:rowOff>115252</xdr:rowOff>
    </xdr:to>
    <xdr:pic>
      <xdr:nvPicPr>
        <xdr:cNvPr id="2289" name="Image 1">
          <a:extLst>
            <a:ext uri="{FF2B5EF4-FFF2-40B4-BE49-F238E27FC236}">
              <a16:creationId xmlns:a16="http://schemas.microsoft.com/office/drawing/2014/main" id="{5BC7C077-B68C-663E-FD0C-684EDD075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47625"/>
          <a:ext cx="1476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eli.fr/l-assurance-maladie/statistiques-et-publications/donnees-statistiques/depenses-d-assurance-maladie/depenses-en-date-de-remboursement/depenses-mensuelles-2018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meli.fr/l-assurance-maladie/statistiques-et-publications/donnees-statistiques/depenses-d-assurance-maladie/depenses-en-date-de-remboursement/depenses-mensuelles-2018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4ACB-AF17-4662-9DFC-43C2B5224066}">
  <dimension ref="A1:J686"/>
  <sheetViews>
    <sheetView zoomScale="115" zoomScaleNormal="115" workbookViewId="0">
      <pane xSplit="2" ySplit="14" topLeftCell="F15" activePane="bottomRight" state="frozen"/>
      <selection pane="topRight" activeCell="C1" sqref="C1"/>
      <selection pane="bottomLeft" activeCell="A15" sqref="A15"/>
      <selection pane="bottomRight" activeCell="B23" sqref="B23"/>
    </sheetView>
  </sheetViews>
  <sheetFormatPr baseColWidth="10" defaultRowHeight="14.25"/>
  <cols>
    <col min="1" max="1" width="4" customWidth="1"/>
    <col min="2" max="2" width="117.265625" customWidth="1"/>
    <col min="3" max="3" width="18.265625" bestFit="1" customWidth="1"/>
    <col min="4" max="7" width="18.265625" customWidth="1"/>
    <col min="8" max="8" width="19.59765625" customWidth="1"/>
    <col min="9" max="9" width="13" customWidth="1"/>
    <col min="10" max="13" width="17.86328125" bestFit="1" customWidth="1"/>
    <col min="257" max="257" width="4" customWidth="1"/>
    <col min="258" max="258" width="117.265625" customWidth="1"/>
    <col min="259" max="259" width="18.265625" bestFit="1" customWidth="1"/>
    <col min="260" max="263" width="18.265625" customWidth="1"/>
    <col min="264" max="264" width="19.59765625" customWidth="1"/>
    <col min="265" max="265" width="13" customWidth="1"/>
    <col min="266" max="269" width="17.86328125" bestFit="1" customWidth="1"/>
    <col min="513" max="513" width="4" customWidth="1"/>
    <col min="514" max="514" width="117.265625" customWidth="1"/>
    <col min="515" max="515" width="18.265625" bestFit="1" customWidth="1"/>
    <col min="516" max="519" width="18.265625" customWidth="1"/>
    <col min="520" max="520" width="19.59765625" customWidth="1"/>
    <col min="521" max="521" width="13" customWidth="1"/>
    <col min="522" max="525" width="17.86328125" bestFit="1" customWidth="1"/>
    <col min="769" max="769" width="4" customWidth="1"/>
    <col min="770" max="770" width="117.265625" customWidth="1"/>
    <col min="771" max="771" width="18.265625" bestFit="1" customWidth="1"/>
    <col min="772" max="775" width="18.265625" customWidth="1"/>
    <col min="776" max="776" width="19.59765625" customWidth="1"/>
    <col min="777" max="777" width="13" customWidth="1"/>
    <col min="778" max="781" width="17.86328125" bestFit="1" customWidth="1"/>
    <col min="1025" max="1025" width="4" customWidth="1"/>
    <col min="1026" max="1026" width="117.265625" customWidth="1"/>
    <col min="1027" max="1027" width="18.265625" bestFit="1" customWidth="1"/>
    <col min="1028" max="1031" width="18.265625" customWidth="1"/>
    <col min="1032" max="1032" width="19.59765625" customWidth="1"/>
    <col min="1033" max="1033" width="13" customWidth="1"/>
    <col min="1034" max="1037" width="17.86328125" bestFit="1" customWidth="1"/>
    <col min="1281" max="1281" width="4" customWidth="1"/>
    <col min="1282" max="1282" width="117.265625" customWidth="1"/>
    <col min="1283" max="1283" width="18.265625" bestFit="1" customWidth="1"/>
    <col min="1284" max="1287" width="18.265625" customWidth="1"/>
    <col min="1288" max="1288" width="19.59765625" customWidth="1"/>
    <col min="1289" max="1289" width="13" customWidth="1"/>
    <col min="1290" max="1293" width="17.86328125" bestFit="1" customWidth="1"/>
    <col min="1537" max="1537" width="4" customWidth="1"/>
    <col min="1538" max="1538" width="117.265625" customWidth="1"/>
    <col min="1539" max="1539" width="18.265625" bestFit="1" customWidth="1"/>
    <col min="1540" max="1543" width="18.265625" customWidth="1"/>
    <col min="1544" max="1544" width="19.59765625" customWidth="1"/>
    <col min="1545" max="1545" width="13" customWidth="1"/>
    <col min="1546" max="1549" width="17.86328125" bestFit="1" customWidth="1"/>
    <col min="1793" max="1793" width="4" customWidth="1"/>
    <col min="1794" max="1794" width="117.265625" customWidth="1"/>
    <col min="1795" max="1795" width="18.265625" bestFit="1" customWidth="1"/>
    <col min="1796" max="1799" width="18.265625" customWidth="1"/>
    <col min="1800" max="1800" width="19.59765625" customWidth="1"/>
    <col min="1801" max="1801" width="13" customWidth="1"/>
    <col min="1802" max="1805" width="17.86328125" bestFit="1" customWidth="1"/>
    <col min="2049" max="2049" width="4" customWidth="1"/>
    <col min="2050" max="2050" width="117.265625" customWidth="1"/>
    <col min="2051" max="2051" width="18.265625" bestFit="1" customWidth="1"/>
    <col min="2052" max="2055" width="18.265625" customWidth="1"/>
    <col min="2056" max="2056" width="19.59765625" customWidth="1"/>
    <col min="2057" max="2057" width="13" customWidth="1"/>
    <col min="2058" max="2061" width="17.86328125" bestFit="1" customWidth="1"/>
    <col min="2305" max="2305" width="4" customWidth="1"/>
    <col min="2306" max="2306" width="117.265625" customWidth="1"/>
    <col min="2307" max="2307" width="18.265625" bestFit="1" customWidth="1"/>
    <col min="2308" max="2311" width="18.265625" customWidth="1"/>
    <col min="2312" max="2312" width="19.59765625" customWidth="1"/>
    <col min="2313" max="2313" width="13" customWidth="1"/>
    <col min="2314" max="2317" width="17.86328125" bestFit="1" customWidth="1"/>
    <col min="2561" max="2561" width="4" customWidth="1"/>
    <col min="2562" max="2562" width="117.265625" customWidth="1"/>
    <col min="2563" max="2563" width="18.265625" bestFit="1" customWidth="1"/>
    <col min="2564" max="2567" width="18.265625" customWidth="1"/>
    <col min="2568" max="2568" width="19.59765625" customWidth="1"/>
    <col min="2569" max="2569" width="13" customWidth="1"/>
    <col min="2570" max="2573" width="17.86328125" bestFit="1" customWidth="1"/>
    <col min="2817" max="2817" width="4" customWidth="1"/>
    <col min="2818" max="2818" width="117.265625" customWidth="1"/>
    <col min="2819" max="2819" width="18.265625" bestFit="1" customWidth="1"/>
    <col min="2820" max="2823" width="18.265625" customWidth="1"/>
    <col min="2824" max="2824" width="19.59765625" customWidth="1"/>
    <col min="2825" max="2825" width="13" customWidth="1"/>
    <col min="2826" max="2829" width="17.86328125" bestFit="1" customWidth="1"/>
    <col min="3073" max="3073" width="4" customWidth="1"/>
    <col min="3074" max="3074" width="117.265625" customWidth="1"/>
    <col min="3075" max="3075" width="18.265625" bestFit="1" customWidth="1"/>
    <col min="3076" max="3079" width="18.265625" customWidth="1"/>
    <col min="3080" max="3080" width="19.59765625" customWidth="1"/>
    <col min="3081" max="3081" width="13" customWidth="1"/>
    <col min="3082" max="3085" width="17.86328125" bestFit="1" customWidth="1"/>
    <col min="3329" max="3329" width="4" customWidth="1"/>
    <col min="3330" max="3330" width="117.265625" customWidth="1"/>
    <col min="3331" max="3331" width="18.265625" bestFit="1" customWidth="1"/>
    <col min="3332" max="3335" width="18.265625" customWidth="1"/>
    <col min="3336" max="3336" width="19.59765625" customWidth="1"/>
    <col min="3337" max="3337" width="13" customWidth="1"/>
    <col min="3338" max="3341" width="17.86328125" bestFit="1" customWidth="1"/>
    <col min="3585" max="3585" width="4" customWidth="1"/>
    <col min="3586" max="3586" width="117.265625" customWidth="1"/>
    <col min="3587" max="3587" width="18.265625" bestFit="1" customWidth="1"/>
    <col min="3588" max="3591" width="18.265625" customWidth="1"/>
    <col min="3592" max="3592" width="19.59765625" customWidth="1"/>
    <col min="3593" max="3593" width="13" customWidth="1"/>
    <col min="3594" max="3597" width="17.86328125" bestFit="1" customWidth="1"/>
    <col min="3841" max="3841" width="4" customWidth="1"/>
    <col min="3842" max="3842" width="117.265625" customWidth="1"/>
    <col min="3843" max="3843" width="18.265625" bestFit="1" customWidth="1"/>
    <col min="3844" max="3847" width="18.265625" customWidth="1"/>
    <col min="3848" max="3848" width="19.59765625" customWidth="1"/>
    <col min="3849" max="3849" width="13" customWidth="1"/>
    <col min="3850" max="3853" width="17.86328125" bestFit="1" customWidth="1"/>
    <col min="4097" max="4097" width="4" customWidth="1"/>
    <col min="4098" max="4098" width="117.265625" customWidth="1"/>
    <col min="4099" max="4099" width="18.265625" bestFit="1" customWidth="1"/>
    <col min="4100" max="4103" width="18.265625" customWidth="1"/>
    <col min="4104" max="4104" width="19.59765625" customWidth="1"/>
    <col min="4105" max="4105" width="13" customWidth="1"/>
    <col min="4106" max="4109" width="17.86328125" bestFit="1" customWidth="1"/>
    <col min="4353" max="4353" width="4" customWidth="1"/>
    <col min="4354" max="4354" width="117.265625" customWidth="1"/>
    <col min="4355" max="4355" width="18.265625" bestFit="1" customWidth="1"/>
    <col min="4356" max="4359" width="18.265625" customWidth="1"/>
    <col min="4360" max="4360" width="19.59765625" customWidth="1"/>
    <col min="4361" max="4361" width="13" customWidth="1"/>
    <col min="4362" max="4365" width="17.86328125" bestFit="1" customWidth="1"/>
    <col min="4609" max="4609" width="4" customWidth="1"/>
    <col min="4610" max="4610" width="117.265625" customWidth="1"/>
    <col min="4611" max="4611" width="18.265625" bestFit="1" customWidth="1"/>
    <col min="4612" max="4615" width="18.265625" customWidth="1"/>
    <col min="4616" max="4616" width="19.59765625" customWidth="1"/>
    <col min="4617" max="4617" width="13" customWidth="1"/>
    <col min="4618" max="4621" width="17.86328125" bestFit="1" customWidth="1"/>
    <col min="4865" max="4865" width="4" customWidth="1"/>
    <col min="4866" max="4866" width="117.265625" customWidth="1"/>
    <col min="4867" max="4867" width="18.265625" bestFit="1" customWidth="1"/>
    <col min="4868" max="4871" width="18.265625" customWidth="1"/>
    <col min="4872" max="4872" width="19.59765625" customWidth="1"/>
    <col min="4873" max="4873" width="13" customWidth="1"/>
    <col min="4874" max="4877" width="17.86328125" bestFit="1" customWidth="1"/>
    <col min="5121" max="5121" width="4" customWidth="1"/>
    <col min="5122" max="5122" width="117.265625" customWidth="1"/>
    <col min="5123" max="5123" width="18.265625" bestFit="1" customWidth="1"/>
    <col min="5124" max="5127" width="18.265625" customWidth="1"/>
    <col min="5128" max="5128" width="19.59765625" customWidth="1"/>
    <col min="5129" max="5129" width="13" customWidth="1"/>
    <col min="5130" max="5133" width="17.86328125" bestFit="1" customWidth="1"/>
    <col min="5377" max="5377" width="4" customWidth="1"/>
    <col min="5378" max="5378" width="117.265625" customWidth="1"/>
    <col min="5379" max="5379" width="18.265625" bestFit="1" customWidth="1"/>
    <col min="5380" max="5383" width="18.265625" customWidth="1"/>
    <col min="5384" max="5384" width="19.59765625" customWidth="1"/>
    <col min="5385" max="5385" width="13" customWidth="1"/>
    <col min="5386" max="5389" width="17.86328125" bestFit="1" customWidth="1"/>
    <col min="5633" max="5633" width="4" customWidth="1"/>
    <col min="5634" max="5634" width="117.265625" customWidth="1"/>
    <col min="5635" max="5635" width="18.265625" bestFit="1" customWidth="1"/>
    <col min="5636" max="5639" width="18.265625" customWidth="1"/>
    <col min="5640" max="5640" width="19.59765625" customWidth="1"/>
    <col min="5641" max="5641" width="13" customWidth="1"/>
    <col min="5642" max="5645" width="17.86328125" bestFit="1" customWidth="1"/>
    <col min="5889" max="5889" width="4" customWidth="1"/>
    <col min="5890" max="5890" width="117.265625" customWidth="1"/>
    <col min="5891" max="5891" width="18.265625" bestFit="1" customWidth="1"/>
    <col min="5892" max="5895" width="18.265625" customWidth="1"/>
    <col min="5896" max="5896" width="19.59765625" customWidth="1"/>
    <col min="5897" max="5897" width="13" customWidth="1"/>
    <col min="5898" max="5901" width="17.86328125" bestFit="1" customWidth="1"/>
    <col min="6145" max="6145" width="4" customWidth="1"/>
    <col min="6146" max="6146" width="117.265625" customWidth="1"/>
    <col min="6147" max="6147" width="18.265625" bestFit="1" customWidth="1"/>
    <col min="6148" max="6151" width="18.265625" customWidth="1"/>
    <col min="6152" max="6152" width="19.59765625" customWidth="1"/>
    <col min="6153" max="6153" width="13" customWidth="1"/>
    <col min="6154" max="6157" width="17.86328125" bestFit="1" customWidth="1"/>
    <col min="6401" max="6401" width="4" customWidth="1"/>
    <col min="6402" max="6402" width="117.265625" customWidth="1"/>
    <col min="6403" max="6403" width="18.265625" bestFit="1" customWidth="1"/>
    <col min="6404" max="6407" width="18.265625" customWidth="1"/>
    <col min="6408" max="6408" width="19.59765625" customWidth="1"/>
    <col min="6409" max="6409" width="13" customWidth="1"/>
    <col min="6410" max="6413" width="17.86328125" bestFit="1" customWidth="1"/>
    <col min="6657" max="6657" width="4" customWidth="1"/>
    <col min="6658" max="6658" width="117.265625" customWidth="1"/>
    <col min="6659" max="6659" width="18.265625" bestFit="1" customWidth="1"/>
    <col min="6660" max="6663" width="18.265625" customWidth="1"/>
    <col min="6664" max="6664" width="19.59765625" customWidth="1"/>
    <col min="6665" max="6665" width="13" customWidth="1"/>
    <col min="6666" max="6669" width="17.86328125" bestFit="1" customWidth="1"/>
    <col min="6913" max="6913" width="4" customWidth="1"/>
    <col min="6914" max="6914" width="117.265625" customWidth="1"/>
    <col min="6915" max="6915" width="18.265625" bestFit="1" customWidth="1"/>
    <col min="6916" max="6919" width="18.265625" customWidth="1"/>
    <col min="6920" max="6920" width="19.59765625" customWidth="1"/>
    <col min="6921" max="6921" width="13" customWidth="1"/>
    <col min="6922" max="6925" width="17.86328125" bestFit="1" customWidth="1"/>
    <col min="7169" max="7169" width="4" customWidth="1"/>
    <col min="7170" max="7170" width="117.265625" customWidth="1"/>
    <col min="7171" max="7171" width="18.265625" bestFit="1" customWidth="1"/>
    <col min="7172" max="7175" width="18.265625" customWidth="1"/>
    <col min="7176" max="7176" width="19.59765625" customWidth="1"/>
    <col min="7177" max="7177" width="13" customWidth="1"/>
    <col min="7178" max="7181" width="17.86328125" bestFit="1" customWidth="1"/>
    <col min="7425" max="7425" width="4" customWidth="1"/>
    <col min="7426" max="7426" width="117.265625" customWidth="1"/>
    <col min="7427" max="7427" width="18.265625" bestFit="1" customWidth="1"/>
    <col min="7428" max="7431" width="18.265625" customWidth="1"/>
    <col min="7432" max="7432" width="19.59765625" customWidth="1"/>
    <col min="7433" max="7433" width="13" customWidth="1"/>
    <col min="7434" max="7437" width="17.86328125" bestFit="1" customWidth="1"/>
    <col min="7681" max="7681" width="4" customWidth="1"/>
    <col min="7682" max="7682" width="117.265625" customWidth="1"/>
    <col min="7683" max="7683" width="18.265625" bestFit="1" customWidth="1"/>
    <col min="7684" max="7687" width="18.265625" customWidth="1"/>
    <col min="7688" max="7688" width="19.59765625" customWidth="1"/>
    <col min="7689" max="7689" width="13" customWidth="1"/>
    <col min="7690" max="7693" width="17.86328125" bestFit="1" customWidth="1"/>
    <col min="7937" max="7937" width="4" customWidth="1"/>
    <col min="7938" max="7938" width="117.265625" customWidth="1"/>
    <col min="7939" max="7939" width="18.265625" bestFit="1" customWidth="1"/>
    <col min="7940" max="7943" width="18.265625" customWidth="1"/>
    <col min="7944" max="7944" width="19.59765625" customWidth="1"/>
    <col min="7945" max="7945" width="13" customWidth="1"/>
    <col min="7946" max="7949" width="17.86328125" bestFit="1" customWidth="1"/>
    <col min="8193" max="8193" width="4" customWidth="1"/>
    <col min="8194" max="8194" width="117.265625" customWidth="1"/>
    <col min="8195" max="8195" width="18.265625" bestFit="1" customWidth="1"/>
    <col min="8196" max="8199" width="18.265625" customWidth="1"/>
    <col min="8200" max="8200" width="19.59765625" customWidth="1"/>
    <col min="8201" max="8201" width="13" customWidth="1"/>
    <col min="8202" max="8205" width="17.86328125" bestFit="1" customWidth="1"/>
    <col min="8449" max="8449" width="4" customWidth="1"/>
    <col min="8450" max="8450" width="117.265625" customWidth="1"/>
    <col min="8451" max="8451" width="18.265625" bestFit="1" customWidth="1"/>
    <col min="8452" max="8455" width="18.265625" customWidth="1"/>
    <col min="8456" max="8456" width="19.59765625" customWidth="1"/>
    <col min="8457" max="8457" width="13" customWidth="1"/>
    <col min="8458" max="8461" width="17.86328125" bestFit="1" customWidth="1"/>
    <col min="8705" max="8705" width="4" customWidth="1"/>
    <col min="8706" max="8706" width="117.265625" customWidth="1"/>
    <col min="8707" max="8707" width="18.265625" bestFit="1" customWidth="1"/>
    <col min="8708" max="8711" width="18.265625" customWidth="1"/>
    <col min="8712" max="8712" width="19.59765625" customWidth="1"/>
    <col min="8713" max="8713" width="13" customWidth="1"/>
    <col min="8714" max="8717" width="17.86328125" bestFit="1" customWidth="1"/>
    <col min="8961" max="8961" width="4" customWidth="1"/>
    <col min="8962" max="8962" width="117.265625" customWidth="1"/>
    <col min="8963" max="8963" width="18.265625" bestFit="1" customWidth="1"/>
    <col min="8964" max="8967" width="18.265625" customWidth="1"/>
    <col min="8968" max="8968" width="19.59765625" customWidth="1"/>
    <col min="8969" max="8969" width="13" customWidth="1"/>
    <col min="8970" max="8973" width="17.86328125" bestFit="1" customWidth="1"/>
    <col min="9217" max="9217" width="4" customWidth="1"/>
    <col min="9218" max="9218" width="117.265625" customWidth="1"/>
    <col min="9219" max="9219" width="18.265625" bestFit="1" customWidth="1"/>
    <col min="9220" max="9223" width="18.265625" customWidth="1"/>
    <col min="9224" max="9224" width="19.59765625" customWidth="1"/>
    <col min="9225" max="9225" width="13" customWidth="1"/>
    <col min="9226" max="9229" width="17.86328125" bestFit="1" customWidth="1"/>
    <col min="9473" max="9473" width="4" customWidth="1"/>
    <col min="9474" max="9474" width="117.265625" customWidth="1"/>
    <col min="9475" max="9475" width="18.265625" bestFit="1" customWidth="1"/>
    <col min="9476" max="9479" width="18.265625" customWidth="1"/>
    <col min="9480" max="9480" width="19.59765625" customWidth="1"/>
    <col min="9481" max="9481" width="13" customWidth="1"/>
    <col min="9482" max="9485" width="17.86328125" bestFit="1" customWidth="1"/>
    <col min="9729" max="9729" width="4" customWidth="1"/>
    <col min="9730" max="9730" width="117.265625" customWidth="1"/>
    <col min="9731" max="9731" width="18.265625" bestFit="1" customWidth="1"/>
    <col min="9732" max="9735" width="18.265625" customWidth="1"/>
    <col min="9736" max="9736" width="19.59765625" customWidth="1"/>
    <col min="9737" max="9737" width="13" customWidth="1"/>
    <col min="9738" max="9741" width="17.86328125" bestFit="1" customWidth="1"/>
    <col min="9985" max="9985" width="4" customWidth="1"/>
    <col min="9986" max="9986" width="117.265625" customWidth="1"/>
    <col min="9987" max="9987" width="18.265625" bestFit="1" customWidth="1"/>
    <col min="9988" max="9991" width="18.265625" customWidth="1"/>
    <col min="9992" max="9992" width="19.59765625" customWidth="1"/>
    <col min="9993" max="9993" width="13" customWidth="1"/>
    <col min="9994" max="9997" width="17.86328125" bestFit="1" customWidth="1"/>
    <col min="10241" max="10241" width="4" customWidth="1"/>
    <col min="10242" max="10242" width="117.265625" customWidth="1"/>
    <col min="10243" max="10243" width="18.265625" bestFit="1" customWidth="1"/>
    <col min="10244" max="10247" width="18.265625" customWidth="1"/>
    <col min="10248" max="10248" width="19.59765625" customWidth="1"/>
    <col min="10249" max="10249" width="13" customWidth="1"/>
    <col min="10250" max="10253" width="17.86328125" bestFit="1" customWidth="1"/>
    <col min="10497" max="10497" width="4" customWidth="1"/>
    <col min="10498" max="10498" width="117.265625" customWidth="1"/>
    <col min="10499" max="10499" width="18.265625" bestFit="1" customWidth="1"/>
    <col min="10500" max="10503" width="18.265625" customWidth="1"/>
    <col min="10504" max="10504" width="19.59765625" customWidth="1"/>
    <col min="10505" max="10505" width="13" customWidth="1"/>
    <col min="10506" max="10509" width="17.86328125" bestFit="1" customWidth="1"/>
    <col min="10753" max="10753" width="4" customWidth="1"/>
    <col min="10754" max="10754" width="117.265625" customWidth="1"/>
    <col min="10755" max="10755" width="18.265625" bestFit="1" customWidth="1"/>
    <col min="10756" max="10759" width="18.265625" customWidth="1"/>
    <col min="10760" max="10760" width="19.59765625" customWidth="1"/>
    <col min="10761" max="10761" width="13" customWidth="1"/>
    <col min="10762" max="10765" width="17.86328125" bestFit="1" customWidth="1"/>
    <col min="11009" max="11009" width="4" customWidth="1"/>
    <col min="11010" max="11010" width="117.265625" customWidth="1"/>
    <col min="11011" max="11011" width="18.265625" bestFit="1" customWidth="1"/>
    <col min="11012" max="11015" width="18.265625" customWidth="1"/>
    <col min="11016" max="11016" width="19.59765625" customWidth="1"/>
    <col min="11017" max="11017" width="13" customWidth="1"/>
    <col min="11018" max="11021" width="17.86328125" bestFit="1" customWidth="1"/>
    <col min="11265" max="11265" width="4" customWidth="1"/>
    <col min="11266" max="11266" width="117.265625" customWidth="1"/>
    <col min="11267" max="11267" width="18.265625" bestFit="1" customWidth="1"/>
    <col min="11268" max="11271" width="18.265625" customWidth="1"/>
    <col min="11272" max="11272" width="19.59765625" customWidth="1"/>
    <col min="11273" max="11273" width="13" customWidth="1"/>
    <col min="11274" max="11277" width="17.86328125" bestFit="1" customWidth="1"/>
    <col min="11521" max="11521" width="4" customWidth="1"/>
    <col min="11522" max="11522" width="117.265625" customWidth="1"/>
    <col min="11523" max="11523" width="18.265625" bestFit="1" customWidth="1"/>
    <col min="11524" max="11527" width="18.265625" customWidth="1"/>
    <col min="11528" max="11528" width="19.59765625" customWidth="1"/>
    <col min="11529" max="11529" width="13" customWidth="1"/>
    <col min="11530" max="11533" width="17.86328125" bestFit="1" customWidth="1"/>
    <col min="11777" max="11777" width="4" customWidth="1"/>
    <col min="11778" max="11778" width="117.265625" customWidth="1"/>
    <col min="11779" max="11779" width="18.265625" bestFit="1" customWidth="1"/>
    <col min="11780" max="11783" width="18.265625" customWidth="1"/>
    <col min="11784" max="11784" width="19.59765625" customWidth="1"/>
    <col min="11785" max="11785" width="13" customWidth="1"/>
    <col min="11786" max="11789" width="17.86328125" bestFit="1" customWidth="1"/>
    <col min="12033" max="12033" width="4" customWidth="1"/>
    <col min="12034" max="12034" width="117.265625" customWidth="1"/>
    <col min="12035" max="12035" width="18.265625" bestFit="1" customWidth="1"/>
    <col min="12036" max="12039" width="18.265625" customWidth="1"/>
    <col min="12040" max="12040" width="19.59765625" customWidth="1"/>
    <col min="12041" max="12041" width="13" customWidth="1"/>
    <col min="12042" max="12045" width="17.86328125" bestFit="1" customWidth="1"/>
    <col min="12289" max="12289" width="4" customWidth="1"/>
    <col min="12290" max="12290" width="117.265625" customWidth="1"/>
    <col min="12291" max="12291" width="18.265625" bestFit="1" customWidth="1"/>
    <col min="12292" max="12295" width="18.265625" customWidth="1"/>
    <col min="12296" max="12296" width="19.59765625" customWidth="1"/>
    <col min="12297" max="12297" width="13" customWidth="1"/>
    <col min="12298" max="12301" width="17.86328125" bestFit="1" customWidth="1"/>
    <col min="12545" max="12545" width="4" customWidth="1"/>
    <col min="12546" max="12546" width="117.265625" customWidth="1"/>
    <col min="12547" max="12547" width="18.265625" bestFit="1" customWidth="1"/>
    <col min="12548" max="12551" width="18.265625" customWidth="1"/>
    <col min="12552" max="12552" width="19.59765625" customWidth="1"/>
    <col min="12553" max="12553" width="13" customWidth="1"/>
    <col min="12554" max="12557" width="17.86328125" bestFit="1" customWidth="1"/>
    <col min="12801" max="12801" width="4" customWidth="1"/>
    <col min="12802" max="12802" width="117.265625" customWidth="1"/>
    <col min="12803" max="12803" width="18.265625" bestFit="1" customWidth="1"/>
    <col min="12804" max="12807" width="18.265625" customWidth="1"/>
    <col min="12808" max="12808" width="19.59765625" customWidth="1"/>
    <col min="12809" max="12809" width="13" customWidth="1"/>
    <col min="12810" max="12813" width="17.86328125" bestFit="1" customWidth="1"/>
    <col min="13057" max="13057" width="4" customWidth="1"/>
    <col min="13058" max="13058" width="117.265625" customWidth="1"/>
    <col min="13059" max="13059" width="18.265625" bestFit="1" customWidth="1"/>
    <col min="13060" max="13063" width="18.265625" customWidth="1"/>
    <col min="13064" max="13064" width="19.59765625" customWidth="1"/>
    <col min="13065" max="13065" width="13" customWidth="1"/>
    <col min="13066" max="13069" width="17.86328125" bestFit="1" customWidth="1"/>
    <col min="13313" max="13313" width="4" customWidth="1"/>
    <col min="13314" max="13314" width="117.265625" customWidth="1"/>
    <col min="13315" max="13315" width="18.265625" bestFit="1" customWidth="1"/>
    <col min="13316" max="13319" width="18.265625" customWidth="1"/>
    <col min="13320" max="13320" width="19.59765625" customWidth="1"/>
    <col min="13321" max="13321" width="13" customWidth="1"/>
    <col min="13322" max="13325" width="17.86328125" bestFit="1" customWidth="1"/>
    <col min="13569" max="13569" width="4" customWidth="1"/>
    <col min="13570" max="13570" width="117.265625" customWidth="1"/>
    <col min="13571" max="13571" width="18.265625" bestFit="1" customWidth="1"/>
    <col min="13572" max="13575" width="18.265625" customWidth="1"/>
    <col min="13576" max="13576" width="19.59765625" customWidth="1"/>
    <col min="13577" max="13577" width="13" customWidth="1"/>
    <col min="13578" max="13581" width="17.86328125" bestFit="1" customWidth="1"/>
    <col min="13825" max="13825" width="4" customWidth="1"/>
    <col min="13826" max="13826" width="117.265625" customWidth="1"/>
    <col min="13827" max="13827" width="18.265625" bestFit="1" customWidth="1"/>
    <col min="13828" max="13831" width="18.265625" customWidth="1"/>
    <col min="13832" max="13832" width="19.59765625" customWidth="1"/>
    <col min="13833" max="13833" width="13" customWidth="1"/>
    <col min="13834" max="13837" width="17.86328125" bestFit="1" customWidth="1"/>
    <col min="14081" max="14081" width="4" customWidth="1"/>
    <col min="14082" max="14082" width="117.265625" customWidth="1"/>
    <col min="14083" max="14083" width="18.265625" bestFit="1" customWidth="1"/>
    <col min="14084" max="14087" width="18.265625" customWidth="1"/>
    <col min="14088" max="14088" width="19.59765625" customWidth="1"/>
    <col min="14089" max="14089" width="13" customWidth="1"/>
    <col min="14090" max="14093" width="17.86328125" bestFit="1" customWidth="1"/>
    <col min="14337" max="14337" width="4" customWidth="1"/>
    <col min="14338" max="14338" width="117.265625" customWidth="1"/>
    <col min="14339" max="14339" width="18.265625" bestFit="1" customWidth="1"/>
    <col min="14340" max="14343" width="18.265625" customWidth="1"/>
    <col min="14344" max="14344" width="19.59765625" customWidth="1"/>
    <col min="14345" max="14345" width="13" customWidth="1"/>
    <col min="14346" max="14349" width="17.86328125" bestFit="1" customWidth="1"/>
    <col min="14593" max="14593" width="4" customWidth="1"/>
    <col min="14594" max="14594" width="117.265625" customWidth="1"/>
    <col min="14595" max="14595" width="18.265625" bestFit="1" customWidth="1"/>
    <col min="14596" max="14599" width="18.265625" customWidth="1"/>
    <col min="14600" max="14600" width="19.59765625" customWidth="1"/>
    <col min="14601" max="14601" width="13" customWidth="1"/>
    <col min="14602" max="14605" width="17.86328125" bestFit="1" customWidth="1"/>
    <col min="14849" max="14849" width="4" customWidth="1"/>
    <col min="14850" max="14850" width="117.265625" customWidth="1"/>
    <col min="14851" max="14851" width="18.265625" bestFit="1" customWidth="1"/>
    <col min="14852" max="14855" width="18.265625" customWidth="1"/>
    <col min="14856" max="14856" width="19.59765625" customWidth="1"/>
    <col min="14857" max="14857" width="13" customWidth="1"/>
    <col min="14858" max="14861" width="17.86328125" bestFit="1" customWidth="1"/>
    <col min="15105" max="15105" width="4" customWidth="1"/>
    <col min="15106" max="15106" width="117.265625" customWidth="1"/>
    <col min="15107" max="15107" width="18.265625" bestFit="1" customWidth="1"/>
    <col min="15108" max="15111" width="18.265625" customWidth="1"/>
    <col min="15112" max="15112" width="19.59765625" customWidth="1"/>
    <col min="15113" max="15113" width="13" customWidth="1"/>
    <col min="15114" max="15117" width="17.86328125" bestFit="1" customWidth="1"/>
    <col min="15361" max="15361" width="4" customWidth="1"/>
    <col min="15362" max="15362" width="117.265625" customWidth="1"/>
    <col min="15363" max="15363" width="18.265625" bestFit="1" customWidth="1"/>
    <col min="15364" max="15367" width="18.265625" customWidth="1"/>
    <col min="15368" max="15368" width="19.59765625" customWidth="1"/>
    <col min="15369" max="15369" width="13" customWidth="1"/>
    <col min="15370" max="15373" width="17.86328125" bestFit="1" customWidth="1"/>
    <col min="15617" max="15617" width="4" customWidth="1"/>
    <col min="15618" max="15618" width="117.265625" customWidth="1"/>
    <col min="15619" max="15619" width="18.265625" bestFit="1" customWidth="1"/>
    <col min="15620" max="15623" width="18.265625" customWidth="1"/>
    <col min="15624" max="15624" width="19.59765625" customWidth="1"/>
    <col min="15625" max="15625" width="13" customWidth="1"/>
    <col min="15626" max="15629" width="17.86328125" bestFit="1" customWidth="1"/>
    <col min="15873" max="15873" width="4" customWidth="1"/>
    <col min="15874" max="15874" width="117.265625" customWidth="1"/>
    <col min="15875" max="15875" width="18.265625" bestFit="1" customWidth="1"/>
    <col min="15876" max="15879" width="18.265625" customWidth="1"/>
    <col min="15880" max="15880" width="19.59765625" customWidth="1"/>
    <col min="15881" max="15881" width="13" customWidth="1"/>
    <col min="15882" max="15885" width="17.86328125" bestFit="1" customWidth="1"/>
    <col min="16129" max="16129" width="4" customWidth="1"/>
    <col min="16130" max="16130" width="117.265625" customWidth="1"/>
    <col min="16131" max="16131" width="18.265625" bestFit="1" customWidth="1"/>
    <col min="16132" max="16135" width="18.265625" customWidth="1"/>
    <col min="16136" max="16136" width="19.59765625" customWidth="1"/>
    <col min="16137" max="16137" width="13" customWidth="1"/>
    <col min="16138" max="16141" width="17.86328125" bestFit="1" customWidth="1"/>
  </cols>
  <sheetData>
    <row r="1" spans="1:9" ht="23.25" customHeight="1">
      <c r="B1" s="1" t="s">
        <v>479</v>
      </c>
    </row>
    <row r="2" spans="1:9" ht="13.5" customHeight="1">
      <c r="B2" s="2" t="s">
        <v>0</v>
      </c>
    </row>
    <row r="3" spans="1:9" ht="13.5" customHeight="1">
      <c r="B3" s="2"/>
    </row>
    <row r="4" spans="1:9" ht="13.5" customHeight="1">
      <c r="A4" s="152"/>
      <c r="B4" s="2"/>
    </row>
    <row r="5" spans="1:9" ht="16.5" customHeight="1">
      <c r="A5" s="414" t="s">
        <v>485</v>
      </c>
      <c r="B5" s="2"/>
    </row>
    <row r="6" spans="1:9" ht="16.5" customHeight="1">
      <c r="A6" s="414" t="s">
        <v>136</v>
      </c>
      <c r="B6" s="2"/>
    </row>
    <row r="7" spans="1:9" ht="16.5" customHeight="1">
      <c r="A7" s="414" t="s">
        <v>137</v>
      </c>
      <c r="B7" s="2"/>
    </row>
    <row r="8" spans="1:9" ht="16.5" customHeight="1">
      <c r="A8" s="414" t="s">
        <v>138</v>
      </c>
      <c r="B8" s="2"/>
    </row>
    <row r="9" spans="1:9" ht="16.5" customHeight="1">
      <c r="A9" s="414" t="s">
        <v>139</v>
      </c>
      <c r="B9" s="2"/>
    </row>
    <row r="10" spans="1:9" ht="13.5" customHeight="1">
      <c r="A10" s="153"/>
      <c r="B10" s="2"/>
    </row>
    <row r="12" spans="1:9">
      <c r="B12" s="154"/>
      <c r="C12" s="155"/>
      <c r="D12" s="155"/>
      <c r="E12" s="155"/>
      <c r="F12" s="155"/>
      <c r="G12" s="155"/>
      <c r="H12" s="155"/>
      <c r="I12" s="156"/>
    </row>
    <row r="13" spans="1:9">
      <c r="B13" s="157"/>
      <c r="C13" s="158" t="s">
        <v>459</v>
      </c>
      <c r="D13" s="158" t="s">
        <v>460</v>
      </c>
      <c r="E13" s="158" t="s">
        <v>477</v>
      </c>
      <c r="F13" s="158" t="s">
        <v>478</v>
      </c>
      <c r="G13" s="158" t="s">
        <v>480</v>
      </c>
      <c r="H13" s="159" t="s">
        <v>140</v>
      </c>
      <c r="I13" s="160" t="s">
        <v>141</v>
      </c>
    </row>
    <row r="14" spans="1:9">
      <c r="B14" s="161"/>
      <c r="C14" s="162"/>
      <c r="D14" s="162"/>
      <c r="E14" s="162"/>
      <c r="F14" s="162"/>
      <c r="G14" s="162"/>
      <c r="H14" s="162"/>
      <c r="I14" s="163" t="s">
        <v>142</v>
      </c>
    </row>
    <row r="15" spans="1:9">
      <c r="B15" s="164" t="s">
        <v>143</v>
      </c>
      <c r="C15" s="165"/>
      <c r="D15" s="165"/>
      <c r="E15" s="165"/>
      <c r="F15" s="165"/>
      <c r="G15" s="165"/>
      <c r="H15" s="165"/>
      <c r="I15" s="166"/>
    </row>
    <row r="16" spans="1:9">
      <c r="B16" s="167" t="s">
        <v>144</v>
      </c>
      <c r="C16" s="168"/>
      <c r="D16" s="168"/>
      <c r="E16" s="168"/>
      <c r="F16" s="168"/>
      <c r="G16" s="168"/>
      <c r="H16" s="168"/>
      <c r="I16" s="169"/>
    </row>
    <row r="17" spans="2:10">
      <c r="B17" s="3" t="s">
        <v>1</v>
      </c>
      <c r="C17" s="168">
        <v>500465614.09256053</v>
      </c>
      <c r="D17" s="168">
        <v>446169561.24790043</v>
      </c>
      <c r="E17" s="168">
        <v>444131839.02890056</v>
      </c>
      <c r="F17" s="168">
        <v>439245671.38813025</v>
      </c>
      <c r="G17" s="168">
        <v>423828571.3519001</v>
      </c>
      <c r="H17" s="168">
        <v>2253841257.1093826</v>
      </c>
      <c r="I17" s="169">
        <v>9.1132467452642141E-2</v>
      </c>
      <c r="J17" s="7"/>
    </row>
    <row r="18" spans="2:10">
      <c r="B18" s="3" t="s">
        <v>111</v>
      </c>
      <c r="C18" s="168">
        <v>110873.98202399991</v>
      </c>
      <c r="D18" s="168">
        <v>96384.931343999939</v>
      </c>
      <c r="E18" s="168">
        <v>97047.923647999953</v>
      </c>
      <c r="F18" s="168">
        <v>100292.86175999991</v>
      </c>
      <c r="G18" s="168">
        <v>107620.40078399994</v>
      </c>
      <c r="H18" s="168">
        <v>512220.09956000128</v>
      </c>
      <c r="I18" s="169"/>
      <c r="J18" s="7"/>
    </row>
    <row r="19" spans="2:10">
      <c r="B19" s="3" t="s">
        <v>103</v>
      </c>
      <c r="C19" s="168">
        <v>49300009.725299999</v>
      </c>
      <c r="D19" s="168">
        <v>41453169.076479986</v>
      </c>
      <c r="E19" s="168">
        <v>42168344.670540012</v>
      </c>
      <c r="F19" s="168">
        <v>42169576.898620009</v>
      </c>
      <c r="G19" s="168">
        <v>39638110.273100004</v>
      </c>
      <c r="H19" s="168">
        <v>214729210.64404005</v>
      </c>
      <c r="I19" s="169">
        <v>-5.2860125065519625E-2</v>
      </c>
      <c r="J19" s="7"/>
    </row>
    <row r="20" spans="2:10">
      <c r="B20" s="3" t="s">
        <v>130</v>
      </c>
      <c r="C20" s="168">
        <v>149149.42797600027</v>
      </c>
      <c r="D20" s="168">
        <v>129658.5286560002</v>
      </c>
      <c r="E20" s="168">
        <v>130550.39635200016</v>
      </c>
      <c r="F20" s="168">
        <v>134915.53824000011</v>
      </c>
      <c r="G20" s="168">
        <v>144772.65921600023</v>
      </c>
      <c r="H20" s="168">
        <v>689046.55043999827</v>
      </c>
      <c r="I20" s="169"/>
      <c r="J20" s="7"/>
    </row>
    <row r="21" spans="2:10">
      <c r="B21" s="3" t="s">
        <v>145</v>
      </c>
      <c r="C21" s="168">
        <v>39056891.029999994</v>
      </c>
      <c r="D21" s="168">
        <v>38063331.469999954</v>
      </c>
      <c r="E21" s="168">
        <v>39579512.429999933</v>
      </c>
      <c r="F21" s="168">
        <v>37149618.589999974</v>
      </c>
      <c r="G21" s="168">
        <v>39686706.979999982</v>
      </c>
      <c r="H21" s="168">
        <v>193536060.50000036</v>
      </c>
      <c r="I21" s="169">
        <v>-1.6789209415854156E-2</v>
      </c>
      <c r="J21" s="7"/>
    </row>
    <row r="22" spans="2:10">
      <c r="B22" s="170" t="s">
        <v>146</v>
      </c>
      <c r="C22" s="168">
        <v>38445903.569999985</v>
      </c>
      <c r="D22" s="168">
        <v>37569208.829999961</v>
      </c>
      <c r="E22" s="168">
        <v>39227501.439999945</v>
      </c>
      <c r="F22" s="168">
        <v>36934449.459999979</v>
      </c>
      <c r="G22" s="168">
        <v>39028952.689999983</v>
      </c>
      <c r="H22" s="168">
        <v>191206015.99000037</v>
      </c>
      <c r="I22" s="169">
        <v>-1.6500152052320471E-2</v>
      </c>
      <c r="J22" s="7"/>
    </row>
    <row r="23" spans="2:10">
      <c r="B23" s="171" t="s">
        <v>114</v>
      </c>
      <c r="C23" s="168">
        <v>1932738.030000001</v>
      </c>
      <c r="D23" s="168">
        <v>2003986.8699999971</v>
      </c>
      <c r="E23" s="168">
        <v>2143553.8500000015</v>
      </c>
      <c r="F23" s="168">
        <v>2201993.8200000012</v>
      </c>
      <c r="G23" s="168">
        <v>2406186.4600000032</v>
      </c>
      <c r="H23" s="168">
        <v>10688459.029999977</v>
      </c>
      <c r="I23" s="169">
        <v>3.8791258151538166E-4</v>
      </c>
      <c r="J23" s="7"/>
    </row>
    <row r="24" spans="2:10">
      <c r="B24" s="171" t="s">
        <v>115</v>
      </c>
      <c r="C24" s="168">
        <v>663.35</v>
      </c>
      <c r="D24" s="168">
        <v>604.54999999999995</v>
      </c>
      <c r="E24" s="168">
        <v>691.91000000000008</v>
      </c>
      <c r="F24" s="168">
        <v>150.22</v>
      </c>
      <c r="G24" s="168">
        <v>804.81999999999994</v>
      </c>
      <c r="H24" s="168">
        <v>2914.8500000000004</v>
      </c>
      <c r="I24" s="169">
        <v>0.27603642253644445</v>
      </c>
      <c r="J24" s="7"/>
    </row>
    <row r="25" spans="2:10">
      <c r="B25" s="171" t="s">
        <v>116</v>
      </c>
      <c r="C25" s="168">
        <v>11745.010000000002</v>
      </c>
      <c r="D25" s="168">
        <v>11322.460000000005</v>
      </c>
      <c r="E25" s="168">
        <v>5965.3899999999994</v>
      </c>
      <c r="F25" s="168">
        <v>5630.32</v>
      </c>
      <c r="G25" s="168">
        <v>17505.220000000008</v>
      </c>
      <c r="H25" s="168">
        <v>52168.399999999936</v>
      </c>
      <c r="I25" s="169">
        <v>-0.47647675814672175</v>
      </c>
      <c r="J25" s="7"/>
    </row>
    <row r="26" spans="2:10">
      <c r="B26" s="171" t="s">
        <v>117</v>
      </c>
      <c r="C26" s="168">
        <v>12717075.959999993</v>
      </c>
      <c r="D26" s="168">
        <v>12035839.429999987</v>
      </c>
      <c r="E26" s="168">
        <v>12644178.039999984</v>
      </c>
      <c r="F26" s="168">
        <v>12367425.769999994</v>
      </c>
      <c r="G26" s="168">
        <v>12279128.839999985</v>
      </c>
      <c r="H26" s="168">
        <v>62043648.040000334</v>
      </c>
      <c r="I26" s="169">
        <v>-0.10322213455791884</v>
      </c>
      <c r="J26" s="7"/>
    </row>
    <row r="27" spans="2:10">
      <c r="B27" s="171" t="s">
        <v>118</v>
      </c>
      <c r="C27" s="168">
        <v>572841.22999999975</v>
      </c>
      <c r="D27" s="168">
        <v>724724.56999999925</v>
      </c>
      <c r="E27" s="168">
        <v>660087.87999999977</v>
      </c>
      <c r="F27" s="168">
        <v>371358.92000000039</v>
      </c>
      <c r="G27" s="168">
        <v>276217.64000000036</v>
      </c>
      <c r="H27" s="168">
        <v>2605230.2400000095</v>
      </c>
      <c r="I27" s="169">
        <v>7.986328621928207E-2</v>
      </c>
      <c r="J27" s="7"/>
    </row>
    <row r="28" spans="2:10">
      <c r="B28" s="171" t="s">
        <v>119</v>
      </c>
      <c r="C28" s="168">
        <v>23210839.989999987</v>
      </c>
      <c r="D28" s="168">
        <v>22792730.949999977</v>
      </c>
      <c r="E28" s="168">
        <v>23773024.369999949</v>
      </c>
      <c r="F28" s="168">
        <v>21987890.409999978</v>
      </c>
      <c r="G28" s="168">
        <v>24049109.709999993</v>
      </c>
      <c r="H28" s="168">
        <v>115813595.43000002</v>
      </c>
      <c r="I28" s="169">
        <v>3.3773131458333383E-2</v>
      </c>
      <c r="J28" s="7"/>
    </row>
    <row r="29" spans="2:10">
      <c r="B29" s="171" t="s">
        <v>147</v>
      </c>
      <c r="C29" s="168">
        <v>610987.46000000031</v>
      </c>
      <c r="D29" s="168">
        <v>494122.63999999996</v>
      </c>
      <c r="E29" s="168">
        <v>352010.99000000011</v>
      </c>
      <c r="F29" s="168">
        <v>215169.13000000006</v>
      </c>
      <c r="G29" s="168">
        <v>657754.28999999992</v>
      </c>
      <c r="H29" s="168">
        <v>2330044.510000004</v>
      </c>
      <c r="I29" s="169">
        <v>-3.9944144934943249E-2</v>
      </c>
      <c r="J29" s="7"/>
    </row>
    <row r="30" spans="2:10">
      <c r="B30" s="3" t="s">
        <v>148</v>
      </c>
      <c r="C30" s="168"/>
      <c r="D30" s="168"/>
      <c r="E30" s="168"/>
      <c r="F30" s="168"/>
      <c r="G30" s="168"/>
      <c r="H30" s="168"/>
      <c r="I30" s="169"/>
      <c r="J30" s="7"/>
    </row>
    <row r="31" spans="2:10">
      <c r="B31" s="3" t="s">
        <v>149</v>
      </c>
      <c r="C31" s="168"/>
      <c r="D31" s="168"/>
      <c r="E31" s="168"/>
      <c r="F31" s="168"/>
      <c r="G31" s="168"/>
      <c r="H31" s="168"/>
      <c r="I31" s="169"/>
      <c r="J31" s="7"/>
    </row>
    <row r="32" spans="2:10">
      <c r="B32" s="3" t="s">
        <v>150</v>
      </c>
      <c r="C32" s="168">
        <v>104686.17764499999</v>
      </c>
      <c r="D32" s="168">
        <v>55310.797630000001</v>
      </c>
      <c r="E32" s="168">
        <v>251274581.21700013</v>
      </c>
      <c r="F32" s="168">
        <v>695864.83193499956</v>
      </c>
      <c r="G32" s="168">
        <v>590846.71145000018</v>
      </c>
      <c r="H32" s="168">
        <v>252721289.7356602</v>
      </c>
      <c r="I32" s="169">
        <v>4.9189457783045842E-2</v>
      </c>
      <c r="J32" s="7"/>
    </row>
    <row r="33" spans="2:10">
      <c r="B33" s="3" t="s">
        <v>151</v>
      </c>
      <c r="C33" s="168"/>
      <c r="D33" s="168"/>
      <c r="E33" s="168"/>
      <c r="F33" s="168"/>
      <c r="G33" s="168"/>
      <c r="H33" s="168"/>
      <c r="I33" s="169"/>
      <c r="J33" s="7"/>
    </row>
    <row r="34" spans="2:10">
      <c r="B34" s="3" t="s">
        <v>152</v>
      </c>
      <c r="C34" s="168">
        <v>113325.06</v>
      </c>
      <c r="D34" s="168">
        <v>371034.45999999996</v>
      </c>
      <c r="E34" s="168">
        <v>1228488.53</v>
      </c>
      <c r="F34" s="168">
        <v>2297729.6899999995</v>
      </c>
      <c r="G34" s="168">
        <v>2534990.8899999997</v>
      </c>
      <c r="H34" s="168">
        <v>6545568.6300000008</v>
      </c>
      <c r="I34" s="169">
        <v>-3.9758201518110936E-2</v>
      </c>
      <c r="J34" s="7"/>
    </row>
    <row r="35" spans="2:10">
      <c r="B35" s="3" t="s">
        <v>153</v>
      </c>
      <c r="C35" s="168"/>
      <c r="D35" s="168"/>
      <c r="E35" s="168"/>
      <c r="F35" s="168"/>
      <c r="G35" s="168"/>
      <c r="H35" s="168"/>
      <c r="I35" s="169"/>
      <c r="J35" s="7"/>
    </row>
    <row r="36" spans="2:10">
      <c r="B36" s="3" t="s">
        <v>121</v>
      </c>
      <c r="C36" s="168">
        <v>200773.67999999991</v>
      </c>
      <c r="D36" s="168">
        <v>214666.40000000002</v>
      </c>
      <c r="E36" s="168">
        <v>139936.4</v>
      </c>
      <c r="F36" s="168">
        <v>82990.160000000033</v>
      </c>
      <c r="G36" s="168">
        <v>299121.02000000008</v>
      </c>
      <c r="H36" s="168">
        <v>937487.66000000108</v>
      </c>
      <c r="I36" s="169">
        <v>0.21011834377422045</v>
      </c>
      <c r="J36" s="7"/>
    </row>
    <row r="37" spans="2:10">
      <c r="B37" s="3" t="s">
        <v>122</v>
      </c>
      <c r="C37" s="168">
        <v>10429210.606600005</v>
      </c>
      <c r="D37" s="168">
        <v>9230566.4182000048</v>
      </c>
      <c r="E37" s="168">
        <v>9537279.3866500016</v>
      </c>
      <c r="F37" s="168">
        <v>9226340.5957440101</v>
      </c>
      <c r="G37" s="168">
        <v>8802352.1191500071</v>
      </c>
      <c r="H37" s="168">
        <v>47225749.126343891</v>
      </c>
      <c r="I37" s="169">
        <v>-4.4867163184710179E-2</v>
      </c>
      <c r="J37" s="7"/>
    </row>
    <row r="38" spans="2:10">
      <c r="B38" s="3" t="s">
        <v>154</v>
      </c>
      <c r="C38" s="168">
        <v>642611.62303000025</v>
      </c>
      <c r="D38" s="168">
        <v>660706.45654000039</v>
      </c>
      <c r="E38" s="168">
        <v>737265.26380000066</v>
      </c>
      <c r="F38" s="168">
        <v>710161.64570000046</v>
      </c>
      <c r="G38" s="168">
        <v>751213.23368000053</v>
      </c>
      <c r="H38" s="168">
        <v>3501958.2227499932</v>
      </c>
      <c r="I38" s="169">
        <v>7.9772662933242033E-2</v>
      </c>
      <c r="J38" s="7"/>
    </row>
    <row r="39" spans="2:10">
      <c r="B39" s="3" t="s">
        <v>125</v>
      </c>
      <c r="C39" s="168">
        <v>11144041.782790007</v>
      </c>
      <c r="D39" s="168">
        <v>12970671.893945003</v>
      </c>
      <c r="E39" s="168">
        <v>8272064.998519998</v>
      </c>
      <c r="F39" s="168">
        <v>476619891.792485</v>
      </c>
      <c r="G39" s="168">
        <v>6316020.353389997</v>
      </c>
      <c r="H39" s="168">
        <v>515322690.82112992</v>
      </c>
      <c r="I39" s="169">
        <v>3.1057105109574712E-2</v>
      </c>
      <c r="J39" s="7"/>
    </row>
    <row r="40" spans="2:10">
      <c r="B40" s="3" t="s">
        <v>126</v>
      </c>
      <c r="C40" s="168">
        <v>73949.600000000006</v>
      </c>
      <c r="D40" s="168"/>
      <c r="E40" s="168"/>
      <c r="F40" s="168"/>
      <c r="G40" s="168">
        <v>8648</v>
      </c>
      <c r="H40" s="168">
        <v>82597.600000000006</v>
      </c>
      <c r="I40" s="169">
        <v>-3.9632026528320097E-2</v>
      </c>
      <c r="J40" s="7"/>
    </row>
    <row r="41" spans="2:10">
      <c r="B41" s="3" t="s">
        <v>155</v>
      </c>
      <c r="C41" s="168"/>
      <c r="D41" s="168"/>
      <c r="E41" s="168"/>
      <c r="F41" s="168"/>
      <c r="G41" s="168"/>
      <c r="H41" s="168"/>
      <c r="I41" s="169"/>
      <c r="J41" s="7"/>
    </row>
    <row r="42" spans="2:10">
      <c r="B42" s="3" t="s">
        <v>128</v>
      </c>
      <c r="C42" s="168"/>
      <c r="D42" s="168"/>
      <c r="E42" s="168"/>
      <c r="F42" s="168"/>
      <c r="G42" s="168"/>
      <c r="H42" s="168"/>
      <c r="I42" s="169"/>
      <c r="J42" s="7"/>
    </row>
    <row r="43" spans="2:10">
      <c r="B43" s="3" t="s">
        <v>156</v>
      </c>
      <c r="C43" s="168"/>
      <c r="D43" s="168">
        <v>11717.023499999998</v>
      </c>
      <c r="E43" s="168"/>
      <c r="F43" s="168">
        <v>-501.18899999999996</v>
      </c>
      <c r="G43" s="168"/>
      <c r="H43" s="168">
        <v>11215.834499999997</v>
      </c>
      <c r="I43" s="169"/>
      <c r="J43" s="7"/>
    </row>
    <row r="44" spans="2:10">
      <c r="B44" s="3" t="s">
        <v>157</v>
      </c>
      <c r="C44" s="168">
        <v>2965189.9612500006</v>
      </c>
      <c r="D44" s="168">
        <v>3171248.2074999996</v>
      </c>
      <c r="E44" s="168">
        <v>2982094.166999999</v>
      </c>
      <c r="F44" s="168">
        <v>3064109.7402500007</v>
      </c>
      <c r="G44" s="168">
        <v>3130476.6059999997</v>
      </c>
      <c r="H44" s="168">
        <v>15313118.681999994</v>
      </c>
      <c r="I44" s="169">
        <v>0.14343958431549741</v>
      </c>
      <c r="J44" s="7"/>
    </row>
    <row r="45" spans="2:10">
      <c r="B45" s="3" t="s">
        <v>158</v>
      </c>
      <c r="C45" s="168">
        <v>2955448.8265999998</v>
      </c>
      <c r="D45" s="168">
        <v>2913259.21508</v>
      </c>
      <c r="E45" s="168">
        <v>2170434.9322599997</v>
      </c>
      <c r="F45" s="168">
        <v>1819077.68787</v>
      </c>
      <c r="G45" s="168">
        <v>2984452.9077349999</v>
      </c>
      <c r="H45" s="168">
        <v>12842673.569544997</v>
      </c>
      <c r="I45" s="169">
        <v>-5.760987868625711E-2</v>
      </c>
      <c r="J45" s="7"/>
    </row>
    <row r="46" spans="2:10">
      <c r="B46" s="172" t="s">
        <v>159</v>
      </c>
      <c r="C46" s="168"/>
      <c r="D46" s="168"/>
      <c r="E46" s="168"/>
      <c r="F46" s="168">
        <v>-625</v>
      </c>
      <c r="G46" s="168"/>
      <c r="H46" s="168">
        <v>-625</v>
      </c>
      <c r="I46" s="169"/>
      <c r="J46" s="7"/>
    </row>
    <row r="47" spans="2:10" hidden="1">
      <c r="B47" s="172"/>
      <c r="C47" s="168"/>
      <c r="D47" s="168"/>
      <c r="E47" s="168"/>
      <c r="F47" s="168"/>
      <c r="G47" s="168"/>
      <c r="H47" s="168"/>
      <c r="I47" s="169"/>
      <c r="J47" s="7"/>
    </row>
    <row r="48" spans="2:10">
      <c r="B48" s="3" t="s">
        <v>109</v>
      </c>
      <c r="C48" s="168">
        <v>512504.12996500003</v>
      </c>
      <c r="D48" s="168">
        <v>392031.48707099998</v>
      </c>
      <c r="E48" s="168">
        <v>395626.51556899998</v>
      </c>
      <c r="F48" s="168">
        <v>332675.69549700012</v>
      </c>
      <c r="G48" s="168">
        <v>535472.68663000001</v>
      </c>
      <c r="H48" s="168">
        <v>2168310.514731993</v>
      </c>
      <c r="I48" s="169">
        <v>-1.7144300781102739E-2</v>
      </c>
      <c r="J48" s="7"/>
    </row>
    <row r="49" spans="2:10">
      <c r="B49" s="3" t="s">
        <v>104</v>
      </c>
      <c r="C49" s="168">
        <v>-459504</v>
      </c>
      <c r="D49" s="168">
        <v>-478800</v>
      </c>
      <c r="E49" s="168">
        <v>-533928</v>
      </c>
      <c r="F49" s="168">
        <v>-526032</v>
      </c>
      <c r="G49" s="168">
        <v>-505272</v>
      </c>
      <c r="H49" s="168">
        <v>-2503536</v>
      </c>
      <c r="I49" s="169">
        <v>0.20928286958432851</v>
      </c>
      <c r="J49" s="7"/>
    </row>
    <row r="50" spans="2:10">
      <c r="B50" s="3" t="s">
        <v>160</v>
      </c>
      <c r="C50" s="168">
        <v>-31878127.710000001</v>
      </c>
      <c r="D50" s="168">
        <v>-28421161</v>
      </c>
      <c r="E50" s="168">
        <v>-29116920.899999999</v>
      </c>
      <c r="F50" s="168">
        <v>-27872067</v>
      </c>
      <c r="G50" s="168">
        <v>-25337752</v>
      </c>
      <c r="H50" s="168">
        <v>-142626028.61000001</v>
      </c>
      <c r="I50" s="169">
        <v>0.75598221891968942</v>
      </c>
      <c r="J50" s="7"/>
    </row>
    <row r="51" spans="2:10">
      <c r="B51" s="173" t="s">
        <v>161</v>
      </c>
      <c r="C51" s="174">
        <v>585886647.99574041</v>
      </c>
      <c r="D51" s="174">
        <v>527003356.61384642</v>
      </c>
      <c r="E51" s="174">
        <v>773194216.96023953</v>
      </c>
      <c r="F51" s="174">
        <v>985249691.92723131</v>
      </c>
      <c r="G51" s="174">
        <v>503516352.19303513</v>
      </c>
      <c r="H51" s="174">
        <v>3374850265.690084</v>
      </c>
      <c r="I51" s="175">
        <v>3.3613152148778358E-2</v>
      </c>
      <c r="J51" s="7"/>
    </row>
    <row r="52" spans="2:10">
      <c r="B52" s="167" t="s">
        <v>162</v>
      </c>
      <c r="C52" s="174"/>
      <c r="D52" s="174"/>
      <c r="E52" s="174"/>
      <c r="F52" s="174"/>
      <c r="G52" s="174"/>
      <c r="H52" s="174"/>
      <c r="I52" s="175"/>
      <c r="J52" s="7"/>
    </row>
    <row r="53" spans="2:10">
      <c r="B53" s="3" t="s">
        <v>112</v>
      </c>
      <c r="C53" s="168">
        <v>846157815.61000013</v>
      </c>
      <c r="D53" s="168">
        <v>846842589.9000001</v>
      </c>
      <c r="E53" s="168">
        <v>771935100.34000063</v>
      </c>
      <c r="F53" s="168">
        <v>678282008.67000079</v>
      </c>
      <c r="G53" s="168">
        <v>1096842724.1700006</v>
      </c>
      <c r="H53" s="168">
        <v>4240060238.6899896</v>
      </c>
      <c r="I53" s="169">
        <v>5.9661358634935713E-2</v>
      </c>
      <c r="J53" s="7"/>
    </row>
    <row r="54" spans="2:10">
      <c r="B54" s="171" t="s">
        <v>113</v>
      </c>
      <c r="C54" s="168">
        <v>841982109.0400002</v>
      </c>
      <c r="D54" s="168">
        <v>843161330.96000016</v>
      </c>
      <c r="E54" s="168">
        <v>769641444.20000064</v>
      </c>
      <c r="F54" s="168">
        <v>676385879.82000089</v>
      </c>
      <c r="G54" s="168">
        <v>1090198363.3800006</v>
      </c>
      <c r="H54" s="168">
        <v>4221369127.3999901</v>
      </c>
      <c r="I54" s="169">
        <v>5.9782675402591634E-2</v>
      </c>
      <c r="J54" s="7"/>
    </row>
    <row r="55" spans="2:10">
      <c r="B55" s="171" t="s">
        <v>114</v>
      </c>
      <c r="C55" s="168">
        <v>147964070.30999991</v>
      </c>
      <c r="D55" s="168">
        <v>158666861.75999993</v>
      </c>
      <c r="E55" s="168">
        <v>107688959.51999997</v>
      </c>
      <c r="F55" s="168">
        <v>78040224.980000049</v>
      </c>
      <c r="G55" s="168">
        <v>265749804.02000013</v>
      </c>
      <c r="H55" s="168">
        <v>758109920.58999991</v>
      </c>
      <c r="I55" s="169">
        <v>9.3012763555812228E-2</v>
      </c>
      <c r="J55" s="7"/>
    </row>
    <row r="56" spans="2:10">
      <c r="B56" s="171" t="s">
        <v>115</v>
      </c>
      <c r="C56" s="168">
        <v>2426099.3399999966</v>
      </c>
      <c r="D56" s="168">
        <v>4541494.2799999947</v>
      </c>
      <c r="E56" s="168">
        <v>2233232.8199999952</v>
      </c>
      <c r="F56" s="168">
        <v>1571290.57</v>
      </c>
      <c r="G56" s="168">
        <v>5442029.6499999957</v>
      </c>
      <c r="H56" s="168">
        <v>16214146.660000062</v>
      </c>
      <c r="I56" s="169">
        <v>1.9867835142680867E-2</v>
      </c>
      <c r="J56" s="7"/>
    </row>
    <row r="57" spans="2:10">
      <c r="B57" s="171" t="s">
        <v>116</v>
      </c>
      <c r="C57" s="168">
        <v>64353075.850000061</v>
      </c>
      <c r="D57" s="168">
        <v>70778620.199999884</v>
      </c>
      <c r="E57" s="168">
        <v>42660180.460000008</v>
      </c>
      <c r="F57" s="168">
        <v>27230470.849999987</v>
      </c>
      <c r="G57" s="168">
        <v>128236831.42999984</v>
      </c>
      <c r="H57" s="168">
        <v>333259178.78999978</v>
      </c>
      <c r="I57" s="169">
        <v>0.10554929987084449</v>
      </c>
      <c r="J57" s="7"/>
    </row>
    <row r="58" spans="2:10">
      <c r="B58" s="171" t="s">
        <v>117</v>
      </c>
      <c r="C58" s="168">
        <v>121846284.81000032</v>
      </c>
      <c r="D58" s="168">
        <v>119215645.04000041</v>
      </c>
      <c r="E58" s="168">
        <v>126007478.68000047</v>
      </c>
      <c r="F58" s="168">
        <v>120212121.8000004</v>
      </c>
      <c r="G58" s="168">
        <v>124645511.78000036</v>
      </c>
      <c r="H58" s="168">
        <v>611927042.10999441</v>
      </c>
      <c r="I58" s="169">
        <v>4.2158423509394138E-2</v>
      </c>
      <c r="J58" s="7"/>
    </row>
    <row r="59" spans="2:10">
      <c r="B59" s="171" t="s">
        <v>118</v>
      </c>
      <c r="C59" s="168">
        <v>178904760.92000017</v>
      </c>
      <c r="D59" s="168">
        <v>173524869.49000001</v>
      </c>
      <c r="E59" s="168">
        <v>175387798.8400003</v>
      </c>
      <c r="F59" s="168">
        <v>165676985.34000039</v>
      </c>
      <c r="G59" s="168">
        <v>187088993.15000004</v>
      </c>
      <c r="H59" s="168">
        <v>880583407.73999739</v>
      </c>
      <c r="I59" s="169">
        <v>4.0475815771180201E-2</v>
      </c>
      <c r="J59" s="7"/>
    </row>
    <row r="60" spans="2:10">
      <c r="B60" s="171" t="s">
        <v>119</v>
      </c>
      <c r="C60" s="168">
        <v>326487817.80999976</v>
      </c>
      <c r="D60" s="168">
        <v>316433840.18999988</v>
      </c>
      <c r="E60" s="168">
        <v>315663793.87999982</v>
      </c>
      <c r="F60" s="168">
        <v>283654786.27999997</v>
      </c>
      <c r="G60" s="168">
        <v>379035193.35000008</v>
      </c>
      <c r="H60" s="168">
        <v>1621275431.5099988</v>
      </c>
      <c r="I60" s="169">
        <v>5.3595216648930188E-2</v>
      </c>
      <c r="J60" s="7"/>
    </row>
    <row r="61" spans="2:10">
      <c r="B61" s="171" t="s">
        <v>120</v>
      </c>
      <c r="C61" s="168">
        <v>4175706.570000004</v>
      </c>
      <c r="D61" s="168">
        <v>3681258.94</v>
      </c>
      <c r="E61" s="168">
        <v>2293656.1400000015</v>
      </c>
      <c r="F61" s="168">
        <v>1896128.8500000017</v>
      </c>
      <c r="G61" s="168">
        <v>6644360.7899999954</v>
      </c>
      <c r="H61" s="168">
        <v>18691111.289999947</v>
      </c>
      <c r="I61" s="169">
        <v>3.295566257948801E-2</v>
      </c>
      <c r="J61" s="7"/>
    </row>
    <row r="62" spans="2:10">
      <c r="B62" s="3" t="s">
        <v>1</v>
      </c>
      <c r="C62" s="168">
        <v>239843917.04849961</v>
      </c>
      <c r="D62" s="168">
        <v>228865969.74057972</v>
      </c>
      <c r="E62" s="168">
        <v>240660806.35450003</v>
      </c>
      <c r="F62" s="168">
        <v>227145358.55247998</v>
      </c>
      <c r="G62" s="168">
        <v>245957730.43849966</v>
      </c>
      <c r="H62" s="168">
        <v>1182473782.1345637</v>
      </c>
      <c r="I62" s="169">
        <v>6.1642899882487168E-2</v>
      </c>
      <c r="J62" s="7"/>
    </row>
    <row r="63" spans="2:10">
      <c r="B63" s="3" t="s">
        <v>111</v>
      </c>
      <c r="C63" s="168">
        <v>530141.58363900008</v>
      </c>
      <c r="D63" s="168">
        <v>508370.89541700011</v>
      </c>
      <c r="E63" s="168">
        <v>545694.16490699991</v>
      </c>
      <c r="F63" s="168">
        <v>494910.03520199982</v>
      </c>
      <c r="G63" s="168">
        <v>637969.84400399996</v>
      </c>
      <c r="H63" s="168">
        <v>2717086.5231689885</v>
      </c>
      <c r="I63" s="169">
        <v>-0.61867564573521716</v>
      </c>
      <c r="J63" s="7"/>
    </row>
    <row r="64" spans="2:10">
      <c r="B64" s="3" t="s">
        <v>163</v>
      </c>
      <c r="C64" s="168">
        <v>179300997.75999993</v>
      </c>
      <c r="D64" s="168">
        <v>187083825.61999995</v>
      </c>
      <c r="E64" s="168">
        <v>190199850.07999998</v>
      </c>
      <c r="F64" s="168">
        <v>185517123.42999995</v>
      </c>
      <c r="G64" s="168">
        <v>171727026.73999992</v>
      </c>
      <c r="H64" s="168">
        <v>913828823.63000178</v>
      </c>
      <c r="I64" s="169">
        <v>0.10109568953609993</v>
      </c>
      <c r="J64" s="7"/>
    </row>
    <row r="65" spans="2:10">
      <c r="B65" s="171" t="s">
        <v>164</v>
      </c>
      <c r="C65" s="168">
        <v>50527692.63000001</v>
      </c>
      <c r="D65" s="168">
        <v>52357124.140000008</v>
      </c>
      <c r="E65" s="168">
        <v>55208910.410000026</v>
      </c>
      <c r="F65" s="168">
        <v>53944604.070000015</v>
      </c>
      <c r="G65" s="168">
        <v>52096718.259999998</v>
      </c>
      <c r="H65" s="168">
        <v>264135049.50999928</v>
      </c>
      <c r="I65" s="169">
        <v>9.6536202511537939E-2</v>
      </c>
      <c r="J65" s="7"/>
    </row>
    <row r="66" spans="2:10">
      <c r="B66" s="171" t="s">
        <v>165</v>
      </c>
      <c r="C66" s="168">
        <v>94002389.59999992</v>
      </c>
      <c r="D66" s="168">
        <v>99712121.299999952</v>
      </c>
      <c r="E66" s="168">
        <v>104967987.92999993</v>
      </c>
      <c r="F66" s="168">
        <v>108111919.35999994</v>
      </c>
      <c r="G66" s="168">
        <v>96830209.099999934</v>
      </c>
      <c r="H66" s="168">
        <v>503624627.29000258</v>
      </c>
      <c r="I66" s="169">
        <v>0.11439847892552679</v>
      </c>
      <c r="J66" s="7"/>
    </row>
    <row r="67" spans="2:10">
      <c r="B67" s="171" t="s">
        <v>166</v>
      </c>
      <c r="C67" s="168">
        <v>34445960</v>
      </c>
      <c r="D67" s="168">
        <v>34649085.18</v>
      </c>
      <c r="E67" s="168">
        <v>29622401.739999998</v>
      </c>
      <c r="F67" s="168">
        <v>23075050</v>
      </c>
      <c r="G67" s="168">
        <v>22393049.379999999</v>
      </c>
      <c r="H67" s="168">
        <v>144185546.30000001</v>
      </c>
      <c r="I67" s="169">
        <v>6.4493940251244775E-2</v>
      </c>
      <c r="J67" s="7"/>
    </row>
    <row r="68" spans="2:10">
      <c r="B68" s="171" t="s">
        <v>167</v>
      </c>
      <c r="C68" s="168">
        <v>324955.53000000003</v>
      </c>
      <c r="D68" s="168">
        <v>365495</v>
      </c>
      <c r="E68" s="168">
        <v>400550</v>
      </c>
      <c r="F68" s="168">
        <v>385550</v>
      </c>
      <c r="G68" s="168">
        <v>407050</v>
      </c>
      <c r="H68" s="168">
        <v>1883600.53</v>
      </c>
      <c r="I68" s="169">
        <v>0.12751309314932802</v>
      </c>
      <c r="J68" s="7"/>
    </row>
    <row r="69" spans="2:10">
      <c r="B69" s="3" t="s">
        <v>168</v>
      </c>
      <c r="C69" s="168"/>
      <c r="D69" s="168"/>
      <c r="E69" s="168"/>
      <c r="F69" s="168"/>
      <c r="G69" s="168"/>
      <c r="H69" s="168"/>
      <c r="I69" s="169"/>
      <c r="J69" s="7"/>
    </row>
    <row r="70" spans="2:10">
      <c r="B70" s="3" t="s">
        <v>151</v>
      </c>
      <c r="C70" s="168"/>
      <c r="D70" s="168"/>
      <c r="E70" s="168">
        <v>16337.099999999999</v>
      </c>
      <c r="F70" s="168">
        <v>4799.5999999999995</v>
      </c>
      <c r="G70" s="168">
        <v>5445.7</v>
      </c>
      <c r="H70" s="168">
        <v>26582.399999999998</v>
      </c>
      <c r="I70" s="169">
        <v>0.22226781939381812</v>
      </c>
      <c r="J70" s="7"/>
    </row>
    <row r="71" spans="2:10">
      <c r="B71" s="3" t="s">
        <v>121</v>
      </c>
      <c r="C71" s="168">
        <v>3826124.8999999985</v>
      </c>
      <c r="D71" s="168">
        <v>3816664.2699999986</v>
      </c>
      <c r="E71" s="168">
        <v>3346830.1499999994</v>
      </c>
      <c r="F71" s="168">
        <v>2619270.5600000005</v>
      </c>
      <c r="G71" s="168">
        <v>5197738.3299999991</v>
      </c>
      <c r="H71" s="168">
        <v>18806628.210000005</v>
      </c>
      <c r="I71" s="169">
        <v>0.10504867080579361</v>
      </c>
      <c r="J71" s="7"/>
    </row>
    <row r="72" spans="2:10">
      <c r="B72" s="3" t="s">
        <v>122</v>
      </c>
      <c r="C72" s="168">
        <v>6666356.0616499959</v>
      </c>
      <c r="D72" s="168">
        <v>6284151.3749999991</v>
      </c>
      <c r="E72" s="168">
        <v>7094235.1699999999</v>
      </c>
      <c r="F72" s="168">
        <v>6776532.4624999929</v>
      </c>
      <c r="G72" s="168">
        <v>6981300.133299998</v>
      </c>
      <c r="H72" s="168">
        <v>33802575.202450164</v>
      </c>
      <c r="I72" s="169">
        <v>0.22724993052974152</v>
      </c>
      <c r="J72" s="7"/>
    </row>
    <row r="73" spans="2:10">
      <c r="B73" s="3" t="s">
        <v>123</v>
      </c>
      <c r="C73" s="168">
        <v>58349.433190000003</v>
      </c>
      <c r="D73" s="168">
        <v>70921.433190000011</v>
      </c>
      <c r="E73" s="168">
        <v>84476</v>
      </c>
      <c r="F73" s="168">
        <v>76017.433189999996</v>
      </c>
      <c r="G73" s="168">
        <v>80399.891000000003</v>
      </c>
      <c r="H73" s="168">
        <v>370164.19056999998</v>
      </c>
      <c r="I73" s="169">
        <v>-1.2535775817501538E-3</v>
      </c>
      <c r="J73" s="7"/>
    </row>
    <row r="74" spans="2:10">
      <c r="B74" s="3" t="s">
        <v>154</v>
      </c>
      <c r="C74" s="168">
        <v>263861.25896000001</v>
      </c>
      <c r="D74" s="168">
        <v>224309.71211999992</v>
      </c>
      <c r="E74" s="168">
        <v>259421.49051</v>
      </c>
      <c r="F74" s="168">
        <v>207849.70543999993</v>
      </c>
      <c r="G74" s="168">
        <v>285243.17236999999</v>
      </c>
      <c r="H74" s="168">
        <v>1240685.3394000002</v>
      </c>
      <c r="I74" s="169">
        <v>0.10425095166735021</v>
      </c>
      <c r="J74" s="7"/>
    </row>
    <row r="75" spans="2:10">
      <c r="B75" s="3" t="s">
        <v>125</v>
      </c>
      <c r="C75" s="168">
        <v>4972542.1977399988</v>
      </c>
      <c r="D75" s="168">
        <v>5495300.0022250004</v>
      </c>
      <c r="E75" s="168">
        <v>3248261.4398299986</v>
      </c>
      <c r="F75" s="168">
        <v>123971840.52229507</v>
      </c>
      <c r="G75" s="168">
        <v>3540624.6674849992</v>
      </c>
      <c r="H75" s="168">
        <v>141228568.82957503</v>
      </c>
      <c r="I75" s="169">
        <v>0.13912794941696727</v>
      </c>
      <c r="J75" s="7"/>
    </row>
    <row r="76" spans="2:10">
      <c r="B76" s="3" t="s">
        <v>126</v>
      </c>
      <c r="C76" s="168">
        <v>906.2</v>
      </c>
      <c r="D76" s="168"/>
      <c r="E76" s="168"/>
      <c r="F76" s="168"/>
      <c r="G76" s="168">
        <v>69</v>
      </c>
      <c r="H76" s="168">
        <v>975.2</v>
      </c>
      <c r="I76" s="169">
        <v>0.19774011299435035</v>
      </c>
      <c r="J76" s="7"/>
    </row>
    <row r="77" spans="2:10">
      <c r="B77" s="3" t="s">
        <v>155</v>
      </c>
      <c r="C77" s="168"/>
      <c r="D77" s="168"/>
      <c r="E77" s="168"/>
      <c r="F77" s="168"/>
      <c r="G77" s="168"/>
      <c r="H77" s="168"/>
      <c r="I77" s="169"/>
      <c r="J77" s="7"/>
    </row>
    <row r="78" spans="2:10">
      <c r="B78" s="3" t="s">
        <v>128</v>
      </c>
      <c r="C78" s="168"/>
      <c r="D78" s="168"/>
      <c r="E78" s="168"/>
      <c r="F78" s="168"/>
      <c r="G78" s="168"/>
      <c r="H78" s="168"/>
      <c r="I78" s="169"/>
      <c r="J78" s="7"/>
    </row>
    <row r="79" spans="2:10">
      <c r="B79" s="3" t="s">
        <v>131</v>
      </c>
      <c r="C79" s="168">
        <v>653184.2699999999</v>
      </c>
      <c r="D79" s="168">
        <v>589769.16</v>
      </c>
      <c r="E79" s="168">
        <v>678509.04000000015</v>
      </c>
      <c r="F79" s="168">
        <v>596768.20000000007</v>
      </c>
      <c r="G79" s="168">
        <v>643768.79</v>
      </c>
      <c r="H79" s="168">
        <v>3161999.4599999995</v>
      </c>
      <c r="I79" s="169">
        <v>-9.8002524537894264E-2</v>
      </c>
      <c r="J79" s="7"/>
    </row>
    <row r="80" spans="2:10">
      <c r="B80" s="3" t="s">
        <v>132</v>
      </c>
      <c r="C80" s="168">
        <v>120734.23000000001</v>
      </c>
      <c r="D80" s="168">
        <v>103495.11</v>
      </c>
      <c r="E80" s="168">
        <v>116312.75</v>
      </c>
      <c r="F80" s="168">
        <v>110753.53000000001</v>
      </c>
      <c r="G80" s="168">
        <v>109443.91000000002</v>
      </c>
      <c r="H80" s="168">
        <v>560739.53000000014</v>
      </c>
      <c r="I80" s="169">
        <v>-0.18110767947972128</v>
      </c>
      <c r="J80" s="7"/>
    </row>
    <row r="81" spans="2:10">
      <c r="B81" s="3" t="s">
        <v>133</v>
      </c>
      <c r="C81" s="168">
        <v>222817.31999999998</v>
      </c>
      <c r="D81" s="168">
        <v>229519.48999999996</v>
      </c>
      <c r="E81" s="168">
        <v>258630.58</v>
      </c>
      <c r="F81" s="168">
        <v>246144.66000000003</v>
      </c>
      <c r="G81" s="168">
        <v>256604.09</v>
      </c>
      <c r="H81" s="168">
        <v>1213716.1400000001</v>
      </c>
      <c r="I81" s="169">
        <v>-4.9886666615417852E-2</v>
      </c>
      <c r="J81" s="7"/>
    </row>
    <row r="82" spans="2:10">
      <c r="B82" s="3" t="s">
        <v>152</v>
      </c>
      <c r="C82" s="168">
        <v>11951.92</v>
      </c>
      <c r="D82" s="168">
        <v>54610.25</v>
      </c>
      <c r="E82" s="168">
        <v>169409.62</v>
      </c>
      <c r="F82" s="168">
        <v>308309.62999999995</v>
      </c>
      <c r="G82" s="168">
        <v>319385.84999999998</v>
      </c>
      <c r="H82" s="168">
        <v>863667.26999999979</v>
      </c>
      <c r="I82" s="169">
        <v>-8.1174906181498585E-2</v>
      </c>
      <c r="J82" s="7"/>
    </row>
    <row r="83" spans="2:10">
      <c r="B83" s="3" t="s">
        <v>103</v>
      </c>
      <c r="C83" s="168">
        <v>312195.26240000007</v>
      </c>
      <c r="D83" s="168">
        <v>312877.79000000004</v>
      </c>
      <c r="E83" s="168">
        <v>338280.01000000007</v>
      </c>
      <c r="F83" s="168">
        <v>359357.12422000006</v>
      </c>
      <c r="G83" s="168">
        <v>361066.18848000001</v>
      </c>
      <c r="H83" s="168">
        <v>1683776.3751000003</v>
      </c>
      <c r="I83" s="169">
        <v>0.36535574120231806</v>
      </c>
      <c r="J83" s="7"/>
    </row>
    <row r="84" spans="2:10">
      <c r="B84" s="3" t="s">
        <v>130</v>
      </c>
      <c r="C84" s="168">
        <v>5517.2863610000004</v>
      </c>
      <c r="D84" s="168">
        <v>5290.7145829999999</v>
      </c>
      <c r="E84" s="168">
        <v>5679.1450930000019</v>
      </c>
      <c r="F84" s="168">
        <v>5150.6247980000016</v>
      </c>
      <c r="G84" s="168">
        <v>6639.4759960000029</v>
      </c>
      <c r="H84" s="168">
        <v>28277.246830999971</v>
      </c>
      <c r="I84" s="169">
        <v>-0.61867564573521672</v>
      </c>
      <c r="J84" s="7"/>
    </row>
    <row r="85" spans="2:10">
      <c r="B85" s="3" t="s">
        <v>148</v>
      </c>
      <c r="C85" s="168"/>
      <c r="D85" s="168"/>
      <c r="E85" s="168">
        <v>47.5</v>
      </c>
      <c r="F85" s="168"/>
      <c r="G85" s="168"/>
      <c r="H85" s="168">
        <v>47.5</v>
      </c>
      <c r="I85" s="169">
        <v>-0.51282051282051277</v>
      </c>
      <c r="J85" s="7"/>
    </row>
    <row r="86" spans="2:10">
      <c r="B86" s="3" t="s">
        <v>149</v>
      </c>
      <c r="C86" s="168"/>
      <c r="D86" s="168"/>
      <c r="E86" s="168"/>
      <c r="F86" s="168"/>
      <c r="G86" s="168"/>
      <c r="H86" s="168"/>
      <c r="I86" s="169"/>
      <c r="J86" s="7"/>
    </row>
    <row r="87" spans="2:10">
      <c r="B87" s="3" t="s">
        <v>150</v>
      </c>
      <c r="C87" s="168">
        <v>1267.0419999999999</v>
      </c>
      <c r="D87" s="168">
        <v>0.92349999999999988</v>
      </c>
      <c r="E87" s="168">
        <v>2677794.4525000006</v>
      </c>
      <c r="F87" s="168">
        <v>11097.560974999999</v>
      </c>
      <c r="G87" s="168">
        <v>5799.8108749999992</v>
      </c>
      <c r="H87" s="168">
        <v>2695959.7898499998</v>
      </c>
      <c r="I87" s="169">
        <v>0.11459740350599512</v>
      </c>
      <c r="J87" s="7"/>
    </row>
    <row r="88" spans="2:10">
      <c r="B88" s="3" t="s">
        <v>134</v>
      </c>
      <c r="C88" s="168"/>
      <c r="D88" s="168"/>
      <c r="E88" s="168"/>
      <c r="F88" s="168"/>
      <c r="G88" s="168"/>
      <c r="H88" s="168"/>
      <c r="I88" s="169"/>
      <c r="J88" s="7"/>
    </row>
    <row r="89" spans="2:10">
      <c r="B89" s="176" t="s">
        <v>169</v>
      </c>
      <c r="C89" s="168">
        <v>269795.36</v>
      </c>
      <c r="D89" s="168">
        <v>491020.1999999999</v>
      </c>
      <c r="E89" s="168">
        <v>223330.64</v>
      </c>
      <c r="F89" s="168">
        <v>187364.40000000002</v>
      </c>
      <c r="G89" s="168">
        <v>582933.75999999989</v>
      </c>
      <c r="H89" s="168">
        <v>1754444.3599999987</v>
      </c>
      <c r="I89" s="169">
        <v>1.2970053796448999E-2</v>
      </c>
      <c r="J89" s="7"/>
    </row>
    <row r="90" spans="2:10">
      <c r="B90" s="3" t="s">
        <v>156</v>
      </c>
      <c r="C90" s="168"/>
      <c r="D90" s="168"/>
      <c r="E90" s="168"/>
      <c r="F90" s="168"/>
      <c r="G90" s="168"/>
      <c r="H90" s="168"/>
      <c r="I90" s="169"/>
      <c r="J90" s="7"/>
    </row>
    <row r="91" spans="2:10">
      <c r="B91" s="3" t="s">
        <v>157</v>
      </c>
      <c r="C91" s="168">
        <v>27631.119999999999</v>
      </c>
      <c r="D91" s="168">
        <v>17842.02</v>
      </c>
      <c r="E91" s="168">
        <v>18349.945</v>
      </c>
      <c r="F91" s="168">
        <v>12559.6</v>
      </c>
      <c r="G91" s="168">
        <v>13815.560000000001</v>
      </c>
      <c r="H91" s="168">
        <v>90198.244999999995</v>
      </c>
      <c r="I91" s="169">
        <v>0.30627973907959327</v>
      </c>
      <c r="J91" s="7"/>
    </row>
    <row r="92" spans="2:10">
      <c r="B92" s="3" t="s">
        <v>158</v>
      </c>
      <c r="C92" s="168">
        <v>791472.5</v>
      </c>
      <c r="D92" s="168">
        <v>1026475.6839999999</v>
      </c>
      <c r="E92" s="168">
        <v>861276.875</v>
      </c>
      <c r="F92" s="168">
        <v>944407.32573000004</v>
      </c>
      <c r="G92" s="168">
        <v>1421030.0993649997</v>
      </c>
      <c r="H92" s="168">
        <v>5044662.4840949988</v>
      </c>
      <c r="I92" s="169">
        <v>-4.6744458955677914E-2</v>
      </c>
      <c r="J92" s="7"/>
    </row>
    <row r="93" spans="2:10">
      <c r="B93" s="172" t="s">
        <v>170</v>
      </c>
      <c r="C93" s="168"/>
      <c r="D93" s="168">
        <v>4558</v>
      </c>
      <c r="E93" s="168">
        <v>-1900</v>
      </c>
      <c r="F93" s="168"/>
      <c r="G93" s="168"/>
      <c r="H93" s="168">
        <v>2658</v>
      </c>
      <c r="I93" s="169"/>
      <c r="J93" s="7"/>
    </row>
    <row r="94" spans="2:10" hidden="1">
      <c r="B94" s="172"/>
      <c r="C94" s="168"/>
      <c r="D94" s="168"/>
      <c r="E94" s="168"/>
      <c r="F94" s="168"/>
      <c r="G94" s="168"/>
      <c r="H94" s="168"/>
      <c r="I94" s="169"/>
      <c r="J94" s="7"/>
    </row>
    <row r="95" spans="2:10">
      <c r="B95" s="3" t="s">
        <v>109</v>
      </c>
      <c r="C95" s="168">
        <v>692875.39689200092</v>
      </c>
      <c r="D95" s="168">
        <v>664948.6828270012</v>
      </c>
      <c r="E95" s="168">
        <v>685430.22937700048</v>
      </c>
      <c r="F95" s="168">
        <v>675282.86190500006</v>
      </c>
      <c r="G95" s="168">
        <v>660053.27542000054</v>
      </c>
      <c r="H95" s="168">
        <v>3378590.4464210062</v>
      </c>
      <c r="I95" s="169">
        <v>1.9519263729238734E-2</v>
      </c>
      <c r="J95" s="7"/>
    </row>
    <row r="96" spans="2:10">
      <c r="B96" s="3" t="s">
        <v>104</v>
      </c>
      <c r="C96" s="168">
        <v>-2572656</v>
      </c>
      <c r="D96" s="168">
        <v>-2667168</v>
      </c>
      <c r="E96" s="168">
        <v>-2942880</v>
      </c>
      <c r="F96" s="168">
        <v>-2741880</v>
      </c>
      <c r="G96" s="168">
        <v>-2662584</v>
      </c>
      <c r="H96" s="168">
        <v>-13587168</v>
      </c>
      <c r="I96" s="169">
        <v>0.10801761976586999</v>
      </c>
      <c r="J96" s="7"/>
    </row>
    <row r="97" spans="2:10">
      <c r="B97" s="3" t="s">
        <v>160</v>
      </c>
      <c r="C97" s="168">
        <v>-29213934.149999999</v>
      </c>
      <c r="D97" s="168">
        <v>-27960480.600000001</v>
      </c>
      <c r="E97" s="168">
        <v>-29931392.399999999</v>
      </c>
      <c r="F97" s="168">
        <v>-27860137</v>
      </c>
      <c r="G97" s="168">
        <v>-25879923</v>
      </c>
      <c r="H97" s="168">
        <v>-140845867.15000001</v>
      </c>
      <c r="I97" s="169">
        <v>0.81779841513682605</v>
      </c>
      <c r="J97" s="7"/>
    </row>
    <row r="98" spans="2:10">
      <c r="B98" s="173" t="s">
        <v>171</v>
      </c>
      <c r="C98" s="174">
        <v>1252943863.6113319</v>
      </c>
      <c r="D98" s="174">
        <v>1252064862.3734415</v>
      </c>
      <c r="E98" s="174">
        <v>1190547890.6767178</v>
      </c>
      <c r="F98" s="174">
        <v>1197950889.4887357</v>
      </c>
      <c r="G98" s="174">
        <v>1507094305.896795</v>
      </c>
      <c r="H98" s="174">
        <v>6400601812.047019</v>
      </c>
      <c r="I98" s="175">
        <v>5.7389620318007095E-2</v>
      </c>
      <c r="J98" s="7"/>
    </row>
    <row r="99" spans="2:10">
      <c r="B99" s="167" t="s">
        <v>172</v>
      </c>
      <c r="C99" s="168"/>
      <c r="D99" s="168"/>
      <c r="E99" s="168"/>
      <c r="F99" s="168"/>
      <c r="G99" s="168"/>
      <c r="H99" s="168"/>
      <c r="I99" s="169"/>
      <c r="J99" s="7"/>
    </row>
    <row r="100" spans="2:10">
      <c r="B100" s="3" t="s">
        <v>1</v>
      </c>
      <c r="C100" s="168">
        <v>740309531.14106011</v>
      </c>
      <c r="D100" s="168">
        <v>675035530.98848009</v>
      </c>
      <c r="E100" s="168">
        <v>684792645.38340056</v>
      </c>
      <c r="F100" s="168">
        <v>666391029.94061017</v>
      </c>
      <c r="G100" s="168">
        <v>669786301.79039967</v>
      </c>
      <c r="H100" s="168">
        <v>3436315039.243947</v>
      </c>
      <c r="I100" s="169">
        <v>8.0801654629043318E-2</v>
      </c>
      <c r="J100" s="7"/>
    </row>
    <row r="101" spans="2:10">
      <c r="B101" s="3" t="s">
        <v>111</v>
      </c>
      <c r="C101" s="168">
        <v>641015.56566299999</v>
      </c>
      <c r="D101" s="168">
        <v>604755.82676100009</v>
      </c>
      <c r="E101" s="168">
        <v>642742.08855499979</v>
      </c>
      <c r="F101" s="168">
        <v>595202.89696199982</v>
      </c>
      <c r="G101" s="168">
        <v>745590.24478799978</v>
      </c>
      <c r="H101" s="168">
        <v>3229306.6227289899</v>
      </c>
      <c r="I101" s="169">
        <v>-0.62506175250674056</v>
      </c>
      <c r="J101" s="7"/>
    </row>
    <row r="102" spans="2:10">
      <c r="B102" s="3" t="s">
        <v>112</v>
      </c>
      <c r="C102" s="168">
        <v>885214706.64000022</v>
      </c>
      <c r="D102" s="168">
        <v>884905921.37000012</v>
      </c>
      <c r="E102" s="168">
        <v>811514612.7700007</v>
      </c>
      <c r="F102" s="168">
        <v>715431627.26000071</v>
      </c>
      <c r="G102" s="168">
        <v>1136529431.1500006</v>
      </c>
      <c r="H102" s="168">
        <v>4433596299.18999</v>
      </c>
      <c r="I102" s="169">
        <v>5.6076802924944325E-2</v>
      </c>
      <c r="J102" s="7"/>
    </row>
    <row r="103" spans="2:10">
      <c r="B103" s="171" t="s">
        <v>113</v>
      </c>
      <c r="C103" s="168">
        <v>880428012.61000025</v>
      </c>
      <c r="D103" s="168">
        <v>880730539.79000008</v>
      </c>
      <c r="E103" s="168">
        <v>808868945.64000046</v>
      </c>
      <c r="F103" s="168">
        <v>713320329.28000081</v>
      </c>
      <c r="G103" s="168">
        <v>1129227316.0700006</v>
      </c>
      <c r="H103" s="168">
        <v>4412575143.3899908</v>
      </c>
      <c r="I103" s="169">
        <v>5.623273105511406E-2</v>
      </c>
      <c r="J103" s="7"/>
    </row>
    <row r="104" spans="2:10">
      <c r="B104" s="171" t="s">
        <v>114</v>
      </c>
      <c r="C104" s="168">
        <v>149896808.33999994</v>
      </c>
      <c r="D104" s="168">
        <v>160670848.62999991</v>
      </c>
      <c r="E104" s="168">
        <v>109832513.36999997</v>
      </c>
      <c r="F104" s="168">
        <v>80242218.800000042</v>
      </c>
      <c r="G104" s="168">
        <v>268155990.48000014</v>
      </c>
      <c r="H104" s="168">
        <v>768798379.62</v>
      </c>
      <c r="I104" s="169">
        <v>9.1607595484495263E-2</v>
      </c>
      <c r="J104" s="7"/>
    </row>
    <row r="105" spans="2:10" s="177" customFormat="1">
      <c r="B105" s="171" t="s">
        <v>115</v>
      </c>
      <c r="C105" s="168">
        <v>2426762.6899999967</v>
      </c>
      <c r="D105" s="168">
        <v>4542098.8299999954</v>
      </c>
      <c r="E105" s="168">
        <v>2233924.7299999953</v>
      </c>
      <c r="F105" s="168">
        <v>1571440.79</v>
      </c>
      <c r="G105" s="168">
        <v>5442834.469999996</v>
      </c>
      <c r="H105" s="168">
        <v>16217061.510000061</v>
      </c>
      <c r="I105" s="169">
        <v>1.9904636718512503E-2</v>
      </c>
      <c r="J105" s="7"/>
    </row>
    <row r="106" spans="2:10">
      <c r="B106" s="171" t="s">
        <v>116</v>
      </c>
      <c r="C106" s="168">
        <v>64364820.860000059</v>
      </c>
      <c r="D106" s="168">
        <v>70789942.659999892</v>
      </c>
      <c r="E106" s="168">
        <v>42666145.850000016</v>
      </c>
      <c r="F106" s="168">
        <v>27236101.169999983</v>
      </c>
      <c r="G106" s="168">
        <v>128254336.64999986</v>
      </c>
      <c r="H106" s="168">
        <v>333311347.18999976</v>
      </c>
      <c r="I106" s="169">
        <v>0.10535696127956484</v>
      </c>
      <c r="J106" s="7"/>
    </row>
    <row r="107" spans="2:10">
      <c r="B107" s="171" t="s">
        <v>117</v>
      </c>
      <c r="C107" s="168">
        <v>134563360.77000031</v>
      </c>
      <c r="D107" s="168">
        <v>131251484.4700004</v>
      </c>
      <c r="E107" s="168">
        <v>138651656.72000048</v>
      </c>
      <c r="F107" s="168">
        <v>132579547.5700004</v>
      </c>
      <c r="G107" s="168">
        <v>136924640.62000033</v>
      </c>
      <c r="H107" s="168">
        <v>673970690.14999485</v>
      </c>
      <c r="I107" s="169">
        <v>2.6834213423858166E-2</v>
      </c>
      <c r="J107" s="7"/>
    </row>
    <row r="108" spans="2:10">
      <c r="B108" s="171" t="s">
        <v>118</v>
      </c>
      <c r="C108" s="168">
        <v>179477602.15000013</v>
      </c>
      <c r="D108" s="168">
        <v>174249594.06</v>
      </c>
      <c r="E108" s="168">
        <v>176047886.72000033</v>
      </c>
      <c r="F108" s="168">
        <v>166048344.26000041</v>
      </c>
      <c r="G108" s="168">
        <v>187365210.79000005</v>
      </c>
      <c r="H108" s="168">
        <v>883188637.97999728</v>
      </c>
      <c r="I108" s="169">
        <v>4.0587775199194542E-2</v>
      </c>
      <c r="J108" s="7"/>
    </row>
    <row r="109" spans="2:10">
      <c r="B109" s="171" t="s">
        <v>119</v>
      </c>
      <c r="C109" s="168">
        <v>349698657.79999977</v>
      </c>
      <c r="D109" s="168">
        <v>339226571.13999981</v>
      </c>
      <c r="E109" s="168">
        <v>339436818.24999976</v>
      </c>
      <c r="F109" s="168">
        <v>305642676.68999994</v>
      </c>
      <c r="G109" s="168">
        <v>403084303.06000012</v>
      </c>
      <c r="H109" s="168">
        <v>1737089026.9399984</v>
      </c>
      <c r="I109" s="169">
        <v>5.2250036297962765E-2</v>
      </c>
      <c r="J109" s="7"/>
    </row>
    <row r="110" spans="2:10">
      <c r="B110" s="171" t="s">
        <v>120</v>
      </c>
      <c r="C110" s="168">
        <v>4786694.030000004</v>
      </c>
      <c r="D110" s="168">
        <v>4175381.58</v>
      </c>
      <c r="E110" s="168">
        <v>2645667.1300000013</v>
      </c>
      <c r="F110" s="168">
        <v>2111297.9800000018</v>
      </c>
      <c r="G110" s="168">
        <v>7302115.0799999945</v>
      </c>
      <c r="H110" s="168">
        <v>21021155.79999996</v>
      </c>
      <c r="I110" s="169">
        <v>2.4334234790645448E-2</v>
      </c>
      <c r="J110" s="7"/>
    </row>
    <row r="111" spans="2:10">
      <c r="B111" s="3" t="s">
        <v>103</v>
      </c>
      <c r="C111" s="168">
        <v>49612204.987699986</v>
      </c>
      <c r="D111" s="168">
        <v>41766046.866480008</v>
      </c>
      <c r="E111" s="168">
        <v>42506624.680540018</v>
      </c>
      <c r="F111" s="168">
        <v>42528934.022840001</v>
      </c>
      <c r="G111" s="168">
        <v>39999176.461580008</v>
      </c>
      <c r="H111" s="168">
        <v>216412987.01914003</v>
      </c>
      <c r="I111" s="169">
        <v>-5.0597533665301619E-2</v>
      </c>
      <c r="J111" s="7"/>
    </row>
    <row r="112" spans="2:10">
      <c r="B112" s="3" t="s">
        <v>130</v>
      </c>
      <c r="C112" s="168">
        <v>154666.71433700024</v>
      </c>
      <c r="D112" s="168">
        <v>134949.24323900018</v>
      </c>
      <c r="E112" s="168">
        <v>136229.54144500016</v>
      </c>
      <c r="F112" s="168">
        <v>140066.16303800012</v>
      </c>
      <c r="G112" s="168">
        <v>151412.13521200023</v>
      </c>
      <c r="H112" s="168">
        <v>717323.79727099824</v>
      </c>
      <c r="I112" s="169"/>
      <c r="J112" s="7"/>
    </row>
    <row r="113" spans="2:10">
      <c r="B113" s="3" t="s">
        <v>163</v>
      </c>
      <c r="C113" s="168">
        <v>179300997.75999993</v>
      </c>
      <c r="D113" s="168">
        <v>187083825.61999995</v>
      </c>
      <c r="E113" s="168">
        <v>190199850.07999998</v>
      </c>
      <c r="F113" s="168">
        <v>185517123.42999995</v>
      </c>
      <c r="G113" s="168">
        <v>171727026.73999992</v>
      </c>
      <c r="H113" s="168">
        <v>913828823.63000178</v>
      </c>
      <c r="I113" s="169">
        <v>0.10109568953609993</v>
      </c>
      <c r="J113" s="7"/>
    </row>
    <row r="114" spans="2:10">
      <c r="B114" s="171" t="s">
        <v>164</v>
      </c>
      <c r="C114" s="168">
        <v>50527692.63000001</v>
      </c>
      <c r="D114" s="168">
        <v>52357124.140000008</v>
      </c>
      <c r="E114" s="168">
        <v>55208910.410000026</v>
      </c>
      <c r="F114" s="168">
        <v>53944604.070000015</v>
      </c>
      <c r="G114" s="168">
        <v>52096718.259999998</v>
      </c>
      <c r="H114" s="168">
        <v>264135049.50999928</v>
      </c>
      <c r="I114" s="169">
        <v>9.6536202511537939E-2</v>
      </c>
      <c r="J114" s="7"/>
    </row>
    <row r="115" spans="2:10">
      <c r="B115" s="171" t="s">
        <v>165</v>
      </c>
      <c r="C115" s="168">
        <v>94002389.59999992</v>
      </c>
      <c r="D115" s="168">
        <v>99712121.299999952</v>
      </c>
      <c r="E115" s="168">
        <v>104967987.92999993</v>
      </c>
      <c r="F115" s="168">
        <v>108111919.35999994</v>
      </c>
      <c r="G115" s="168">
        <v>96830209.099999934</v>
      </c>
      <c r="H115" s="168">
        <v>503624627.29000258</v>
      </c>
      <c r="I115" s="169">
        <v>0.11439847892552679</v>
      </c>
      <c r="J115" s="7"/>
    </row>
    <row r="116" spans="2:10">
      <c r="B116" s="171" t="s">
        <v>166</v>
      </c>
      <c r="C116" s="168">
        <v>34445960</v>
      </c>
      <c r="D116" s="168">
        <v>34649085.18</v>
      </c>
      <c r="E116" s="168">
        <v>29622401.739999998</v>
      </c>
      <c r="F116" s="168">
        <v>23075050</v>
      </c>
      <c r="G116" s="168">
        <v>22393049.379999999</v>
      </c>
      <c r="H116" s="168">
        <v>144185546.30000001</v>
      </c>
      <c r="I116" s="169">
        <v>6.4493940251244775E-2</v>
      </c>
      <c r="J116" s="7"/>
    </row>
    <row r="117" spans="2:10">
      <c r="B117" s="171" t="s">
        <v>167</v>
      </c>
      <c r="C117" s="168">
        <v>324955.53000000003</v>
      </c>
      <c r="D117" s="168">
        <v>365495</v>
      </c>
      <c r="E117" s="168">
        <v>400550</v>
      </c>
      <c r="F117" s="168">
        <v>385550</v>
      </c>
      <c r="G117" s="168">
        <v>407050</v>
      </c>
      <c r="H117" s="168">
        <v>1883600.53</v>
      </c>
      <c r="I117" s="169">
        <v>0.12751309314932802</v>
      </c>
      <c r="J117" s="7"/>
    </row>
    <row r="118" spans="2:10">
      <c r="B118" s="3" t="s">
        <v>148</v>
      </c>
      <c r="C118" s="168"/>
      <c r="D118" s="168"/>
      <c r="E118" s="168">
        <v>47.5</v>
      </c>
      <c r="F118" s="168"/>
      <c r="G118" s="168"/>
      <c r="H118" s="168">
        <v>47.5</v>
      </c>
      <c r="I118" s="169">
        <v>-0.51282051282051277</v>
      </c>
      <c r="J118" s="7"/>
    </row>
    <row r="119" spans="2:10">
      <c r="B119" s="3" t="s">
        <v>149</v>
      </c>
      <c r="C119" s="168"/>
      <c r="D119" s="168"/>
      <c r="E119" s="168"/>
      <c r="F119" s="168"/>
      <c r="G119" s="168"/>
      <c r="H119" s="168"/>
      <c r="I119" s="169"/>
      <c r="J119" s="7"/>
    </row>
    <row r="120" spans="2:10">
      <c r="B120" s="3" t="s">
        <v>150</v>
      </c>
      <c r="C120" s="168">
        <v>105953.21964499999</v>
      </c>
      <c r="D120" s="168">
        <v>55311.721129999998</v>
      </c>
      <c r="E120" s="168">
        <v>253952375.66950011</v>
      </c>
      <c r="F120" s="168">
        <v>706962.39290999959</v>
      </c>
      <c r="G120" s="168">
        <v>596646.52232500014</v>
      </c>
      <c r="H120" s="168">
        <v>255417249.52551019</v>
      </c>
      <c r="I120" s="169">
        <v>4.9839735204897373E-2</v>
      </c>
      <c r="J120" s="7"/>
    </row>
    <row r="121" spans="2:10">
      <c r="B121" s="3" t="s">
        <v>168</v>
      </c>
      <c r="C121" s="168"/>
      <c r="D121" s="168"/>
      <c r="E121" s="168"/>
      <c r="F121" s="168"/>
      <c r="G121" s="168"/>
      <c r="H121" s="168"/>
      <c r="I121" s="169"/>
      <c r="J121" s="7"/>
    </row>
    <row r="122" spans="2:10">
      <c r="B122" s="3" t="s">
        <v>151</v>
      </c>
      <c r="C122" s="168"/>
      <c r="D122" s="168"/>
      <c r="E122" s="168">
        <v>16337.099999999999</v>
      </c>
      <c r="F122" s="168">
        <v>4799.5999999999995</v>
      </c>
      <c r="G122" s="168">
        <v>5445.7</v>
      </c>
      <c r="H122" s="168">
        <v>26582.399999999998</v>
      </c>
      <c r="I122" s="169">
        <v>0.22226781939381812</v>
      </c>
      <c r="J122" s="7"/>
    </row>
    <row r="123" spans="2:10">
      <c r="B123" s="3" t="s">
        <v>121</v>
      </c>
      <c r="C123" s="168">
        <v>4026898.5799999982</v>
      </c>
      <c r="D123" s="168">
        <v>4031330.6699999985</v>
      </c>
      <c r="E123" s="168">
        <v>3486766.5499999993</v>
      </c>
      <c r="F123" s="168">
        <v>2702260.7200000007</v>
      </c>
      <c r="G123" s="168">
        <v>5496859.3499999987</v>
      </c>
      <c r="H123" s="168">
        <v>19744115.870000008</v>
      </c>
      <c r="I123" s="178">
        <v>0.10962326906579078</v>
      </c>
      <c r="J123" s="7"/>
    </row>
    <row r="124" spans="2:10">
      <c r="B124" s="3" t="s">
        <v>122</v>
      </c>
      <c r="C124" s="168">
        <v>17095566.668250002</v>
      </c>
      <c r="D124" s="168">
        <v>15514717.793200005</v>
      </c>
      <c r="E124" s="168">
        <v>16631514.55665</v>
      </c>
      <c r="F124" s="168">
        <v>16002873.058244003</v>
      </c>
      <c r="G124" s="168">
        <v>15783652.252450008</v>
      </c>
      <c r="H124" s="168">
        <v>81028324.328794062</v>
      </c>
      <c r="I124" s="178">
        <v>5.2486493569892767E-2</v>
      </c>
      <c r="J124" s="7"/>
    </row>
    <row r="125" spans="2:10">
      <c r="B125" s="3" t="s">
        <v>123</v>
      </c>
      <c r="C125" s="168">
        <v>58349.433190000003</v>
      </c>
      <c r="D125" s="168">
        <v>70921.433190000011</v>
      </c>
      <c r="E125" s="168">
        <v>84476</v>
      </c>
      <c r="F125" s="168">
        <v>76017.433189999996</v>
      </c>
      <c r="G125" s="168">
        <v>80399.891000000003</v>
      </c>
      <c r="H125" s="168">
        <v>370164.19056999998</v>
      </c>
      <c r="I125" s="178">
        <v>-1.2535775817501538E-3</v>
      </c>
      <c r="J125" s="7"/>
    </row>
    <row r="126" spans="2:10">
      <c r="B126" s="3" t="s">
        <v>154</v>
      </c>
      <c r="C126" s="168">
        <v>906472.88199000026</v>
      </c>
      <c r="D126" s="168">
        <v>885016.16866000032</v>
      </c>
      <c r="E126" s="168">
        <v>996686.75431000069</v>
      </c>
      <c r="F126" s="168">
        <v>918011.35114000039</v>
      </c>
      <c r="G126" s="168">
        <v>1036456.4060500006</v>
      </c>
      <c r="H126" s="168">
        <v>4742643.5621499931</v>
      </c>
      <c r="I126" s="169">
        <v>8.6070806779812159E-2</v>
      </c>
      <c r="J126" s="7"/>
    </row>
    <row r="127" spans="2:10">
      <c r="B127" s="3" t="s">
        <v>125</v>
      </c>
      <c r="C127" s="168">
        <v>16116583.980530005</v>
      </c>
      <c r="D127" s="168">
        <v>18465971.896170005</v>
      </c>
      <c r="E127" s="168">
        <v>11520326.438349996</v>
      </c>
      <c r="F127" s="168">
        <v>600591732.31478012</v>
      </c>
      <c r="G127" s="168">
        <v>9856645.0208749957</v>
      </c>
      <c r="H127" s="168">
        <v>656551259.65070498</v>
      </c>
      <c r="I127" s="169">
        <v>5.2536756420379804E-2</v>
      </c>
      <c r="J127" s="7"/>
    </row>
    <row r="128" spans="2:10">
      <c r="B128" s="3" t="s">
        <v>126</v>
      </c>
      <c r="C128" s="168">
        <v>74855.8</v>
      </c>
      <c r="D128" s="168"/>
      <c r="E128" s="168"/>
      <c r="F128" s="168"/>
      <c r="G128" s="168">
        <v>8717</v>
      </c>
      <c r="H128" s="168">
        <v>83572.800000000003</v>
      </c>
      <c r="I128" s="169">
        <v>-3.7405955282399095E-2</v>
      </c>
      <c r="J128" s="7"/>
    </row>
    <row r="129" spans="2:10">
      <c r="B129" s="3" t="s">
        <v>155</v>
      </c>
      <c r="C129" s="168"/>
      <c r="D129" s="168"/>
      <c r="E129" s="168"/>
      <c r="F129" s="168"/>
      <c r="G129" s="168"/>
      <c r="H129" s="168"/>
      <c r="I129" s="169"/>
      <c r="J129" s="7"/>
    </row>
    <row r="130" spans="2:10">
      <c r="B130" s="3" t="s">
        <v>128</v>
      </c>
      <c r="C130" s="168"/>
      <c r="D130" s="168"/>
      <c r="E130" s="168"/>
      <c r="F130" s="168"/>
      <c r="G130" s="168"/>
      <c r="H130" s="168"/>
      <c r="I130" s="169"/>
      <c r="J130" s="7"/>
    </row>
    <row r="131" spans="2:10" hidden="1">
      <c r="B131" s="3" t="s">
        <v>152</v>
      </c>
      <c r="C131" s="168">
        <v>125276.98000000001</v>
      </c>
      <c r="D131" s="168">
        <v>425644.70999999996</v>
      </c>
      <c r="E131" s="168">
        <v>1397898.1500000001</v>
      </c>
      <c r="F131" s="168">
        <v>2606039.3199999998</v>
      </c>
      <c r="G131" s="168">
        <v>2854376.7399999998</v>
      </c>
      <c r="H131" s="168">
        <v>7409235.8999999994</v>
      </c>
      <c r="I131" s="169">
        <v>-4.4777238495267047E-2</v>
      </c>
      <c r="J131" s="7"/>
    </row>
    <row r="132" spans="2:10">
      <c r="B132" s="3" t="s">
        <v>131</v>
      </c>
      <c r="C132" s="168">
        <v>653184.2699999999</v>
      </c>
      <c r="D132" s="168">
        <v>589769.16</v>
      </c>
      <c r="E132" s="168">
        <v>678509.04000000015</v>
      </c>
      <c r="F132" s="168">
        <v>596768.20000000007</v>
      </c>
      <c r="G132" s="168">
        <v>643768.79</v>
      </c>
      <c r="H132" s="168">
        <v>3161999.4599999995</v>
      </c>
      <c r="I132" s="169">
        <v>-9.8002524537894264E-2</v>
      </c>
      <c r="J132" s="7"/>
    </row>
    <row r="133" spans="2:10">
      <c r="B133" s="3" t="s">
        <v>132</v>
      </c>
      <c r="C133" s="168">
        <v>120734.23000000001</v>
      </c>
      <c r="D133" s="168">
        <v>103495.11</v>
      </c>
      <c r="E133" s="168">
        <v>116312.75</v>
      </c>
      <c r="F133" s="168">
        <v>110753.53000000001</v>
      </c>
      <c r="G133" s="168">
        <v>109443.91000000002</v>
      </c>
      <c r="H133" s="168">
        <v>560739.53000000014</v>
      </c>
      <c r="I133" s="169">
        <v>-0.18110767947972128</v>
      </c>
      <c r="J133" s="7"/>
    </row>
    <row r="134" spans="2:10">
      <c r="B134" s="3" t="s">
        <v>133</v>
      </c>
      <c r="C134" s="168">
        <v>222817.31999999998</v>
      </c>
      <c r="D134" s="168">
        <v>229519.48999999996</v>
      </c>
      <c r="E134" s="168">
        <v>258630.58</v>
      </c>
      <c r="F134" s="168">
        <v>246144.66000000003</v>
      </c>
      <c r="G134" s="168">
        <v>256604.09</v>
      </c>
      <c r="H134" s="168">
        <v>1213716.1400000001</v>
      </c>
      <c r="I134" s="169">
        <v>-4.9886666615417852E-2</v>
      </c>
      <c r="J134" s="7"/>
    </row>
    <row r="135" spans="2:10">
      <c r="B135" s="3" t="s">
        <v>153</v>
      </c>
      <c r="C135" s="168"/>
      <c r="D135" s="168"/>
      <c r="E135" s="168"/>
      <c r="F135" s="168"/>
      <c r="G135" s="168"/>
      <c r="H135" s="168"/>
      <c r="I135" s="169"/>
      <c r="J135" s="7"/>
    </row>
    <row r="136" spans="2:10">
      <c r="B136" s="3" t="s">
        <v>134</v>
      </c>
      <c r="C136" s="168"/>
      <c r="D136" s="168"/>
      <c r="E136" s="168"/>
      <c r="F136" s="168"/>
      <c r="G136" s="168"/>
      <c r="H136" s="168"/>
      <c r="I136" s="169"/>
      <c r="J136" s="7"/>
    </row>
    <row r="137" spans="2:10">
      <c r="B137" s="3" t="s">
        <v>169</v>
      </c>
      <c r="C137" s="168">
        <v>269795.36</v>
      </c>
      <c r="D137" s="168">
        <v>491020.1999999999</v>
      </c>
      <c r="E137" s="168">
        <v>223330.64</v>
      </c>
      <c r="F137" s="168">
        <v>187364.40000000002</v>
      </c>
      <c r="G137" s="168">
        <v>582933.75999999989</v>
      </c>
      <c r="H137" s="168">
        <v>1754444.3599999987</v>
      </c>
      <c r="I137" s="169">
        <v>1.2970053796448999E-2</v>
      </c>
      <c r="J137" s="7"/>
    </row>
    <row r="138" spans="2:10">
      <c r="B138" s="3" t="s">
        <v>156</v>
      </c>
      <c r="C138" s="168"/>
      <c r="D138" s="168">
        <v>11717.023499999998</v>
      </c>
      <c r="E138" s="168"/>
      <c r="F138" s="168">
        <v>-501.18899999999996</v>
      </c>
      <c r="G138" s="168"/>
      <c r="H138" s="168">
        <v>11215.834499999997</v>
      </c>
      <c r="I138" s="169"/>
      <c r="J138" s="7"/>
    </row>
    <row r="139" spans="2:10" hidden="1">
      <c r="B139" s="3" t="s">
        <v>157</v>
      </c>
      <c r="C139" s="168">
        <v>2992821.0812500007</v>
      </c>
      <c r="D139" s="168">
        <v>3189090.2274999996</v>
      </c>
      <c r="E139" s="168">
        <v>3000444.1119999988</v>
      </c>
      <c r="F139" s="168">
        <v>3076669.3402500008</v>
      </c>
      <c r="G139" s="168">
        <v>3144292.1659999997</v>
      </c>
      <c r="H139" s="168">
        <v>15403316.926999994</v>
      </c>
      <c r="I139" s="169">
        <v>0.1442748786109751</v>
      </c>
      <c r="J139" s="7"/>
    </row>
    <row r="140" spans="2:10">
      <c r="B140" s="3" t="s">
        <v>158</v>
      </c>
      <c r="C140" s="168">
        <v>3746921.3265999998</v>
      </c>
      <c r="D140" s="168">
        <v>3939734.8990799999</v>
      </c>
      <c r="E140" s="168">
        <v>3031711.8072599997</v>
      </c>
      <c r="F140" s="168">
        <v>2763485.0136000002</v>
      </c>
      <c r="G140" s="168">
        <v>4405483.0070999991</v>
      </c>
      <c r="H140" s="168">
        <v>17887336.053639997</v>
      </c>
      <c r="I140" s="169">
        <v>-5.4570724989067787E-2</v>
      </c>
      <c r="J140" s="7"/>
    </row>
    <row r="141" spans="2:10">
      <c r="B141" s="172" t="s">
        <v>173</v>
      </c>
      <c r="C141" s="168"/>
      <c r="D141" s="168">
        <v>4558</v>
      </c>
      <c r="E141" s="168">
        <v>-1900</v>
      </c>
      <c r="F141" s="168">
        <v>-625</v>
      </c>
      <c r="G141" s="168"/>
      <c r="H141" s="168">
        <v>2033</v>
      </c>
      <c r="I141" s="169">
        <v>-0.9339072425698477</v>
      </c>
      <c r="J141" s="7"/>
    </row>
    <row r="142" spans="2:10" hidden="1">
      <c r="B142" s="172"/>
      <c r="C142" s="168"/>
      <c r="D142" s="168"/>
      <c r="E142" s="168"/>
      <c r="F142" s="168"/>
      <c r="G142" s="168"/>
      <c r="H142" s="168"/>
      <c r="I142" s="169"/>
      <c r="J142" s="7"/>
    </row>
    <row r="143" spans="2:10">
      <c r="B143" s="3" t="s">
        <v>109</v>
      </c>
      <c r="C143" s="168">
        <v>1205379.526857001</v>
      </c>
      <c r="D143" s="168">
        <v>1056980.169898001</v>
      </c>
      <c r="E143" s="168">
        <v>1081056.7449460004</v>
      </c>
      <c r="F143" s="168">
        <v>1007958.5574020001</v>
      </c>
      <c r="G143" s="168">
        <v>1195525.9620500007</v>
      </c>
      <c r="H143" s="168">
        <v>5546900.9611529997</v>
      </c>
      <c r="I143" s="169">
        <v>4.8663400203921015E-3</v>
      </c>
      <c r="J143" s="7"/>
    </row>
    <row r="144" spans="2:10">
      <c r="B144" s="3" t="s">
        <v>104</v>
      </c>
      <c r="C144" s="168">
        <v>-3032160</v>
      </c>
      <c r="D144" s="168">
        <v>-3145968</v>
      </c>
      <c r="E144" s="168">
        <v>-3476808</v>
      </c>
      <c r="F144" s="168">
        <v>-3267912</v>
      </c>
      <c r="G144" s="168">
        <v>-3167856</v>
      </c>
      <c r="H144" s="168">
        <v>-16090704</v>
      </c>
      <c r="I144" s="169">
        <v>0.12264456416470204</v>
      </c>
      <c r="J144" s="7"/>
    </row>
    <row r="145" spans="2:10">
      <c r="B145" s="3" t="s">
        <v>160</v>
      </c>
      <c r="C145" s="168">
        <v>-61092061.859999999</v>
      </c>
      <c r="D145" s="168">
        <v>-56381641.600000001</v>
      </c>
      <c r="E145" s="168">
        <v>-59048313.299999997</v>
      </c>
      <c r="F145" s="168">
        <v>-55732204</v>
      </c>
      <c r="G145" s="168">
        <v>-51217675</v>
      </c>
      <c r="H145" s="168">
        <v>-283471895.75999999</v>
      </c>
      <c r="I145" s="169">
        <v>0.78616167609788468</v>
      </c>
      <c r="J145" s="7"/>
    </row>
    <row r="146" spans="2:10">
      <c r="B146" s="173" t="s">
        <v>174</v>
      </c>
      <c r="C146" s="174">
        <v>1838830511.6070721</v>
      </c>
      <c r="D146" s="174">
        <v>1779068218.9872875</v>
      </c>
      <c r="E146" s="174">
        <v>1963742107.6369574</v>
      </c>
      <c r="F146" s="174">
        <v>2183200581.4159675</v>
      </c>
      <c r="G146" s="174">
        <v>2010610658.0898302</v>
      </c>
      <c r="H146" s="174">
        <v>9775452077.7371025</v>
      </c>
      <c r="I146" s="175">
        <v>4.9058437667925503E-2</v>
      </c>
      <c r="J146" s="7"/>
    </row>
    <row r="147" spans="2:10">
      <c r="B147" s="179" t="s">
        <v>175</v>
      </c>
      <c r="C147" s="174"/>
      <c r="D147" s="174"/>
      <c r="E147" s="174"/>
      <c r="F147" s="174"/>
      <c r="G147" s="174"/>
      <c r="H147" s="174"/>
      <c r="I147" s="175"/>
      <c r="J147" s="7"/>
    </row>
    <row r="148" spans="2:10">
      <c r="B148" s="3" t="s">
        <v>176</v>
      </c>
      <c r="C148" s="168">
        <v>21333475.189999994</v>
      </c>
      <c r="D148" s="168">
        <v>20528343.219999984</v>
      </c>
      <c r="E148" s="168">
        <v>22017334.779999986</v>
      </c>
      <c r="F148" s="168">
        <v>22217715.729999971</v>
      </c>
      <c r="G148" s="168">
        <v>21636070.709999986</v>
      </c>
      <c r="H148" s="168">
        <v>107732939.63000043</v>
      </c>
      <c r="I148" s="169">
        <v>5.4760787732402783E-2</v>
      </c>
      <c r="J148" s="7"/>
    </row>
    <row r="149" spans="2:10">
      <c r="B149" s="3" t="s">
        <v>103</v>
      </c>
      <c r="C149" s="168">
        <v>2163839.0199999996</v>
      </c>
      <c r="D149" s="168">
        <v>1913595.66</v>
      </c>
      <c r="E149" s="168">
        <v>1965028.9100000001</v>
      </c>
      <c r="F149" s="168">
        <v>2086058.8900000001</v>
      </c>
      <c r="G149" s="168">
        <v>1949404.9799999993</v>
      </c>
      <c r="H149" s="168">
        <v>10077927.459999995</v>
      </c>
      <c r="I149" s="169">
        <v>0.13759663182823134</v>
      </c>
      <c r="J149" s="7"/>
    </row>
    <row r="150" spans="2:10">
      <c r="B150" s="3" t="s">
        <v>177</v>
      </c>
      <c r="C150" s="168">
        <v>594758.05999999994</v>
      </c>
      <c r="D150" s="168">
        <v>536510.60999999987</v>
      </c>
      <c r="E150" s="168">
        <v>592450.80000000005</v>
      </c>
      <c r="F150" s="168">
        <v>550873.23999999953</v>
      </c>
      <c r="G150" s="168">
        <v>581869.89</v>
      </c>
      <c r="H150" s="168">
        <v>2856462.5999999926</v>
      </c>
      <c r="I150" s="169">
        <v>0.10899195260022743</v>
      </c>
      <c r="J150" s="7"/>
    </row>
    <row r="151" spans="2:10">
      <c r="B151" s="3" t="s">
        <v>1</v>
      </c>
      <c r="C151" s="168">
        <v>11356106.527799994</v>
      </c>
      <c r="D151" s="168">
        <v>10630426.111799994</v>
      </c>
      <c r="E151" s="168">
        <v>11554854.312200001</v>
      </c>
      <c r="F151" s="168">
        <v>11444191.935200008</v>
      </c>
      <c r="G151" s="168">
        <v>11133706.320689997</v>
      </c>
      <c r="H151" s="168">
        <v>56119285.207690313</v>
      </c>
      <c r="I151" s="169">
        <v>9.7597722880209625E-2</v>
      </c>
      <c r="J151" s="7"/>
    </row>
    <row r="152" spans="2:10">
      <c r="B152" s="3" t="s">
        <v>122</v>
      </c>
      <c r="C152" s="168">
        <v>298345.58250000002</v>
      </c>
      <c r="D152" s="168">
        <v>277395.64250000007</v>
      </c>
      <c r="E152" s="168">
        <v>304802.29250000004</v>
      </c>
      <c r="F152" s="168">
        <v>299124.78750000009</v>
      </c>
      <c r="G152" s="168">
        <v>300688.74750000006</v>
      </c>
      <c r="H152" s="168">
        <v>1480357.0524999979</v>
      </c>
      <c r="I152" s="169">
        <v>0.2832551087234958</v>
      </c>
      <c r="J152" s="7"/>
    </row>
    <row r="153" spans="2:10">
      <c r="B153" s="3" t="s">
        <v>155</v>
      </c>
      <c r="C153" s="168">
        <v>245578.91799999998</v>
      </c>
      <c r="D153" s="168">
        <v>224260.27623999998</v>
      </c>
      <c r="E153" s="168">
        <v>259598.36499999999</v>
      </c>
      <c r="F153" s="168">
        <v>434899.13999999996</v>
      </c>
      <c r="G153" s="168">
        <v>1482757.0696900007</v>
      </c>
      <c r="H153" s="168">
        <v>2647093.7689299998</v>
      </c>
      <c r="I153" s="169">
        <v>6.8561161542728177E-2</v>
      </c>
      <c r="J153" s="7"/>
    </row>
    <row r="154" spans="2:10">
      <c r="B154" s="3" t="s">
        <v>178</v>
      </c>
      <c r="C154" s="168">
        <v>7097021.4199999953</v>
      </c>
      <c r="D154" s="168">
        <v>6347771.9399999958</v>
      </c>
      <c r="E154" s="168">
        <v>6967120.9099999983</v>
      </c>
      <c r="F154" s="168">
        <v>7132363.2200000044</v>
      </c>
      <c r="G154" s="168">
        <v>7120777.3000000026</v>
      </c>
      <c r="H154" s="168">
        <v>34665054.790000051</v>
      </c>
      <c r="I154" s="169">
        <v>9.3388118389152952E-2</v>
      </c>
      <c r="J154" s="7"/>
    </row>
    <row r="155" spans="2:10">
      <c r="B155" s="3" t="s">
        <v>179</v>
      </c>
      <c r="C155" s="168">
        <v>160312.5</v>
      </c>
      <c r="D155" s="168">
        <v>142220</v>
      </c>
      <c r="E155" s="168">
        <v>145120</v>
      </c>
      <c r="F155" s="168">
        <v>159177.4</v>
      </c>
      <c r="G155" s="168">
        <v>148204.6</v>
      </c>
      <c r="H155" s="168">
        <v>755034.5</v>
      </c>
      <c r="I155" s="169">
        <v>-0.10817665421832656</v>
      </c>
      <c r="J155" s="7"/>
    </row>
    <row r="156" spans="2:10">
      <c r="B156" s="172" t="s">
        <v>180</v>
      </c>
      <c r="C156" s="168"/>
      <c r="D156" s="168"/>
      <c r="E156" s="168"/>
      <c r="F156" s="168"/>
      <c r="G156" s="168"/>
      <c r="H156" s="168"/>
      <c r="I156" s="169"/>
      <c r="J156" s="7"/>
    </row>
    <row r="157" spans="2:10" hidden="1">
      <c r="B157" s="172" t="s">
        <v>461</v>
      </c>
      <c r="C157" s="168"/>
      <c r="D157" s="168"/>
      <c r="E157" s="168"/>
      <c r="F157" s="168"/>
      <c r="G157" s="168"/>
      <c r="H157" s="168"/>
      <c r="I157" s="169"/>
      <c r="J157" s="7"/>
    </row>
    <row r="158" spans="2:10">
      <c r="B158" s="3" t="s">
        <v>109</v>
      </c>
      <c r="C158" s="168">
        <v>815684.04382300004</v>
      </c>
      <c r="D158" s="168">
        <v>711185.43357400096</v>
      </c>
      <c r="E158" s="168">
        <v>725972.1805060003</v>
      </c>
      <c r="F158" s="168">
        <v>721808.75052399992</v>
      </c>
      <c r="G158" s="168">
        <v>808874.51216200006</v>
      </c>
      <c r="H158" s="168">
        <v>3783524.9205889767</v>
      </c>
      <c r="I158" s="169">
        <v>0.25495469761684508</v>
      </c>
      <c r="J158" s="7"/>
    </row>
    <row r="159" spans="2:10">
      <c r="B159" s="180" t="s">
        <v>181</v>
      </c>
      <c r="C159" s="181">
        <v>44065121.262122981</v>
      </c>
      <c r="D159" s="181">
        <v>41311708.894113973</v>
      </c>
      <c r="E159" s="181">
        <v>44532282.550205991</v>
      </c>
      <c r="F159" s="181">
        <v>45046213.093223982</v>
      </c>
      <c r="G159" s="181">
        <v>45162354.130041979</v>
      </c>
      <c r="H159" s="181">
        <v>220117679.92970976</v>
      </c>
      <c r="I159" s="182">
        <v>7.9536553696701873E-2</v>
      </c>
      <c r="J159" s="7"/>
    </row>
    <row r="160" spans="2:10">
      <c r="B160" s="183"/>
      <c r="C160" s="184"/>
      <c r="D160" s="184"/>
      <c r="E160" s="184"/>
      <c r="F160" s="184"/>
      <c r="G160" s="184"/>
      <c r="H160" s="184"/>
      <c r="I160" s="185"/>
      <c r="J160" s="7"/>
    </row>
    <row r="161" spans="2:10">
      <c r="B161" s="186" t="s">
        <v>182</v>
      </c>
      <c r="C161" s="187"/>
      <c r="D161" s="187"/>
      <c r="E161" s="187"/>
      <c r="F161" s="187"/>
      <c r="G161" s="187"/>
      <c r="H161" s="187"/>
      <c r="I161" s="188"/>
      <c r="J161" s="7"/>
    </row>
    <row r="162" spans="2:10">
      <c r="B162" s="186" t="s">
        <v>183</v>
      </c>
      <c r="C162" s="187"/>
      <c r="D162" s="187"/>
      <c r="E162" s="187"/>
      <c r="F162" s="187"/>
      <c r="G162" s="187"/>
      <c r="H162" s="187"/>
      <c r="I162" s="188"/>
      <c r="J162" s="7"/>
    </row>
    <row r="163" spans="2:10">
      <c r="B163" s="186" t="s">
        <v>184</v>
      </c>
      <c r="C163" s="187"/>
      <c r="D163" s="187"/>
      <c r="E163" s="187"/>
      <c r="F163" s="187"/>
      <c r="G163" s="187"/>
      <c r="H163" s="187"/>
      <c r="I163" s="188"/>
      <c r="J163" s="7"/>
    </row>
    <row r="164" spans="2:10">
      <c r="B164" s="186" t="s">
        <v>185</v>
      </c>
      <c r="C164" s="187"/>
      <c r="D164" s="187"/>
      <c r="E164" s="187"/>
      <c r="F164" s="187"/>
      <c r="G164" s="187"/>
      <c r="H164" s="187"/>
      <c r="I164" s="188"/>
      <c r="J164" s="7"/>
    </row>
    <row r="165" spans="2:10">
      <c r="B165" s="186" t="s">
        <v>186</v>
      </c>
      <c r="C165" s="187"/>
      <c r="D165" s="187"/>
      <c r="E165" s="187"/>
      <c r="F165" s="187"/>
      <c r="G165" s="187"/>
      <c r="H165" s="187"/>
      <c r="I165" s="188"/>
      <c r="J165" s="7"/>
    </row>
    <row r="166" spans="2:10">
      <c r="B166" s="183"/>
      <c r="C166" s="187"/>
      <c r="D166" s="187"/>
      <c r="E166" s="187"/>
      <c r="F166" s="187"/>
      <c r="G166" s="187"/>
      <c r="H166" s="189"/>
      <c r="I166" s="190"/>
      <c r="J166" s="7"/>
    </row>
    <row r="167" spans="2:10">
      <c r="B167" s="191"/>
      <c r="C167" s="192"/>
      <c r="D167" s="192"/>
      <c r="E167" s="192"/>
      <c r="F167" s="192"/>
      <c r="G167" s="192"/>
      <c r="H167" s="192"/>
      <c r="I167" s="193"/>
      <c r="J167" s="7"/>
    </row>
    <row r="168" spans="2:10" ht="15.4">
      <c r="B168" s="194"/>
      <c r="C168" s="195"/>
      <c r="D168" s="195"/>
      <c r="E168" s="195"/>
      <c r="F168" s="195"/>
      <c r="G168" s="195"/>
      <c r="H168" s="195"/>
      <c r="I168" s="195"/>
      <c r="J168" s="7"/>
    </row>
    <row r="169" spans="2:10">
      <c r="B169" s="196"/>
      <c r="C169" s="192"/>
      <c r="D169" s="192"/>
      <c r="E169" s="192"/>
      <c r="F169" s="192"/>
      <c r="G169" s="192"/>
      <c r="H169" s="192"/>
      <c r="I169" s="192"/>
      <c r="J169" s="7"/>
    </row>
    <row r="170" spans="2:10">
      <c r="B170" s="154">
        <f>B12</f>
        <v>0</v>
      </c>
      <c r="C170" s="197"/>
      <c r="D170" s="197"/>
      <c r="E170" s="197"/>
      <c r="F170" s="197"/>
      <c r="G170" s="197"/>
      <c r="H170" s="197"/>
      <c r="I170" s="198"/>
      <c r="J170" s="7"/>
    </row>
    <row r="171" spans="2:10">
      <c r="B171" s="3" t="s">
        <v>187</v>
      </c>
      <c r="C171" s="158" t="s">
        <v>459</v>
      </c>
      <c r="D171" s="158" t="s">
        <v>460</v>
      </c>
      <c r="E171" s="158" t="s">
        <v>477</v>
      </c>
      <c r="F171" s="158" t="s">
        <v>478</v>
      </c>
      <c r="G171" s="158" t="s">
        <v>480</v>
      </c>
      <c r="H171" s="159" t="s">
        <v>140</v>
      </c>
      <c r="I171" s="160" t="s">
        <v>141</v>
      </c>
      <c r="J171" s="7"/>
    </row>
    <row r="172" spans="2:10">
      <c r="B172" s="199"/>
      <c r="C172" s="162"/>
      <c r="D172" s="162"/>
      <c r="E172" s="162"/>
      <c r="F172" s="162"/>
      <c r="G172" s="162"/>
      <c r="H172" s="162"/>
      <c r="I172" s="163" t="s">
        <v>142</v>
      </c>
      <c r="J172" s="7"/>
    </row>
    <row r="173" spans="2:10">
      <c r="B173" s="173"/>
      <c r="C173" s="200"/>
      <c r="D173" s="200"/>
      <c r="E173" s="200"/>
      <c r="F173" s="200"/>
      <c r="G173" s="200"/>
      <c r="H173" s="200"/>
      <c r="I173" s="175"/>
      <c r="J173" s="7"/>
    </row>
    <row r="174" spans="2:10">
      <c r="B174" s="167" t="s">
        <v>2</v>
      </c>
      <c r="C174" s="201"/>
      <c r="D174" s="201"/>
      <c r="E174" s="201"/>
      <c r="F174" s="201"/>
      <c r="G174" s="201"/>
      <c r="H174" s="201"/>
      <c r="I174" s="175"/>
      <c r="J174" s="7"/>
    </row>
    <row r="175" spans="2:10">
      <c r="B175" s="413" t="s">
        <v>3</v>
      </c>
      <c r="C175" s="168">
        <v>124483238.36000004</v>
      </c>
      <c r="D175" s="168">
        <v>125739854.2100001</v>
      </c>
      <c r="E175" s="168">
        <v>134995478.73000014</v>
      </c>
      <c r="F175" s="168">
        <v>130246951.87000009</v>
      </c>
      <c r="G175" s="168">
        <v>129596810.25000004</v>
      </c>
      <c r="H175" s="168">
        <v>645062333.4200002</v>
      </c>
      <c r="I175" s="169">
        <v>6.7719521284857809E-2</v>
      </c>
      <c r="J175" s="7"/>
    </row>
    <row r="176" spans="2:10">
      <c r="B176" s="413" t="s">
        <v>4</v>
      </c>
      <c r="C176" s="168">
        <v>61400680.820000023</v>
      </c>
      <c r="D176" s="168">
        <v>73826029.520000026</v>
      </c>
      <c r="E176" s="168">
        <v>78661499.469999999</v>
      </c>
      <c r="F176" s="168">
        <v>76621212.719999999</v>
      </c>
      <c r="G176" s="168">
        <v>73405782.530000001</v>
      </c>
      <c r="H176" s="168">
        <v>363915205.05999959</v>
      </c>
      <c r="I176" s="169">
        <v>-2.3015633913361366E-3</v>
      </c>
      <c r="J176" s="7"/>
    </row>
    <row r="177" spans="2:10">
      <c r="B177" s="413" t="s">
        <v>5</v>
      </c>
      <c r="C177" s="168">
        <v>44938282.11999999</v>
      </c>
      <c r="D177" s="168">
        <v>36912199.740000002</v>
      </c>
      <c r="E177" s="168">
        <v>44854184.540000007</v>
      </c>
      <c r="F177" s="168">
        <v>43393972.600000009</v>
      </c>
      <c r="G177" s="168">
        <v>44523278.609999999</v>
      </c>
      <c r="H177" s="168">
        <v>214621917.60999992</v>
      </c>
      <c r="I177" s="169">
        <v>2.8193004905989749E-2</v>
      </c>
      <c r="J177" s="7"/>
    </row>
    <row r="178" spans="2:10">
      <c r="B178" s="3" t="s">
        <v>100</v>
      </c>
      <c r="C178" s="168">
        <v>21247156.609999958</v>
      </c>
      <c r="D178" s="168">
        <v>20890954.899999976</v>
      </c>
      <c r="E178" s="168">
        <v>22394785.629999939</v>
      </c>
      <c r="F178" s="168">
        <v>21296469.129999962</v>
      </c>
      <c r="G178" s="168">
        <v>21184893.619999968</v>
      </c>
      <c r="H178" s="168">
        <v>107014259.89000021</v>
      </c>
      <c r="I178" s="169">
        <v>6.6138238582008846E-2</v>
      </c>
      <c r="J178" s="7"/>
    </row>
    <row r="179" spans="2:10">
      <c r="B179" s="413" t="s">
        <v>1</v>
      </c>
      <c r="C179" s="168">
        <v>14494494.430000022</v>
      </c>
      <c r="D179" s="168">
        <v>14143438.17000002</v>
      </c>
      <c r="E179" s="168">
        <v>15034512.02</v>
      </c>
      <c r="F179" s="168">
        <v>14606043.48000001</v>
      </c>
      <c r="G179" s="168">
        <v>14395643.750000058</v>
      </c>
      <c r="H179" s="168">
        <v>72674131.8499991</v>
      </c>
      <c r="I179" s="169">
        <v>2.9164329207822526E-2</v>
      </c>
      <c r="J179" s="7"/>
    </row>
    <row r="180" spans="2:10">
      <c r="B180" s="413" t="s">
        <v>101</v>
      </c>
      <c r="C180" s="168">
        <v>20731466.380000014</v>
      </c>
      <c r="D180" s="168">
        <v>21565763.649999995</v>
      </c>
      <c r="E180" s="168">
        <v>21759874.020000018</v>
      </c>
      <c r="F180" s="168">
        <v>21140278.040000029</v>
      </c>
      <c r="G180" s="168">
        <v>22806737.28000002</v>
      </c>
      <c r="H180" s="168">
        <v>108004119.36999992</v>
      </c>
      <c r="I180" s="169">
        <v>7.6015721828023519E-2</v>
      </c>
      <c r="J180" s="7"/>
    </row>
    <row r="181" spans="2:10">
      <c r="B181" s="413" t="s">
        <v>102</v>
      </c>
      <c r="C181" s="168">
        <v>6919098.0099999905</v>
      </c>
      <c r="D181" s="168">
        <v>7354266.9199999906</v>
      </c>
      <c r="E181" s="168">
        <v>8044170.0299999807</v>
      </c>
      <c r="F181" s="168">
        <v>7648031.3999999817</v>
      </c>
      <c r="G181" s="168">
        <v>7379081.6999999871</v>
      </c>
      <c r="H181" s="168">
        <v>37344648.060000382</v>
      </c>
      <c r="I181" s="169">
        <v>7.0924941691841603E-2</v>
      </c>
      <c r="J181" s="7"/>
    </row>
    <row r="182" spans="2:10">
      <c r="B182" s="3" t="s">
        <v>103</v>
      </c>
      <c r="C182" s="168">
        <v>6900.1399999999994</v>
      </c>
      <c r="D182" s="168">
        <v>5964.41</v>
      </c>
      <c r="E182" s="168">
        <v>5974.0599999999995</v>
      </c>
      <c r="F182" s="168">
        <v>9556.18</v>
      </c>
      <c r="G182" s="168">
        <v>5492.86</v>
      </c>
      <c r="H182" s="168">
        <v>33887.65</v>
      </c>
      <c r="I182" s="169">
        <v>-4.867398865123207E-2</v>
      </c>
      <c r="J182" s="7"/>
    </row>
    <row r="183" spans="2:10">
      <c r="B183" s="3" t="s">
        <v>104</v>
      </c>
      <c r="C183" s="168">
        <v>-7560</v>
      </c>
      <c r="D183" s="168">
        <v>-9336</v>
      </c>
      <c r="E183" s="168">
        <v>-10008</v>
      </c>
      <c r="F183" s="168">
        <v>-9480</v>
      </c>
      <c r="G183" s="168">
        <v>-9396</v>
      </c>
      <c r="H183" s="168">
        <v>-45780</v>
      </c>
      <c r="I183" s="169">
        <v>-0.1756698357821953</v>
      </c>
      <c r="J183" s="7"/>
    </row>
    <row r="184" spans="2:10">
      <c r="B184" s="3" t="s">
        <v>105</v>
      </c>
      <c r="C184" s="168"/>
      <c r="D184" s="168"/>
      <c r="E184" s="168"/>
      <c r="F184" s="168"/>
      <c r="G184" s="168"/>
      <c r="H184" s="168"/>
      <c r="I184" s="169"/>
      <c r="J184" s="7"/>
    </row>
    <row r="185" spans="2:10">
      <c r="B185" s="3" t="s">
        <v>106</v>
      </c>
      <c r="C185" s="168">
        <v>1951222</v>
      </c>
      <c r="D185" s="168">
        <v>2769000</v>
      </c>
      <c r="E185" s="168">
        <v>2438887.4993599998</v>
      </c>
      <c r="F185" s="168">
        <v>2171233.9933699998</v>
      </c>
      <c r="G185" s="168">
        <v>2585872.2957599997</v>
      </c>
      <c r="H185" s="168">
        <v>11916215.788489984</v>
      </c>
      <c r="I185" s="169"/>
      <c r="J185" s="7"/>
    </row>
    <row r="186" spans="2:10">
      <c r="B186" s="3" t="s">
        <v>107</v>
      </c>
      <c r="C186" s="168">
        <v>273560.95499999996</v>
      </c>
      <c r="D186" s="168">
        <v>221560.75999999995</v>
      </c>
      <c r="E186" s="168">
        <v>200185.05999999997</v>
      </c>
      <c r="F186" s="168">
        <v>250142.15</v>
      </c>
      <c r="G186" s="168">
        <v>305804.43999999989</v>
      </c>
      <c r="H186" s="168">
        <v>1251253.3649999991</v>
      </c>
      <c r="I186" s="169">
        <v>-0.10775740473614803</v>
      </c>
      <c r="J186" s="7"/>
    </row>
    <row r="187" spans="2:10">
      <c r="B187" s="172" t="s">
        <v>108</v>
      </c>
      <c r="C187" s="168"/>
      <c r="D187" s="168"/>
      <c r="E187" s="168"/>
      <c r="F187" s="168">
        <v>5574</v>
      </c>
      <c r="G187" s="168"/>
      <c r="H187" s="168">
        <v>5574</v>
      </c>
      <c r="I187" s="169">
        <v>-0.36707854630182657</v>
      </c>
      <c r="J187" s="7"/>
    </row>
    <row r="188" spans="2:10" hidden="1">
      <c r="B188" s="172"/>
      <c r="C188" s="168"/>
      <c r="D188" s="168"/>
      <c r="E188" s="168"/>
      <c r="F188" s="168"/>
      <c r="G188" s="168"/>
      <c r="H188" s="168"/>
      <c r="I188" s="169"/>
      <c r="J188" s="7"/>
    </row>
    <row r="189" spans="2:10">
      <c r="B189" s="176" t="s">
        <v>109</v>
      </c>
      <c r="C189" s="168">
        <v>252937.18</v>
      </c>
      <c r="D189" s="168">
        <v>257194.05</v>
      </c>
      <c r="E189" s="168">
        <v>273914.13</v>
      </c>
      <c r="F189" s="168">
        <v>2003790.7399999998</v>
      </c>
      <c r="G189" s="168">
        <v>2941493.0600000024</v>
      </c>
      <c r="H189" s="168">
        <v>5729329.1600000067</v>
      </c>
      <c r="I189" s="169"/>
      <c r="J189" s="7"/>
    </row>
    <row r="190" spans="2:10">
      <c r="B190" s="173" t="s">
        <v>110</v>
      </c>
      <c r="C190" s="174">
        <v>296691477.00500011</v>
      </c>
      <c r="D190" s="174">
        <v>303676890.3300001</v>
      </c>
      <c r="E190" s="174">
        <v>328653457.18936008</v>
      </c>
      <c r="F190" s="174">
        <v>319383776.30337012</v>
      </c>
      <c r="G190" s="174">
        <v>319121494.39576012</v>
      </c>
      <c r="H190" s="174">
        <v>1567527095.2234895</v>
      </c>
      <c r="I190" s="175">
        <v>5.3698372674810813E-2</v>
      </c>
      <c r="J190" s="7"/>
    </row>
    <row r="191" spans="2:10">
      <c r="B191" s="167" t="s">
        <v>6</v>
      </c>
      <c r="C191" s="174"/>
      <c r="D191" s="174"/>
      <c r="E191" s="174"/>
      <c r="F191" s="174"/>
      <c r="G191" s="174"/>
      <c r="H191" s="174"/>
      <c r="I191" s="175"/>
      <c r="J191" s="7"/>
    </row>
    <row r="192" spans="2:10">
      <c r="B192" s="3" t="s">
        <v>1</v>
      </c>
      <c r="C192" s="168">
        <v>38661325.783499978</v>
      </c>
      <c r="D192" s="168">
        <v>37807250.357999995</v>
      </c>
      <c r="E192" s="168">
        <v>37087639.761599995</v>
      </c>
      <c r="F192" s="168">
        <v>36294851.599500023</v>
      </c>
      <c r="G192" s="168">
        <v>40194670.576419987</v>
      </c>
      <c r="H192" s="168">
        <v>190045738.07902023</v>
      </c>
      <c r="I192" s="169">
        <v>0.10627650437095038</v>
      </c>
      <c r="J192" s="7"/>
    </row>
    <row r="193" spans="2:10">
      <c r="B193" s="3" t="s">
        <v>111</v>
      </c>
      <c r="C193" s="168">
        <v>69834.480790000016</v>
      </c>
      <c r="D193" s="168">
        <v>70528.021950000009</v>
      </c>
      <c r="E193" s="168">
        <v>67438.090067999976</v>
      </c>
      <c r="F193" s="168">
        <v>56733.857299999989</v>
      </c>
      <c r="G193" s="168">
        <v>95028.689360000004</v>
      </c>
      <c r="H193" s="168">
        <v>359563.13946799887</v>
      </c>
      <c r="I193" s="169">
        <v>1.9950368717982281E-2</v>
      </c>
      <c r="J193" s="7"/>
    </row>
    <row r="194" spans="2:10">
      <c r="B194" s="3" t="s">
        <v>112</v>
      </c>
      <c r="C194" s="168">
        <v>33229719.699999988</v>
      </c>
      <c r="D194" s="168">
        <v>32255109.219999991</v>
      </c>
      <c r="E194" s="168">
        <v>32593002.059999999</v>
      </c>
      <c r="F194" s="168">
        <v>31387708.729999993</v>
      </c>
      <c r="G194" s="168">
        <v>35785313.399999999</v>
      </c>
      <c r="H194" s="168">
        <v>165250853.1099999</v>
      </c>
      <c r="I194" s="169">
        <v>7.1528384646110776E-2</v>
      </c>
      <c r="J194" s="7"/>
    </row>
    <row r="195" spans="2:10">
      <c r="B195" s="171" t="s">
        <v>113</v>
      </c>
      <c r="C195" s="168">
        <v>28641767.019999992</v>
      </c>
      <c r="D195" s="168">
        <v>27638175.50999999</v>
      </c>
      <c r="E195" s="168">
        <v>28093049.170000002</v>
      </c>
      <c r="F195" s="168">
        <v>26976173.059999991</v>
      </c>
      <c r="G195" s="168">
        <v>31025090.369999994</v>
      </c>
      <c r="H195" s="168">
        <v>142374255.13</v>
      </c>
      <c r="I195" s="169">
        <v>7.6085546348142907E-2</v>
      </c>
      <c r="J195" s="7"/>
    </row>
    <row r="196" spans="2:10">
      <c r="B196" s="171" t="s">
        <v>114</v>
      </c>
      <c r="C196" s="168">
        <v>1272887.5900000008</v>
      </c>
      <c r="D196" s="168">
        <v>1351001.5399999998</v>
      </c>
      <c r="E196" s="168">
        <v>1045420.8400000002</v>
      </c>
      <c r="F196" s="168">
        <v>872638.53000000026</v>
      </c>
      <c r="G196" s="168">
        <v>1882454.8499999999</v>
      </c>
      <c r="H196" s="168">
        <v>6424403.3499999987</v>
      </c>
      <c r="I196" s="169">
        <v>1.3857754091424201E-3</v>
      </c>
      <c r="J196" s="7"/>
    </row>
    <row r="197" spans="2:10">
      <c r="B197" s="171" t="s">
        <v>115</v>
      </c>
      <c r="C197" s="168">
        <v>92197.60000000002</v>
      </c>
      <c r="D197" s="168">
        <v>170708.96000000005</v>
      </c>
      <c r="E197" s="168">
        <v>89926.05</v>
      </c>
      <c r="F197" s="168">
        <v>64772.710000000006</v>
      </c>
      <c r="G197" s="168">
        <v>219222.76000000007</v>
      </c>
      <c r="H197" s="168">
        <v>636828.08000000031</v>
      </c>
      <c r="I197" s="169">
        <v>-5.8435335493837948E-2</v>
      </c>
      <c r="J197" s="7"/>
    </row>
    <row r="198" spans="2:10">
      <c r="B198" s="171" t="s">
        <v>116</v>
      </c>
      <c r="C198" s="168">
        <v>361937.22000000009</v>
      </c>
      <c r="D198" s="168">
        <v>458616.9200000001</v>
      </c>
      <c r="E198" s="168">
        <v>304261.2</v>
      </c>
      <c r="F198" s="168">
        <v>218262.84000000005</v>
      </c>
      <c r="G198" s="168">
        <v>799616.97000000009</v>
      </c>
      <c r="H198" s="168">
        <v>2142695.1499999985</v>
      </c>
      <c r="I198" s="169">
        <v>0.14404150525982584</v>
      </c>
      <c r="J198" s="7"/>
    </row>
    <row r="199" spans="2:10">
      <c r="B199" s="171" t="s">
        <v>117</v>
      </c>
      <c r="C199" s="168">
        <v>2919071.9400000009</v>
      </c>
      <c r="D199" s="168">
        <v>2944202.97</v>
      </c>
      <c r="E199" s="168">
        <v>3047681.5000000019</v>
      </c>
      <c r="F199" s="168">
        <v>3250224.5199999982</v>
      </c>
      <c r="G199" s="168">
        <v>3015383.61</v>
      </c>
      <c r="H199" s="168">
        <v>15176564.539999986</v>
      </c>
      <c r="I199" s="169">
        <v>5.4523272581370241E-2</v>
      </c>
      <c r="J199" s="7"/>
    </row>
    <row r="200" spans="2:10">
      <c r="B200" s="171" t="s">
        <v>118</v>
      </c>
      <c r="C200" s="168">
        <v>3817517.91</v>
      </c>
      <c r="D200" s="168">
        <v>3756162.1699999995</v>
      </c>
      <c r="E200" s="168">
        <v>3680268.0599999991</v>
      </c>
      <c r="F200" s="168">
        <v>3569044.2499999981</v>
      </c>
      <c r="G200" s="168">
        <v>4111658.3199999984</v>
      </c>
      <c r="H200" s="168">
        <v>18934650.709999979</v>
      </c>
      <c r="I200" s="169">
        <v>5.5277393663553998E-2</v>
      </c>
      <c r="J200" s="7"/>
    </row>
    <row r="201" spans="2:10">
      <c r="B201" s="171" t="s">
        <v>119</v>
      </c>
      <c r="C201" s="168">
        <v>20178154.75999999</v>
      </c>
      <c r="D201" s="168">
        <v>18957482.949999992</v>
      </c>
      <c r="E201" s="168">
        <v>19925491.520000003</v>
      </c>
      <c r="F201" s="168">
        <v>19001230.209999993</v>
      </c>
      <c r="G201" s="168">
        <v>20996753.859999996</v>
      </c>
      <c r="H201" s="168">
        <v>99059113.300000012</v>
      </c>
      <c r="I201" s="169">
        <v>8.8464920203590758E-2</v>
      </c>
      <c r="J201" s="7"/>
    </row>
    <row r="202" spans="2:10">
      <c r="B202" s="171" t="s">
        <v>120</v>
      </c>
      <c r="C202" s="168">
        <v>4587952.68</v>
      </c>
      <c r="D202" s="168">
        <v>4616933.7100000037</v>
      </c>
      <c r="E202" s="168">
        <v>4499952.8900000015</v>
      </c>
      <c r="F202" s="168">
        <v>4411535.6700000009</v>
      </c>
      <c r="G202" s="168">
        <v>4760223.03</v>
      </c>
      <c r="H202" s="168">
        <v>22876597.979999918</v>
      </c>
      <c r="I202" s="169">
        <v>4.4011889847330732E-2</v>
      </c>
      <c r="J202" s="7"/>
    </row>
    <row r="203" spans="2:10">
      <c r="B203" s="413" t="s">
        <v>3</v>
      </c>
      <c r="C203" s="168">
        <v>22963664.960000005</v>
      </c>
      <c r="D203" s="168">
        <v>24627316.750000004</v>
      </c>
      <c r="E203" s="168">
        <v>25568694.570000026</v>
      </c>
      <c r="F203" s="168">
        <v>24916784.429999992</v>
      </c>
      <c r="G203" s="168">
        <v>23495186.879999992</v>
      </c>
      <c r="H203" s="168">
        <v>121571647.59000036</v>
      </c>
      <c r="I203" s="169">
        <v>6.6558297091810381E-2</v>
      </c>
      <c r="J203" s="7"/>
    </row>
    <row r="204" spans="2:10">
      <c r="B204" s="413" t="s">
        <v>4</v>
      </c>
      <c r="C204" s="168">
        <v>13854606.119999999</v>
      </c>
      <c r="D204" s="168">
        <v>16824451.350000001</v>
      </c>
      <c r="E204" s="168">
        <v>18673924.200000003</v>
      </c>
      <c r="F204" s="168">
        <v>18240020.550000001</v>
      </c>
      <c r="G204" s="168">
        <v>16743256.379999999</v>
      </c>
      <c r="H204" s="168">
        <v>84336258.599999964</v>
      </c>
      <c r="I204" s="169">
        <v>5.5479217554094351E-2</v>
      </c>
      <c r="J204" s="7"/>
    </row>
    <row r="205" spans="2:10">
      <c r="B205" s="413" t="s">
        <v>5</v>
      </c>
      <c r="C205" s="168">
        <v>4821357.04</v>
      </c>
      <c r="D205" s="168">
        <v>4275531.78</v>
      </c>
      <c r="E205" s="168">
        <v>5133358.05</v>
      </c>
      <c r="F205" s="168">
        <v>5114575</v>
      </c>
      <c r="G205" s="168">
        <v>5086951.03</v>
      </c>
      <c r="H205" s="168">
        <v>24431772.899999999</v>
      </c>
      <c r="I205" s="169">
        <v>7.7550635359852516E-2</v>
      </c>
      <c r="J205" s="7"/>
    </row>
    <row r="206" spans="2:10">
      <c r="B206" s="413" t="s">
        <v>101</v>
      </c>
      <c r="C206" s="168">
        <v>4369164.3899999997</v>
      </c>
      <c r="D206" s="168">
        <v>4637811.1799999988</v>
      </c>
      <c r="E206" s="168">
        <v>4746681.0899999989</v>
      </c>
      <c r="F206" s="168">
        <v>4715986.45</v>
      </c>
      <c r="G206" s="168">
        <v>4430972.4399999995</v>
      </c>
      <c r="H206" s="168">
        <v>22900615.550000023</v>
      </c>
      <c r="I206" s="169">
        <v>7.095019304375505E-3</v>
      </c>
      <c r="J206" s="7"/>
    </row>
    <row r="207" spans="2:10">
      <c r="B207" s="413" t="s">
        <v>102</v>
      </c>
      <c r="C207" s="168">
        <v>1745900.2900000012</v>
      </c>
      <c r="D207" s="168">
        <v>2013516.8700000027</v>
      </c>
      <c r="E207" s="168">
        <v>2087901.7600000028</v>
      </c>
      <c r="F207" s="168">
        <v>2050263.7700000042</v>
      </c>
      <c r="G207" s="168">
        <v>1788055.9200000018</v>
      </c>
      <c r="H207" s="168">
        <v>9685638.6099999323</v>
      </c>
      <c r="I207" s="169">
        <v>-6.3766499702438861E-2</v>
      </c>
      <c r="J207" s="7"/>
    </row>
    <row r="208" spans="2:10">
      <c r="B208" s="3" t="s">
        <v>121</v>
      </c>
      <c r="C208" s="168">
        <v>1109644.9400000002</v>
      </c>
      <c r="D208" s="168">
        <v>1153879.5600000003</v>
      </c>
      <c r="E208" s="168">
        <v>915696.86000000034</v>
      </c>
      <c r="F208" s="168">
        <v>589259.80999999994</v>
      </c>
      <c r="G208" s="168">
        <v>1858941.8300000012</v>
      </c>
      <c r="H208" s="168">
        <v>5627422.9999999963</v>
      </c>
      <c r="I208" s="169">
        <v>0.26191039958816775</v>
      </c>
      <c r="J208" s="7"/>
    </row>
    <row r="209" spans="2:10">
      <c r="B209" s="3" t="s">
        <v>122</v>
      </c>
      <c r="C209" s="168">
        <v>11443822.939999998</v>
      </c>
      <c r="D209" s="168">
        <v>13464046.344999999</v>
      </c>
      <c r="E209" s="168">
        <v>12161091.585000001</v>
      </c>
      <c r="F209" s="168">
        <v>11447322.967499997</v>
      </c>
      <c r="G209" s="168">
        <v>9968378.4850000031</v>
      </c>
      <c r="H209" s="168">
        <v>58484662.322499998</v>
      </c>
      <c r="I209" s="169">
        <v>6.706208036636796E-2</v>
      </c>
      <c r="J209" s="7"/>
    </row>
    <row r="210" spans="2:10">
      <c r="B210" s="3" t="s">
        <v>123</v>
      </c>
      <c r="C210" s="168">
        <v>5560.7999999999993</v>
      </c>
      <c r="D210" s="168">
        <v>6624.7999999999993</v>
      </c>
      <c r="E210" s="168">
        <v>16035.077999999998</v>
      </c>
      <c r="F210" s="168">
        <v>280.00000000000028</v>
      </c>
      <c r="G210" s="168">
        <v>7364.0911999999989</v>
      </c>
      <c r="H210" s="168">
        <v>35864.769199999995</v>
      </c>
      <c r="I210" s="169">
        <v>2.8887916047483975E-2</v>
      </c>
      <c r="J210" s="7"/>
    </row>
    <row r="211" spans="2:10">
      <c r="B211" s="3" t="s">
        <v>124</v>
      </c>
      <c r="C211" s="168"/>
      <c r="D211" s="168"/>
      <c r="E211" s="168"/>
      <c r="F211" s="168"/>
      <c r="G211" s="168"/>
      <c r="H211" s="168"/>
      <c r="I211" s="169"/>
      <c r="J211" s="7"/>
    </row>
    <row r="212" spans="2:10">
      <c r="B212" s="3" t="s">
        <v>125</v>
      </c>
      <c r="C212" s="168">
        <v>728935.78250999993</v>
      </c>
      <c r="D212" s="168">
        <v>586806.61397499999</v>
      </c>
      <c r="E212" s="168">
        <v>831606.365995</v>
      </c>
      <c r="F212" s="168">
        <v>8365886.069375</v>
      </c>
      <c r="G212" s="168">
        <v>495233.75507500005</v>
      </c>
      <c r="H212" s="168">
        <v>11008468.586929999</v>
      </c>
      <c r="I212" s="169">
        <v>0.27876042708925142</v>
      </c>
      <c r="J212" s="7"/>
    </row>
    <row r="213" spans="2:10">
      <c r="B213" s="3" t="s">
        <v>126</v>
      </c>
      <c r="C213" s="168"/>
      <c r="D213" s="168"/>
      <c r="E213" s="168"/>
      <c r="F213" s="168"/>
      <c r="G213" s="168"/>
      <c r="H213" s="168"/>
      <c r="I213" s="169"/>
      <c r="J213" s="7"/>
    </row>
    <row r="214" spans="2:10">
      <c r="B214" s="3" t="s">
        <v>127</v>
      </c>
      <c r="C214" s="168">
        <v>940494.63487000007</v>
      </c>
      <c r="D214" s="168">
        <v>341557.40773499996</v>
      </c>
      <c r="E214" s="168">
        <v>357547.01602500002</v>
      </c>
      <c r="F214" s="168">
        <v>20060040.179164998</v>
      </c>
      <c r="G214" s="168">
        <v>69237004.750800014</v>
      </c>
      <c r="H214" s="168">
        <v>90936643.988594994</v>
      </c>
      <c r="I214" s="169">
        <v>4.0926764732434284E-2</v>
      </c>
      <c r="J214" s="7"/>
    </row>
    <row r="215" spans="2:10">
      <c r="B215" s="3" t="s">
        <v>128</v>
      </c>
      <c r="C215" s="168"/>
      <c r="D215" s="168"/>
      <c r="E215" s="168"/>
      <c r="F215" s="168"/>
      <c r="G215" s="168"/>
      <c r="H215" s="168"/>
      <c r="I215" s="169"/>
      <c r="J215" s="7"/>
    </row>
    <row r="216" spans="2:10">
      <c r="B216" s="3" t="s">
        <v>129</v>
      </c>
      <c r="C216" s="168"/>
      <c r="D216" s="168"/>
      <c r="E216" s="168"/>
      <c r="F216" s="168"/>
      <c r="G216" s="168"/>
      <c r="H216" s="168"/>
      <c r="I216" s="169"/>
      <c r="J216" s="7"/>
    </row>
    <row r="217" spans="2:10">
      <c r="B217" s="176" t="s">
        <v>106</v>
      </c>
      <c r="C217" s="168"/>
      <c r="D217" s="168">
        <v>33781.799999999996</v>
      </c>
      <c r="E217" s="168"/>
      <c r="F217" s="168"/>
      <c r="G217" s="168"/>
      <c r="H217" s="168">
        <v>33781.799999999996</v>
      </c>
      <c r="I217" s="169"/>
      <c r="J217" s="7"/>
    </row>
    <row r="218" spans="2:10">
      <c r="B218" s="3" t="s">
        <v>103</v>
      </c>
      <c r="C218" s="168">
        <v>635332.85800000001</v>
      </c>
      <c r="D218" s="168">
        <v>578688.53399999999</v>
      </c>
      <c r="E218" s="168">
        <v>598236.44200000016</v>
      </c>
      <c r="F218" s="168">
        <v>571197.38199999998</v>
      </c>
      <c r="G218" s="168">
        <v>552122.52</v>
      </c>
      <c r="H218" s="168">
        <v>2935577.736</v>
      </c>
      <c r="I218" s="169">
        <v>0.1090080424319757</v>
      </c>
      <c r="J218" s="7"/>
    </row>
    <row r="219" spans="2:10">
      <c r="B219" s="3" t="s">
        <v>130</v>
      </c>
      <c r="C219" s="168">
        <v>41145.619209999997</v>
      </c>
      <c r="D219" s="168">
        <v>38609.478049999991</v>
      </c>
      <c r="E219" s="168">
        <v>35034.779932000005</v>
      </c>
      <c r="F219" s="168">
        <v>22910.142700000019</v>
      </c>
      <c r="G219" s="168">
        <v>60063.710640000012</v>
      </c>
      <c r="H219" s="168">
        <v>197763.73053200086</v>
      </c>
      <c r="I219" s="169">
        <v>-0.16792254334309364</v>
      </c>
      <c r="J219" s="7"/>
    </row>
    <row r="220" spans="2:10">
      <c r="B220" s="3" t="s">
        <v>131</v>
      </c>
      <c r="C220" s="168">
        <v>30431.1</v>
      </c>
      <c r="D220" s="168">
        <v>30742.85</v>
      </c>
      <c r="E220" s="168">
        <v>32073.7</v>
      </c>
      <c r="F220" s="168">
        <v>23613.45</v>
      </c>
      <c r="G220" s="168">
        <v>28229.5</v>
      </c>
      <c r="H220" s="168">
        <v>145090.6</v>
      </c>
      <c r="I220" s="169">
        <v>0.27977849841649127</v>
      </c>
      <c r="J220" s="7"/>
    </row>
    <row r="221" spans="2:10">
      <c r="B221" s="3" t="s">
        <v>132</v>
      </c>
      <c r="C221" s="168">
        <v>16423.149999999998</v>
      </c>
      <c r="D221" s="168">
        <v>18392.039999999997</v>
      </c>
      <c r="E221" s="168">
        <v>17356.419999999998</v>
      </c>
      <c r="F221" s="168">
        <v>20232.140000000007</v>
      </c>
      <c r="G221" s="168">
        <v>14336.65</v>
      </c>
      <c r="H221" s="168">
        <v>86740.399999999951</v>
      </c>
      <c r="I221" s="169">
        <v>-0.37418648767068663</v>
      </c>
      <c r="J221" s="7"/>
    </row>
    <row r="222" spans="2:10">
      <c r="B222" s="3" t="s">
        <v>133</v>
      </c>
      <c r="C222" s="168">
        <v>17375.509999999998</v>
      </c>
      <c r="D222" s="168">
        <v>24851.16</v>
      </c>
      <c r="E222" s="168">
        <v>30370.82</v>
      </c>
      <c r="F222" s="168">
        <v>38103.020000000004</v>
      </c>
      <c r="G222" s="168">
        <v>25601.279999999995</v>
      </c>
      <c r="H222" s="168">
        <v>136301.79</v>
      </c>
      <c r="I222" s="169">
        <v>-5.908028411122257E-2</v>
      </c>
      <c r="J222" s="7"/>
    </row>
    <row r="223" spans="2:10">
      <c r="B223" s="3" t="s">
        <v>134</v>
      </c>
      <c r="C223" s="168"/>
      <c r="D223" s="168"/>
      <c r="E223" s="168"/>
      <c r="F223" s="168"/>
      <c r="G223" s="168"/>
      <c r="H223" s="168"/>
      <c r="I223" s="169"/>
      <c r="J223" s="7"/>
    </row>
    <row r="224" spans="2:10">
      <c r="B224" s="3" t="s">
        <v>135</v>
      </c>
      <c r="C224" s="168">
        <v>1064877.68</v>
      </c>
      <c r="D224" s="168">
        <v>1058017.0699999998</v>
      </c>
      <c r="E224" s="168">
        <v>975010.79</v>
      </c>
      <c r="F224" s="168">
        <v>978492.18000000017</v>
      </c>
      <c r="G224" s="168">
        <v>1209315.81</v>
      </c>
      <c r="H224" s="168">
        <v>5285713.53</v>
      </c>
      <c r="I224" s="169">
        <v>0.13487455646807112</v>
      </c>
      <c r="J224" s="7"/>
    </row>
    <row r="225" spans="2:10">
      <c r="B225" s="3" t="s">
        <v>163</v>
      </c>
      <c r="C225" s="168"/>
      <c r="D225" s="168">
        <v>500</v>
      </c>
      <c r="E225" s="168"/>
      <c r="F225" s="168"/>
      <c r="G225" s="168">
        <v>1000</v>
      </c>
      <c r="H225" s="168">
        <v>1500</v>
      </c>
      <c r="I225" s="169"/>
      <c r="J225" s="7"/>
    </row>
    <row r="226" spans="2:10">
      <c r="B226" s="171" t="s">
        <v>164</v>
      </c>
      <c r="C226" s="168"/>
      <c r="D226" s="168"/>
      <c r="E226" s="168"/>
      <c r="F226" s="168"/>
      <c r="G226" s="168"/>
      <c r="H226" s="168"/>
      <c r="I226" s="169"/>
      <c r="J226" s="7"/>
    </row>
    <row r="227" spans="2:10">
      <c r="B227" s="171" t="s">
        <v>165</v>
      </c>
      <c r="C227" s="168"/>
      <c r="D227" s="168"/>
      <c r="E227" s="168"/>
      <c r="F227" s="168"/>
      <c r="G227" s="168"/>
      <c r="H227" s="168"/>
      <c r="I227" s="169"/>
      <c r="J227" s="7"/>
    </row>
    <row r="228" spans="2:10">
      <c r="B228" s="171" t="s">
        <v>167</v>
      </c>
      <c r="C228" s="168"/>
      <c r="D228" s="168">
        <v>500</v>
      </c>
      <c r="E228" s="168"/>
      <c r="F228" s="168"/>
      <c r="G228" s="168">
        <v>1000</v>
      </c>
      <c r="H228" s="168">
        <v>1500</v>
      </c>
      <c r="I228" s="169"/>
      <c r="J228" s="7"/>
    </row>
    <row r="229" spans="2:10">
      <c r="B229" s="171" t="s">
        <v>166</v>
      </c>
      <c r="C229" s="168"/>
      <c r="D229" s="168"/>
      <c r="E229" s="168"/>
      <c r="F229" s="168"/>
      <c r="G229" s="168"/>
      <c r="H229" s="168"/>
      <c r="I229" s="169"/>
      <c r="J229" s="7"/>
    </row>
    <row r="230" spans="2:10">
      <c r="B230" s="3" t="s">
        <v>188</v>
      </c>
      <c r="C230" s="168">
        <v>25968.660000000003</v>
      </c>
      <c r="D230" s="168">
        <v>26296.969999999994</v>
      </c>
      <c r="E230" s="168">
        <v>27586.32</v>
      </c>
      <c r="F230" s="168">
        <v>26778.700000000004</v>
      </c>
      <c r="G230" s="168">
        <v>25289.639999999996</v>
      </c>
      <c r="H230" s="168">
        <v>131920.29000000004</v>
      </c>
      <c r="I230" s="169">
        <v>0.34462957636311131</v>
      </c>
      <c r="J230" s="7"/>
    </row>
    <row r="231" spans="2:10">
      <c r="B231" s="3" t="s">
        <v>151</v>
      </c>
      <c r="C231" s="168"/>
      <c r="D231" s="168"/>
      <c r="E231" s="168"/>
      <c r="F231" s="168"/>
      <c r="G231" s="168"/>
      <c r="H231" s="168"/>
      <c r="I231" s="169"/>
      <c r="J231" s="7"/>
    </row>
    <row r="232" spans="2:10">
      <c r="B232" s="3" t="s">
        <v>168</v>
      </c>
      <c r="C232" s="202"/>
      <c r="D232" s="202"/>
      <c r="E232" s="202"/>
      <c r="F232" s="202"/>
      <c r="G232" s="202"/>
      <c r="H232" s="202"/>
      <c r="I232" s="203"/>
      <c r="J232" s="7"/>
    </row>
    <row r="233" spans="2:10">
      <c r="B233" s="3" t="s">
        <v>152</v>
      </c>
      <c r="C233" s="202">
        <v>16714.29</v>
      </c>
      <c r="D233" s="202">
        <v>9271.9599999999991</v>
      </c>
      <c r="E233" s="202">
        <v>49770.26</v>
      </c>
      <c r="F233" s="202">
        <v>261340.05000000002</v>
      </c>
      <c r="G233" s="202">
        <v>351109.91</v>
      </c>
      <c r="H233" s="202">
        <v>688206.47</v>
      </c>
      <c r="I233" s="203">
        <v>0.39774078712254557</v>
      </c>
      <c r="J233" s="7"/>
    </row>
    <row r="234" spans="2:10">
      <c r="B234" s="3" t="s">
        <v>179</v>
      </c>
      <c r="C234" s="202">
        <v>516</v>
      </c>
      <c r="D234" s="202">
        <v>500</v>
      </c>
      <c r="E234" s="202">
        <v>770</v>
      </c>
      <c r="F234" s="202">
        <v>615</v>
      </c>
      <c r="G234" s="202">
        <v>675</v>
      </c>
      <c r="H234" s="202">
        <v>3076</v>
      </c>
      <c r="I234" s="203">
        <v>0.20156250000000009</v>
      </c>
      <c r="J234" s="7"/>
    </row>
    <row r="235" spans="2:10">
      <c r="B235" s="176" t="s">
        <v>169</v>
      </c>
      <c r="C235" s="202">
        <v>18081.38</v>
      </c>
      <c r="D235" s="202">
        <v>36014.720000000001</v>
      </c>
      <c r="E235" s="202">
        <v>13973.720000000001</v>
      </c>
      <c r="F235" s="202">
        <v>9300</v>
      </c>
      <c r="G235" s="202">
        <v>51850.76</v>
      </c>
      <c r="H235" s="202">
        <v>129220.58</v>
      </c>
      <c r="I235" s="203">
        <v>7.3209288326405497E-2</v>
      </c>
      <c r="J235" s="7"/>
    </row>
    <row r="236" spans="2:10">
      <c r="B236" s="3" t="s">
        <v>189</v>
      </c>
      <c r="C236" s="202"/>
      <c r="D236" s="202"/>
      <c r="E236" s="202"/>
      <c r="F236" s="202"/>
      <c r="G236" s="202"/>
      <c r="H236" s="202"/>
      <c r="I236" s="203"/>
      <c r="J236" s="7"/>
    </row>
    <row r="237" spans="2:10">
      <c r="B237" s="3" t="s">
        <v>148</v>
      </c>
      <c r="C237" s="202"/>
      <c r="D237" s="202"/>
      <c r="E237" s="202">
        <v>40</v>
      </c>
      <c r="F237" s="202"/>
      <c r="G237" s="202"/>
      <c r="H237" s="202">
        <v>40</v>
      </c>
      <c r="I237" s="203"/>
      <c r="J237" s="7"/>
    </row>
    <row r="238" spans="2:10">
      <c r="B238" s="3" t="s">
        <v>149</v>
      </c>
      <c r="C238" s="202"/>
      <c r="D238" s="202"/>
      <c r="E238" s="202"/>
      <c r="F238" s="202"/>
      <c r="G238" s="202"/>
      <c r="H238" s="202"/>
      <c r="I238" s="203"/>
      <c r="J238" s="7"/>
    </row>
    <row r="239" spans="2:10">
      <c r="B239" s="3" t="s">
        <v>150</v>
      </c>
      <c r="C239" s="202">
        <v>13.852499999999999</v>
      </c>
      <c r="D239" s="202">
        <v>6272.4120000000003</v>
      </c>
      <c r="E239" s="202">
        <v>9712122.5810000002</v>
      </c>
      <c r="F239" s="202">
        <v>446320.16199999995</v>
      </c>
      <c r="G239" s="202">
        <v>49848.683000000005</v>
      </c>
      <c r="H239" s="202">
        <v>10214577.690500002</v>
      </c>
      <c r="I239" s="203">
        <v>0.15607635041511481</v>
      </c>
      <c r="J239" s="7"/>
    </row>
    <row r="240" spans="2:10">
      <c r="B240" s="3" t="s">
        <v>156</v>
      </c>
      <c r="C240" s="202"/>
      <c r="D240" s="202"/>
      <c r="E240" s="202"/>
      <c r="F240" s="202"/>
      <c r="G240" s="202"/>
      <c r="H240" s="202"/>
      <c r="I240" s="203"/>
      <c r="J240" s="7"/>
    </row>
    <row r="241" spans="2:10">
      <c r="B241" s="3" t="s">
        <v>461</v>
      </c>
      <c r="C241" s="202"/>
      <c r="D241" s="202"/>
      <c r="E241" s="202"/>
      <c r="F241" s="202"/>
      <c r="G241" s="202"/>
      <c r="H241" s="202"/>
      <c r="I241" s="203"/>
      <c r="J241" s="7"/>
    </row>
    <row r="242" spans="2:10">
      <c r="B242" s="3" t="s">
        <v>157</v>
      </c>
      <c r="C242" s="202">
        <v>2601.03775</v>
      </c>
      <c r="D242" s="202">
        <v>3112.6567500000001</v>
      </c>
      <c r="E242" s="202">
        <v>20731.651499999996</v>
      </c>
      <c r="F242" s="202">
        <v>3547.1634999999997</v>
      </c>
      <c r="G242" s="202">
        <v>-4584.7157499999994</v>
      </c>
      <c r="H242" s="202">
        <v>25407.793750000001</v>
      </c>
      <c r="I242" s="203">
        <v>-5.4607623035065278E-2</v>
      </c>
      <c r="J242" s="7"/>
    </row>
    <row r="243" spans="2:10">
      <c r="B243" s="3" t="s">
        <v>107</v>
      </c>
      <c r="C243" s="202">
        <v>32530.575000000001</v>
      </c>
      <c r="D243" s="202">
        <v>21417.91</v>
      </c>
      <c r="E243" s="202">
        <v>24385.875</v>
      </c>
      <c r="F243" s="202">
        <v>30111.084999999999</v>
      </c>
      <c r="G243" s="202">
        <v>37168.714999999997</v>
      </c>
      <c r="H243" s="202">
        <v>145614.15999999992</v>
      </c>
      <c r="I243" s="203">
        <v>-3.5605128902916783E-2</v>
      </c>
      <c r="J243" s="7"/>
    </row>
    <row r="244" spans="2:10">
      <c r="B244" s="172" t="s">
        <v>158</v>
      </c>
      <c r="C244" s="202">
        <v>111786.88879999999</v>
      </c>
      <c r="D244" s="202">
        <v>230767.5</v>
      </c>
      <c r="E244" s="202">
        <v>300424.70306999999</v>
      </c>
      <c r="F244" s="202">
        <v>147463.49056000001</v>
      </c>
      <c r="G244" s="202">
        <v>96915</v>
      </c>
      <c r="H244" s="202">
        <v>887357.58243000007</v>
      </c>
      <c r="I244" s="203">
        <v>0.39577899188052701</v>
      </c>
      <c r="J244" s="7"/>
    </row>
    <row r="245" spans="2:10" hidden="1">
      <c r="B245" s="172" t="s">
        <v>190</v>
      </c>
      <c r="C245" s="202"/>
      <c r="D245" s="202"/>
      <c r="E245" s="202">
        <v>4148.7</v>
      </c>
      <c r="F245" s="202"/>
      <c r="G245" s="202">
        <v>1391</v>
      </c>
      <c r="H245" s="202">
        <v>5539.7</v>
      </c>
      <c r="I245" s="203"/>
      <c r="J245" s="7"/>
    </row>
    <row r="246" spans="2:10">
      <c r="B246" s="3" t="s">
        <v>109</v>
      </c>
      <c r="C246" s="202">
        <v>289870.29806799995</v>
      </c>
      <c r="D246" s="202">
        <v>225223.98302699998</v>
      </c>
      <c r="E246" s="202">
        <v>266496.09421800007</v>
      </c>
      <c r="F246" s="202">
        <v>357072.72536100011</v>
      </c>
      <c r="G246" s="202">
        <v>459090.121331</v>
      </c>
      <c r="H246" s="202">
        <v>1597753.2220049992</v>
      </c>
      <c r="I246" s="203">
        <v>0.45765685474560591</v>
      </c>
      <c r="J246" s="7"/>
    </row>
    <row r="247" spans="2:10">
      <c r="B247" s="3" t="s">
        <v>104</v>
      </c>
      <c r="C247" s="202">
        <v>-118800</v>
      </c>
      <c r="D247" s="202">
        <v>-110544</v>
      </c>
      <c r="E247" s="202">
        <v>-126888</v>
      </c>
      <c r="F247" s="202">
        <v>-136272</v>
      </c>
      <c r="G247" s="202">
        <v>-130680</v>
      </c>
      <c r="H247" s="202">
        <v>-623184</v>
      </c>
      <c r="I247" s="203">
        <v>0.1815617036767383</v>
      </c>
      <c r="J247" s="7"/>
    </row>
    <row r="248" spans="2:10">
      <c r="B248" s="3" t="s">
        <v>160</v>
      </c>
      <c r="C248" s="202">
        <v>-3559374.5</v>
      </c>
      <c r="D248" s="202">
        <v>-3650537.53</v>
      </c>
      <c r="E248" s="202">
        <v>-3658868</v>
      </c>
      <c r="F248" s="202">
        <v>-3502356</v>
      </c>
      <c r="G248" s="202">
        <v>-3195578</v>
      </c>
      <c r="H248" s="202">
        <v>-17566714.030000001</v>
      </c>
      <c r="I248" s="203"/>
      <c r="J248" s="7"/>
    </row>
    <row r="249" spans="2:10">
      <c r="B249" s="173" t="s">
        <v>191</v>
      </c>
      <c r="C249" s="204">
        <v>132569526.26099798</v>
      </c>
      <c r="D249" s="204">
        <v>136645809.77048701</v>
      </c>
      <c r="E249" s="204">
        <v>148563393.34340802</v>
      </c>
      <c r="F249" s="204">
        <v>162538182.10396099</v>
      </c>
      <c r="G249" s="204">
        <v>208819523.81207597</v>
      </c>
      <c r="H249" s="204">
        <v>789136435.29093027</v>
      </c>
      <c r="I249" s="205">
        <v>6.4321061021429982E-2</v>
      </c>
      <c r="J249" s="7"/>
    </row>
    <row r="250" spans="2:10">
      <c r="B250" s="167" t="s">
        <v>7</v>
      </c>
      <c r="C250" s="204"/>
      <c r="D250" s="204"/>
      <c r="E250" s="204"/>
      <c r="F250" s="204"/>
      <c r="G250" s="204"/>
      <c r="H250" s="204"/>
      <c r="I250" s="205"/>
      <c r="J250" s="7"/>
    </row>
    <row r="251" spans="2:10">
      <c r="B251" s="3" t="s">
        <v>1</v>
      </c>
      <c r="C251" s="202">
        <v>804821457.88236022</v>
      </c>
      <c r="D251" s="202">
        <v>737616645.62828016</v>
      </c>
      <c r="E251" s="202">
        <v>748469651.47720063</v>
      </c>
      <c r="F251" s="202">
        <v>728736116.95531034</v>
      </c>
      <c r="G251" s="202">
        <v>735510322.43750978</v>
      </c>
      <c r="H251" s="202">
        <v>3755154194.3806562</v>
      </c>
      <c r="I251" s="203">
        <v>8.1259106327941977E-2</v>
      </c>
      <c r="J251" s="7"/>
    </row>
    <row r="252" spans="2:10">
      <c r="B252" s="3" t="s">
        <v>111</v>
      </c>
      <c r="C252" s="202">
        <v>710850.04645299993</v>
      </c>
      <c r="D252" s="202">
        <v>675283.84871100006</v>
      </c>
      <c r="E252" s="202">
        <v>710180.17862299981</v>
      </c>
      <c r="F252" s="202">
        <v>651936.75426199986</v>
      </c>
      <c r="G252" s="202">
        <v>840618.93414799974</v>
      </c>
      <c r="H252" s="202">
        <v>3588869.7621969888</v>
      </c>
      <c r="I252" s="203">
        <v>-0.59969921240236612</v>
      </c>
      <c r="J252" s="7"/>
    </row>
    <row r="253" spans="2:10">
      <c r="B253" s="3" t="s">
        <v>112</v>
      </c>
      <c r="C253" s="202">
        <v>946788604.37000024</v>
      </c>
      <c r="D253" s="202">
        <v>944399757.42999995</v>
      </c>
      <c r="E253" s="202">
        <v>873469521.37000048</v>
      </c>
      <c r="F253" s="202">
        <v>775248168.34000087</v>
      </c>
      <c r="G253" s="202">
        <v>1200620415.4700003</v>
      </c>
      <c r="H253" s="202">
        <v>4740526466.9799891</v>
      </c>
      <c r="I253" s="203">
        <v>5.7097165096117397E-2</v>
      </c>
      <c r="J253" s="7"/>
    </row>
    <row r="254" spans="2:10">
      <c r="B254" s="171" t="s">
        <v>113</v>
      </c>
      <c r="C254" s="202">
        <v>909069779.63</v>
      </c>
      <c r="D254" s="202">
        <v>908368715.30000019</v>
      </c>
      <c r="E254" s="202">
        <v>836961994.81000054</v>
      </c>
      <c r="F254" s="202">
        <v>740296502.34000087</v>
      </c>
      <c r="G254" s="202">
        <v>1160252406.4400008</v>
      </c>
      <c r="H254" s="202">
        <v>4554949398.5199909</v>
      </c>
      <c r="I254" s="203">
        <v>5.6842174412851776E-2</v>
      </c>
      <c r="J254" s="7"/>
    </row>
    <row r="255" spans="2:10">
      <c r="B255" s="171" t="s">
        <v>114</v>
      </c>
      <c r="C255" s="202">
        <v>151169695.92999992</v>
      </c>
      <c r="D255" s="202">
        <v>162021850.16999993</v>
      </c>
      <c r="E255" s="202">
        <v>110877934.20999996</v>
      </c>
      <c r="F255" s="202">
        <v>81114857.330000043</v>
      </c>
      <c r="G255" s="202">
        <v>270038445.3300001</v>
      </c>
      <c r="H255" s="202">
        <v>775222782.96999991</v>
      </c>
      <c r="I255" s="203">
        <v>9.079315595829951E-2</v>
      </c>
      <c r="J255" s="7"/>
    </row>
    <row r="256" spans="2:10">
      <c r="B256" s="171" t="s">
        <v>115</v>
      </c>
      <c r="C256" s="202">
        <v>2518960.2899999968</v>
      </c>
      <c r="D256" s="202">
        <v>4712807.7899999954</v>
      </c>
      <c r="E256" s="202">
        <v>2323850.7799999951</v>
      </c>
      <c r="F256" s="202">
        <v>1636213.5</v>
      </c>
      <c r="G256" s="202">
        <v>5662057.2299999958</v>
      </c>
      <c r="H256" s="202">
        <v>16853889.590000059</v>
      </c>
      <c r="I256" s="203">
        <v>1.6708306113310423E-2</v>
      </c>
      <c r="J256" s="7"/>
    </row>
    <row r="257" spans="2:10">
      <c r="B257" s="171" t="s">
        <v>116</v>
      </c>
      <c r="C257" s="202">
        <v>64726758.08000005</v>
      </c>
      <c r="D257" s="202">
        <v>71248559.579999894</v>
      </c>
      <c r="E257" s="202">
        <v>42970407.050000027</v>
      </c>
      <c r="F257" s="202">
        <v>27454364.009999983</v>
      </c>
      <c r="G257" s="202">
        <v>129053953.61999986</v>
      </c>
      <c r="H257" s="202">
        <v>335454042.33999974</v>
      </c>
      <c r="I257" s="203">
        <v>0.10559575308530356</v>
      </c>
      <c r="J257" s="7"/>
    </row>
    <row r="258" spans="2:10">
      <c r="B258" s="171" t="s">
        <v>117</v>
      </c>
      <c r="C258" s="202">
        <v>137482432.71000031</v>
      </c>
      <c r="D258" s="202">
        <v>134195687.4400004</v>
      </c>
      <c r="E258" s="202">
        <v>141699338.22000048</v>
      </c>
      <c r="F258" s="202">
        <v>135829772.09000042</v>
      </c>
      <c r="G258" s="202">
        <v>139940024.23000035</v>
      </c>
      <c r="H258" s="202">
        <v>689147254.68999481</v>
      </c>
      <c r="I258" s="203">
        <v>2.7428320884176127E-2</v>
      </c>
      <c r="J258" s="7"/>
    </row>
    <row r="259" spans="2:10">
      <c r="B259" s="171" t="s">
        <v>118</v>
      </c>
      <c r="C259" s="202">
        <v>183295120.06000012</v>
      </c>
      <c r="D259" s="202">
        <v>178005756.22999999</v>
      </c>
      <c r="E259" s="202">
        <v>179728154.7800003</v>
      </c>
      <c r="F259" s="202">
        <v>169617388.51000038</v>
      </c>
      <c r="G259" s="202">
        <v>191476869.11000004</v>
      </c>
      <c r="H259" s="202">
        <v>902123288.6899972</v>
      </c>
      <c r="I259" s="203">
        <v>4.0891892348282166E-2</v>
      </c>
      <c r="J259" s="7"/>
    </row>
    <row r="260" spans="2:10">
      <c r="B260" s="171" t="s">
        <v>119</v>
      </c>
      <c r="C260" s="202">
        <v>369876812.55999976</v>
      </c>
      <c r="D260" s="202">
        <v>358184054.08999974</v>
      </c>
      <c r="E260" s="202">
        <v>359362309.76999974</v>
      </c>
      <c r="F260" s="202">
        <v>324643906.89999998</v>
      </c>
      <c r="G260" s="202">
        <v>424081056.92000008</v>
      </c>
      <c r="H260" s="202">
        <v>1836148140.2399983</v>
      </c>
      <c r="I260" s="203">
        <v>5.4142199441824745E-2</v>
      </c>
      <c r="J260" s="7"/>
    </row>
    <row r="261" spans="2:10">
      <c r="B261" s="171" t="s">
        <v>120</v>
      </c>
      <c r="C261" s="202">
        <v>37718824.739999957</v>
      </c>
      <c r="D261" s="202">
        <v>36031042.12999998</v>
      </c>
      <c r="E261" s="202">
        <v>36507526.55999995</v>
      </c>
      <c r="F261" s="202">
        <v>34951665.99999997</v>
      </c>
      <c r="G261" s="202">
        <v>40368009.029999971</v>
      </c>
      <c r="H261" s="202">
        <v>185577068.46000019</v>
      </c>
      <c r="I261" s="203">
        <v>6.339466107767544E-2</v>
      </c>
      <c r="J261" s="7"/>
    </row>
    <row r="262" spans="2:10">
      <c r="B262" s="413" t="s">
        <v>3</v>
      </c>
      <c r="C262" s="202">
        <v>147446903.32000005</v>
      </c>
      <c r="D262" s="202">
        <v>150367170.9600001</v>
      </c>
      <c r="E262" s="202">
        <v>160564173.30000013</v>
      </c>
      <c r="F262" s="202">
        <v>155163736.3000001</v>
      </c>
      <c r="G262" s="202">
        <v>153091997.13000005</v>
      </c>
      <c r="H262" s="202">
        <v>766633981.01000059</v>
      </c>
      <c r="I262" s="203">
        <v>6.753520745607311E-2</v>
      </c>
      <c r="J262" s="7"/>
    </row>
    <row r="263" spans="2:10">
      <c r="B263" s="413" t="s">
        <v>4</v>
      </c>
      <c r="C263" s="202">
        <v>75255286.940000027</v>
      </c>
      <c r="D263" s="202">
        <v>90650480.87000002</v>
      </c>
      <c r="E263" s="202">
        <v>97335423.669999987</v>
      </c>
      <c r="F263" s="202">
        <v>94861233.270000011</v>
      </c>
      <c r="G263" s="202">
        <v>90149038.910000011</v>
      </c>
      <c r="H263" s="202">
        <v>448251463.65999955</v>
      </c>
      <c r="I263" s="203">
        <v>8.0814148329932944E-3</v>
      </c>
      <c r="J263" s="7"/>
    </row>
    <row r="264" spans="2:10">
      <c r="B264" s="3" t="s">
        <v>5</v>
      </c>
      <c r="C264" s="202">
        <v>49759639.159999996</v>
      </c>
      <c r="D264" s="202">
        <v>41187731.520000003</v>
      </c>
      <c r="E264" s="202">
        <v>49987542.590000011</v>
      </c>
      <c r="F264" s="202">
        <v>48508547.600000009</v>
      </c>
      <c r="G264" s="202">
        <v>49610229.639999993</v>
      </c>
      <c r="H264" s="202">
        <v>239053690.50999993</v>
      </c>
      <c r="I264" s="203">
        <v>3.3029031401575093E-2</v>
      </c>
      <c r="J264" s="7"/>
    </row>
    <row r="265" spans="2:10">
      <c r="B265" s="3" t="s">
        <v>103</v>
      </c>
      <c r="C265" s="202">
        <v>52418277.005699977</v>
      </c>
      <c r="D265" s="202">
        <v>44264295.470479995</v>
      </c>
      <c r="E265" s="202">
        <v>45075864.092540011</v>
      </c>
      <c r="F265" s="202">
        <v>45195746.47484</v>
      </c>
      <c r="G265" s="202">
        <v>42506196.821580008</v>
      </c>
      <c r="H265" s="202">
        <v>229460379.86514005</v>
      </c>
      <c r="I265" s="203">
        <v>-4.1871612387907153E-2</v>
      </c>
      <c r="J265" s="7"/>
    </row>
    <row r="266" spans="2:10">
      <c r="B266" s="3" t="s">
        <v>130</v>
      </c>
      <c r="C266" s="202">
        <v>195812.33354700031</v>
      </c>
      <c r="D266" s="202">
        <v>173558.72128900012</v>
      </c>
      <c r="E266" s="202">
        <v>171264.32137700013</v>
      </c>
      <c r="F266" s="202">
        <v>162976.30573800014</v>
      </c>
      <c r="G266" s="202">
        <v>211475.84585200029</v>
      </c>
      <c r="H266" s="202">
        <v>915087.52780299901</v>
      </c>
      <c r="I266" s="203">
        <v>-0.6043462189373201</v>
      </c>
      <c r="J266" s="7"/>
    </row>
    <row r="267" spans="2:10">
      <c r="B267" s="3" t="s">
        <v>163</v>
      </c>
      <c r="C267" s="202">
        <v>179300997.75999993</v>
      </c>
      <c r="D267" s="202">
        <v>187084325.61999995</v>
      </c>
      <c r="E267" s="202">
        <v>190199850.07999998</v>
      </c>
      <c r="F267" s="202">
        <v>185517123.42999995</v>
      </c>
      <c r="G267" s="202">
        <v>171728026.73999992</v>
      </c>
      <c r="H267" s="202">
        <v>913830323.63000178</v>
      </c>
      <c r="I267" s="203">
        <v>0.10109683355456234</v>
      </c>
      <c r="J267" s="7"/>
    </row>
    <row r="268" spans="2:10">
      <c r="B268" s="171" t="s">
        <v>164</v>
      </c>
      <c r="C268" s="168">
        <v>50527692.63000001</v>
      </c>
      <c r="D268" s="168">
        <v>52357124.140000008</v>
      </c>
      <c r="E268" s="168">
        <v>55208910.410000026</v>
      </c>
      <c r="F268" s="168">
        <v>53944604.070000015</v>
      </c>
      <c r="G268" s="168">
        <v>52096718.259999998</v>
      </c>
      <c r="H268" s="168">
        <v>264135049.50999928</v>
      </c>
      <c r="I268" s="169">
        <v>9.6536202511537939E-2</v>
      </c>
      <c r="J268" s="7"/>
    </row>
    <row r="269" spans="2:10">
      <c r="B269" s="171" t="s">
        <v>165</v>
      </c>
      <c r="C269" s="202">
        <v>94002389.59999992</v>
      </c>
      <c r="D269" s="202">
        <v>99712121.299999952</v>
      </c>
      <c r="E269" s="202">
        <v>104967987.92999993</v>
      </c>
      <c r="F269" s="202">
        <v>108111919.35999994</v>
      </c>
      <c r="G269" s="202">
        <v>96830209.099999934</v>
      </c>
      <c r="H269" s="202">
        <v>503624627.29000258</v>
      </c>
      <c r="I269" s="203">
        <v>0.11439847892552679</v>
      </c>
      <c r="J269" s="7"/>
    </row>
    <row r="270" spans="2:10">
      <c r="B270" s="171" t="s">
        <v>166</v>
      </c>
      <c r="C270" s="202">
        <v>34445960</v>
      </c>
      <c r="D270" s="202">
        <v>34649085.18</v>
      </c>
      <c r="E270" s="202">
        <v>29622401.739999998</v>
      </c>
      <c r="F270" s="202">
        <v>23075050</v>
      </c>
      <c r="G270" s="202">
        <v>22393049.379999999</v>
      </c>
      <c r="H270" s="202">
        <v>144185546.30000001</v>
      </c>
      <c r="I270" s="203">
        <v>6.4493940251244775E-2</v>
      </c>
      <c r="J270" s="7"/>
    </row>
    <row r="271" spans="2:10">
      <c r="B271" s="171" t="s">
        <v>167</v>
      </c>
      <c r="C271" s="202">
        <v>324955.53000000003</v>
      </c>
      <c r="D271" s="202">
        <v>365995</v>
      </c>
      <c r="E271" s="202">
        <v>400550</v>
      </c>
      <c r="F271" s="202">
        <v>385550</v>
      </c>
      <c r="G271" s="202">
        <v>408050</v>
      </c>
      <c r="H271" s="202">
        <v>1885100.53</v>
      </c>
      <c r="I271" s="203">
        <v>0.12807335573346124</v>
      </c>
      <c r="J271" s="7"/>
    </row>
    <row r="272" spans="2:10">
      <c r="B272" s="176" t="s">
        <v>192</v>
      </c>
      <c r="C272" s="202"/>
      <c r="D272" s="202"/>
      <c r="E272" s="202"/>
      <c r="F272" s="202"/>
      <c r="G272" s="202"/>
      <c r="H272" s="202"/>
      <c r="I272" s="203"/>
      <c r="J272" s="7"/>
    </row>
    <row r="273" spans="2:10">
      <c r="B273" s="3" t="s">
        <v>148</v>
      </c>
      <c r="C273" s="202"/>
      <c r="D273" s="202"/>
      <c r="E273" s="202">
        <v>87.5</v>
      </c>
      <c r="F273" s="202"/>
      <c r="G273" s="202"/>
      <c r="H273" s="202">
        <v>87.5</v>
      </c>
      <c r="I273" s="203">
        <v>-0.10256410256410253</v>
      </c>
      <c r="J273" s="7"/>
    </row>
    <row r="274" spans="2:10">
      <c r="B274" s="3" t="s">
        <v>149</v>
      </c>
      <c r="C274" s="202"/>
      <c r="D274" s="202"/>
      <c r="E274" s="202"/>
      <c r="F274" s="202"/>
      <c r="G274" s="202"/>
      <c r="H274" s="202"/>
      <c r="I274" s="203"/>
      <c r="J274" s="7"/>
    </row>
    <row r="275" spans="2:10">
      <c r="B275" s="3" t="s">
        <v>150</v>
      </c>
      <c r="C275" s="202">
        <v>105967.07214499998</v>
      </c>
      <c r="D275" s="202">
        <v>61584.133130000002</v>
      </c>
      <c r="E275" s="202">
        <v>263664498.25050011</v>
      </c>
      <c r="F275" s="202">
        <v>1153282.5549099995</v>
      </c>
      <c r="G275" s="202">
        <v>646495.2053250001</v>
      </c>
      <c r="H275" s="202">
        <v>265631827.21601018</v>
      </c>
      <c r="I275" s="203">
        <v>5.3562695454387965E-2</v>
      </c>
      <c r="J275" s="7"/>
    </row>
    <row r="276" spans="2:10">
      <c r="B276" s="3" t="s">
        <v>168</v>
      </c>
      <c r="C276" s="202"/>
      <c r="D276" s="202"/>
      <c r="E276" s="202"/>
      <c r="F276" s="202"/>
      <c r="G276" s="202"/>
      <c r="H276" s="202"/>
      <c r="I276" s="203"/>
      <c r="J276" s="7"/>
    </row>
    <row r="277" spans="2:10">
      <c r="B277" s="3" t="s">
        <v>151</v>
      </c>
      <c r="C277" s="202"/>
      <c r="D277" s="202"/>
      <c r="E277" s="202">
        <v>16337.099999999999</v>
      </c>
      <c r="F277" s="202">
        <v>4799.5999999999995</v>
      </c>
      <c r="G277" s="202">
        <v>5445.7</v>
      </c>
      <c r="H277" s="202">
        <v>26582.399999999998</v>
      </c>
      <c r="I277" s="203">
        <v>0.22226781939381812</v>
      </c>
      <c r="J277" s="7"/>
    </row>
    <row r="278" spans="2:10">
      <c r="B278" s="413" t="s">
        <v>101</v>
      </c>
      <c r="C278" s="202">
        <v>25100630.770000011</v>
      </c>
      <c r="D278" s="202">
        <v>26203574.829999987</v>
      </c>
      <c r="E278" s="202">
        <v>26506555.110000014</v>
      </c>
      <c r="F278" s="202">
        <v>25856264.490000028</v>
      </c>
      <c r="G278" s="202">
        <v>27237709.720000021</v>
      </c>
      <c r="H278" s="202">
        <v>130904734.91999996</v>
      </c>
      <c r="I278" s="203">
        <v>6.328593540542693E-2</v>
      </c>
      <c r="J278" s="7"/>
    </row>
    <row r="279" spans="2:10">
      <c r="B279" s="413" t="s">
        <v>102</v>
      </c>
      <c r="C279" s="202">
        <v>8664998.2999999933</v>
      </c>
      <c r="D279" s="202">
        <v>9367783.7899999917</v>
      </c>
      <c r="E279" s="202">
        <v>10132071.789999982</v>
      </c>
      <c r="F279" s="202">
        <v>9698295.1699999869</v>
      </c>
      <c r="G279" s="202">
        <v>9167137.6199999899</v>
      </c>
      <c r="H279" s="202">
        <v>47030286.670000315</v>
      </c>
      <c r="I279" s="203">
        <v>4.0108319886976496E-2</v>
      </c>
      <c r="J279" s="7"/>
    </row>
    <row r="280" spans="2:10">
      <c r="B280" s="3" t="s">
        <v>135</v>
      </c>
      <c r="C280" s="202">
        <v>22398352.86999999</v>
      </c>
      <c r="D280" s="202">
        <v>21586360.28999998</v>
      </c>
      <c r="E280" s="202">
        <v>22992345.569999989</v>
      </c>
      <c r="F280" s="202">
        <v>23196207.909999974</v>
      </c>
      <c r="G280" s="202">
        <v>22845386.519999985</v>
      </c>
      <c r="H280" s="202">
        <v>113018653.16000044</v>
      </c>
      <c r="I280" s="203">
        <v>5.8254627418994787E-2</v>
      </c>
      <c r="J280" s="7"/>
    </row>
    <row r="281" spans="2:10">
      <c r="B281" s="3" t="s">
        <v>121</v>
      </c>
      <c r="C281" s="202">
        <v>5136543.5199999986</v>
      </c>
      <c r="D281" s="202">
        <v>5185210.2299999986</v>
      </c>
      <c r="E281" s="202">
        <v>4402463.4099999992</v>
      </c>
      <c r="F281" s="202">
        <v>3291520.53</v>
      </c>
      <c r="G281" s="202">
        <v>7355801.1799999997</v>
      </c>
      <c r="H281" s="202">
        <v>25371538.870000001</v>
      </c>
      <c r="I281" s="203">
        <v>0.14014127145455868</v>
      </c>
      <c r="J281" s="7"/>
    </row>
    <row r="282" spans="2:10">
      <c r="B282" s="3" t="s">
        <v>193</v>
      </c>
      <c r="C282" s="202">
        <v>28837735.190749999</v>
      </c>
      <c r="D282" s="202">
        <v>29256159.780700006</v>
      </c>
      <c r="E282" s="202">
        <v>29097408.434149995</v>
      </c>
      <c r="F282" s="202">
        <v>27749320.813244004</v>
      </c>
      <c r="G282" s="202">
        <v>26052719.484950013</v>
      </c>
      <c r="H282" s="202">
        <v>140993343.70379406</v>
      </c>
      <c r="I282" s="203">
        <v>6.0497673376444627E-2</v>
      </c>
      <c r="J282" s="7"/>
    </row>
    <row r="283" spans="2:10">
      <c r="B283" s="3" t="s">
        <v>123</v>
      </c>
      <c r="C283" s="202">
        <v>63910.233189999999</v>
      </c>
      <c r="D283" s="202">
        <v>77546.233189999999</v>
      </c>
      <c r="E283" s="202">
        <v>100511.07799999999</v>
      </c>
      <c r="F283" s="202">
        <v>76297.433189999996</v>
      </c>
      <c r="G283" s="202">
        <v>87763.982199999999</v>
      </c>
      <c r="H283" s="202">
        <v>406028.95976999996</v>
      </c>
      <c r="I283" s="203">
        <v>1.3375466380853851E-3</v>
      </c>
      <c r="J283" s="7"/>
    </row>
    <row r="284" spans="2:10">
      <c r="B284" s="3" t="s">
        <v>124</v>
      </c>
      <c r="C284" s="202">
        <v>906472.88199000026</v>
      </c>
      <c r="D284" s="202">
        <v>885016.16866000032</v>
      </c>
      <c r="E284" s="202">
        <v>996686.75431000069</v>
      </c>
      <c r="F284" s="202">
        <v>918011.35114000039</v>
      </c>
      <c r="G284" s="202">
        <v>1036456.4060500006</v>
      </c>
      <c r="H284" s="202">
        <v>4742643.5621499931</v>
      </c>
      <c r="I284" s="203">
        <v>8.6070806779812159E-2</v>
      </c>
      <c r="J284" s="7"/>
    </row>
    <row r="285" spans="2:10">
      <c r="B285" s="3" t="s">
        <v>125</v>
      </c>
      <c r="C285" s="202">
        <v>16845519.763040006</v>
      </c>
      <c r="D285" s="202">
        <v>19052778.510145005</v>
      </c>
      <c r="E285" s="202">
        <v>12351932.804344995</v>
      </c>
      <c r="F285" s="202">
        <v>608957618.38415515</v>
      </c>
      <c r="G285" s="202">
        <v>10351878.775949996</v>
      </c>
      <c r="H285" s="202">
        <v>667559728.23763502</v>
      </c>
      <c r="I285" s="203">
        <v>5.5616338179307778E-2</v>
      </c>
      <c r="J285" s="7"/>
    </row>
    <row r="286" spans="2:10">
      <c r="B286" s="3" t="s">
        <v>126</v>
      </c>
      <c r="C286" s="202">
        <v>74855.8</v>
      </c>
      <c r="D286" s="202"/>
      <c r="E286" s="202"/>
      <c r="F286" s="202"/>
      <c r="G286" s="202">
        <v>8717</v>
      </c>
      <c r="H286" s="202">
        <v>83572.800000000003</v>
      </c>
      <c r="I286" s="203">
        <v>-3.7405955282399095E-2</v>
      </c>
      <c r="J286" s="7"/>
    </row>
    <row r="287" spans="2:10">
      <c r="B287" s="3" t="s">
        <v>462</v>
      </c>
      <c r="C287" s="202"/>
      <c r="D287" s="202">
        <v>11717.023499999998</v>
      </c>
      <c r="E287" s="202"/>
      <c r="F287" s="202">
        <v>-501.18899999999996</v>
      </c>
      <c r="G287" s="202"/>
      <c r="H287" s="202">
        <v>11215.834499999997</v>
      </c>
      <c r="I287" s="203"/>
      <c r="J287" s="7"/>
    </row>
    <row r="288" spans="2:10">
      <c r="B288" s="3" t="s">
        <v>461</v>
      </c>
      <c r="C288" s="202"/>
      <c r="D288" s="202"/>
      <c r="E288" s="202"/>
      <c r="F288" s="202"/>
      <c r="G288" s="202"/>
      <c r="H288" s="202"/>
      <c r="I288" s="203"/>
      <c r="J288" s="7"/>
    </row>
    <row r="289" spans="2:10" hidden="1">
      <c r="B289" s="3" t="s">
        <v>127</v>
      </c>
      <c r="C289" s="202">
        <v>940494.63487000007</v>
      </c>
      <c r="D289" s="202">
        <v>341557.40773499996</v>
      </c>
      <c r="E289" s="202">
        <v>357547.01602500002</v>
      </c>
      <c r="F289" s="202">
        <v>20060040.179164998</v>
      </c>
      <c r="G289" s="202">
        <v>69237004.750800014</v>
      </c>
      <c r="H289" s="202">
        <v>90936643.988594994</v>
      </c>
      <c r="I289" s="203">
        <v>4.0926764732434284E-2</v>
      </c>
      <c r="J289" s="7"/>
    </row>
    <row r="290" spans="2:10">
      <c r="B290" s="3" t="s">
        <v>128</v>
      </c>
      <c r="C290" s="202"/>
      <c r="D290" s="202"/>
      <c r="E290" s="202"/>
      <c r="F290" s="202"/>
      <c r="G290" s="202"/>
      <c r="H290" s="202"/>
      <c r="I290" s="203"/>
      <c r="J290" s="7"/>
    </row>
    <row r="291" spans="2:10">
      <c r="B291" s="176"/>
      <c r="C291" s="202"/>
      <c r="D291" s="202"/>
      <c r="E291" s="202"/>
      <c r="F291" s="202"/>
      <c r="G291" s="202"/>
      <c r="H291" s="202"/>
      <c r="I291" s="203"/>
      <c r="J291" s="7"/>
    </row>
    <row r="292" spans="2:10">
      <c r="B292" s="3" t="s">
        <v>129</v>
      </c>
      <c r="C292" s="202">
        <v>245578.91799999998</v>
      </c>
      <c r="D292" s="202">
        <v>224260.27623999998</v>
      </c>
      <c r="E292" s="202">
        <v>259598.36499999999</v>
      </c>
      <c r="F292" s="202">
        <v>434899.13999999996</v>
      </c>
      <c r="G292" s="202">
        <v>1482757.0696900007</v>
      </c>
      <c r="H292" s="202">
        <v>2647093.7689299998</v>
      </c>
      <c r="I292" s="203">
        <v>6.8561161542728177E-2</v>
      </c>
      <c r="J292" s="7"/>
    </row>
    <row r="293" spans="2:10">
      <c r="B293" s="3" t="s">
        <v>106</v>
      </c>
      <c r="C293" s="202">
        <v>1951222</v>
      </c>
      <c r="D293" s="202">
        <v>2802781.8</v>
      </c>
      <c r="E293" s="202">
        <v>2438887.4993599998</v>
      </c>
      <c r="F293" s="202">
        <v>2171233.9933699998</v>
      </c>
      <c r="G293" s="202">
        <v>2585872.2957599997</v>
      </c>
      <c r="H293" s="202">
        <v>11949997.588489985</v>
      </c>
      <c r="I293" s="203"/>
      <c r="J293" s="7"/>
    </row>
    <row r="294" spans="2:10">
      <c r="B294" s="3" t="s">
        <v>131</v>
      </c>
      <c r="C294" s="202">
        <v>683615.36999999988</v>
      </c>
      <c r="D294" s="202">
        <v>620512.01</v>
      </c>
      <c r="E294" s="202">
        <v>710582.74000000011</v>
      </c>
      <c r="F294" s="202">
        <v>620381.65</v>
      </c>
      <c r="G294" s="202">
        <v>671998.29</v>
      </c>
      <c r="H294" s="202">
        <v>3307090.0599999996</v>
      </c>
      <c r="I294" s="203">
        <v>-8.616760987056904E-2</v>
      </c>
      <c r="J294" s="7"/>
    </row>
    <row r="295" spans="2:10">
      <c r="B295" s="3" t="s">
        <v>132</v>
      </c>
      <c r="C295" s="202">
        <v>137157.38</v>
      </c>
      <c r="D295" s="202">
        <v>121887.15000000001</v>
      </c>
      <c r="E295" s="202">
        <v>133669.17000000001</v>
      </c>
      <c r="F295" s="202">
        <v>130985.67000000003</v>
      </c>
      <c r="G295" s="202">
        <v>123780.56000000001</v>
      </c>
      <c r="H295" s="202">
        <v>647479.93000000017</v>
      </c>
      <c r="I295" s="203">
        <v>-0.21361060343733085</v>
      </c>
      <c r="J295" s="7"/>
    </row>
    <row r="296" spans="2:10">
      <c r="B296" s="3" t="s">
        <v>133</v>
      </c>
      <c r="C296" s="202">
        <v>240192.83</v>
      </c>
      <c r="D296" s="202">
        <v>254370.64999999997</v>
      </c>
      <c r="E296" s="202">
        <v>289001.39999999997</v>
      </c>
      <c r="F296" s="202">
        <v>284247.68000000005</v>
      </c>
      <c r="G296" s="202">
        <v>282205.37</v>
      </c>
      <c r="H296" s="202">
        <v>1350017.9300000002</v>
      </c>
      <c r="I296" s="203">
        <v>-5.0823027101573937E-2</v>
      </c>
      <c r="J296" s="7"/>
    </row>
    <row r="297" spans="2:10">
      <c r="B297" s="3" t="s">
        <v>152</v>
      </c>
      <c r="C297" s="202">
        <v>141991.27000000002</v>
      </c>
      <c r="D297" s="202">
        <v>434916.67</v>
      </c>
      <c r="E297" s="202">
        <v>1447668.4100000001</v>
      </c>
      <c r="F297" s="202">
        <v>2867379.37</v>
      </c>
      <c r="G297" s="202">
        <v>3205486.65</v>
      </c>
      <c r="H297" s="202">
        <v>8097442.3699999992</v>
      </c>
      <c r="I297" s="203">
        <v>-1.8363747661464536E-2</v>
      </c>
      <c r="J297" s="7"/>
    </row>
    <row r="298" spans="2:10">
      <c r="B298" s="3" t="s">
        <v>153</v>
      </c>
      <c r="C298" s="202"/>
      <c r="D298" s="202"/>
      <c r="E298" s="202"/>
      <c r="F298" s="202"/>
      <c r="G298" s="202"/>
      <c r="H298" s="202"/>
      <c r="I298" s="203"/>
      <c r="J298" s="7"/>
    </row>
    <row r="299" spans="2:10">
      <c r="B299" s="3" t="s">
        <v>177</v>
      </c>
      <c r="C299" s="202">
        <v>620726.72</v>
      </c>
      <c r="D299" s="202">
        <v>562807.57999999984</v>
      </c>
      <c r="E299" s="202">
        <v>620037.12000000011</v>
      </c>
      <c r="F299" s="202">
        <v>577651.93999999959</v>
      </c>
      <c r="G299" s="202">
        <v>607159.53</v>
      </c>
      <c r="H299" s="202">
        <v>2988382.8899999927</v>
      </c>
      <c r="I299" s="203">
        <v>0.1176380176225329</v>
      </c>
      <c r="J299" s="7"/>
    </row>
    <row r="300" spans="2:10">
      <c r="B300" s="176" t="s">
        <v>134</v>
      </c>
      <c r="C300" s="202"/>
      <c r="D300" s="202"/>
      <c r="E300" s="202"/>
      <c r="F300" s="202"/>
      <c r="G300" s="202"/>
      <c r="H300" s="202"/>
      <c r="I300" s="203"/>
      <c r="J300" s="7"/>
    </row>
    <row r="301" spans="2:10">
      <c r="B301" s="3" t="s">
        <v>179</v>
      </c>
      <c r="C301" s="202">
        <v>160828.5</v>
      </c>
      <c r="D301" s="202">
        <v>142720</v>
      </c>
      <c r="E301" s="202">
        <v>145890</v>
      </c>
      <c r="F301" s="202">
        <v>159792.4</v>
      </c>
      <c r="G301" s="202">
        <v>148879.6</v>
      </c>
      <c r="H301" s="202">
        <v>758110.5</v>
      </c>
      <c r="I301" s="203">
        <v>-0.10724289075011173</v>
      </c>
      <c r="J301" s="7"/>
    </row>
    <row r="302" spans="2:10">
      <c r="B302" s="3" t="s">
        <v>169</v>
      </c>
      <c r="C302" s="202">
        <v>287876.74</v>
      </c>
      <c r="D302" s="202">
        <v>527034.91999999993</v>
      </c>
      <c r="E302" s="202">
        <v>237304.36000000002</v>
      </c>
      <c r="F302" s="202">
        <v>196664.40000000002</v>
      </c>
      <c r="G302" s="202">
        <v>634784.5199999999</v>
      </c>
      <c r="H302" s="202">
        <v>1883664.9399999988</v>
      </c>
      <c r="I302" s="203">
        <v>1.688562532185478E-2</v>
      </c>
      <c r="J302" s="7"/>
    </row>
    <row r="303" spans="2:10">
      <c r="B303" s="3" t="s">
        <v>157</v>
      </c>
      <c r="C303" s="202">
        <v>2995422.1190000009</v>
      </c>
      <c r="D303" s="202">
        <v>3192202.8842499997</v>
      </c>
      <c r="E303" s="202">
        <v>3021175.763499999</v>
      </c>
      <c r="F303" s="202">
        <v>3080216.5037500006</v>
      </c>
      <c r="G303" s="202">
        <v>3139707.4502499998</v>
      </c>
      <c r="H303" s="202">
        <v>15428724.720749993</v>
      </c>
      <c r="I303" s="203">
        <v>0.14387859935599523</v>
      </c>
      <c r="J303" s="7"/>
    </row>
    <row r="304" spans="2:10">
      <c r="B304" s="172" t="s">
        <v>107</v>
      </c>
      <c r="C304" s="202">
        <v>306091.52999999997</v>
      </c>
      <c r="D304" s="202">
        <v>242978.66999999995</v>
      </c>
      <c r="E304" s="202">
        <v>224570.93499999997</v>
      </c>
      <c r="F304" s="202">
        <v>280253.23499999999</v>
      </c>
      <c r="G304" s="202">
        <v>342973.15499999991</v>
      </c>
      <c r="H304" s="202">
        <v>1396867.524999999</v>
      </c>
      <c r="I304" s="203">
        <v>-0.10074403299875612</v>
      </c>
      <c r="J304" s="7"/>
    </row>
    <row r="305" spans="2:10" hidden="1">
      <c r="B305" s="172" t="s">
        <v>158</v>
      </c>
      <c r="C305" s="202">
        <v>3858708.2153999996</v>
      </c>
      <c r="D305" s="202">
        <v>4170502.3990799999</v>
      </c>
      <c r="E305" s="202">
        <v>3332136.5103299995</v>
      </c>
      <c r="F305" s="202">
        <v>2910948.50416</v>
      </c>
      <c r="G305" s="202">
        <v>4502398.0070999991</v>
      </c>
      <c r="H305" s="202">
        <v>18774693.636069998</v>
      </c>
      <c r="I305" s="203">
        <v>-3.9930021956238071E-2</v>
      </c>
      <c r="J305" s="7"/>
    </row>
    <row r="306" spans="2:10">
      <c r="B306" s="3" t="s">
        <v>190</v>
      </c>
      <c r="C306" s="202"/>
      <c r="D306" s="202">
        <v>4558</v>
      </c>
      <c r="E306" s="202">
        <v>2248.6999999999998</v>
      </c>
      <c r="F306" s="202">
        <v>4949</v>
      </c>
      <c r="G306" s="202">
        <v>1391</v>
      </c>
      <c r="H306" s="202">
        <v>13146.7</v>
      </c>
      <c r="I306" s="203">
        <v>-0.66773221238732283</v>
      </c>
      <c r="J306" s="7"/>
    </row>
    <row r="307" spans="2:10">
      <c r="B307" s="3" t="s">
        <v>109</v>
      </c>
      <c r="C307" s="202">
        <v>2563871.048748001</v>
      </c>
      <c r="D307" s="202">
        <v>2250583.6364990016</v>
      </c>
      <c r="E307" s="202">
        <v>2347439.1496700007</v>
      </c>
      <c r="F307" s="202">
        <v>4090630.7732870001</v>
      </c>
      <c r="G307" s="202">
        <v>5404983.6555430032</v>
      </c>
      <c r="H307" s="202">
        <v>16657508.263746982</v>
      </c>
      <c r="I307" s="203">
        <v>0.5498273397386555</v>
      </c>
      <c r="J307" s="7"/>
    </row>
    <row r="308" spans="2:10">
      <c r="B308" s="3" t="s">
        <v>104</v>
      </c>
      <c r="C308" s="202">
        <v>-3158520</v>
      </c>
      <c r="D308" s="202">
        <v>-3265848</v>
      </c>
      <c r="E308" s="202">
        <v>-3613704</v>
      </c>
      <c r="F308" s="202">
        <v>-3413664</v>
      </c>
      <c r="G308" s="202">
        <v>-3307932</v>
      </c>
      <c r="H308" s="202">
        <v>-16759668</v>
      </c>
      <c r="I308" s="203">
        <v>0.12361716424919944</v>
      </c>
      <c r="J308" s="7"/>
    </row>
    <row r="309" spans="2:10">
      <c r="B309" s="3" t="s">
        <v>160</v>
      </c>
      <c r="C309" s="202">
        <v>-64651436.359999999</v>
      </c>
      <c r="D309" s="202">
        <v>-60032179.130000003</v>
      </c>
      <c r="E309" s="202">
        <v>-62707181.299999997</v>
      </c>
      <c r="F309" s="202">
        <v>-59234560</v>
      </c>
      <c r="G309" s="202">
        <v>-54413253</v>
      </c>
      <c r="H309" s="202">
        <v>-301038609.78999996</v>
      </c>
      <c r="I309" s="203">
        <v>0.79780852646428468</v>
      </c>
      <c r="J309" s="7"/>
    </row>
    <row r="310" spans="2:10" ht="30.75" customHeight="1">
      <c r="B310" s="206" t="s">
        <v>194</v>
      </c>
      <c r="C310" s="207">
        <v>2312156636.1351933</v>
      </c>
      <c r="D310" s="207">
        <v>2260702627.9818892</v>
      </c>
      <c r="E310" s="207">
        <v>2485491240.7199311</v>
      </c>
      <c r="F310" s="207">
        <v>2710168752.916523</v>
      </c>
      <c r="G310" s="207">
        <v>2583714030.4277086</v>
      </c>
      <c r="H310" s="207">
        <v>12352233288.181234</v>
      </c>
      <c r="I310" s="208">
        <v>5.1137651883945034E-2</v>
      </c>
      <c r="J310" s="7"/>
    </row>
    <row r="311" spans="2:10">
      <c r="B311" s="186" t="s">
        <v>195</v>
      </c>
      <c r="C311" s="209"/>
      <c r="D311" s="209"/>
      <c r="E311" s="209"/>
      <c r="F311" s="209"/>
      <c r="G311" s="209"/>
      <c r="H311" s="209"/>
      <c r="I311" s="210"/>
      <c r="J311" s="7"/>
    </row>
    <row r="312" spans="2:10">
      <c r="B312" s="186" t="s">
        <v>196</v>
      </c>
      <c r="C312" s="209"/>
      <c r="D312" s="209"/>
      <c r="E312" s="209"/>
      <c r="F312" s="209"/>
      <c r="G312" s="209"/>
      <c r="H312" s="209"/>
      <c r="I312" s="210"/>
      <c r="J312" s="7"/>
    </row>
    <row r="313" spans="2:10">
      <c r="B313" s="186"/>
      <c r="C313" s="209"/>
      <c r="D313" s="209"/>
      <c r="E313" s="209"/>
      <c r="F313" s="209"/>
      <c r="G313" s="209"/>
      <c r="H313" s="209"/>
      <c r="I313" s="210"/>
      <c r="J313" s="7"/>
    </row>
    <row r="314" spans="2:10">
      <c r="B314" s="211"/>
      <c r="C314" s="212"/>
      <c r="D314" s="212"/>
      <c r="E314" s="212"/>
      <c r="F314" s="212"/>
      <c r="G314" s="212"/>
      <c r="H314" s="212"/>
      <c r="I314" s="212"/>
      <c r="J314" s="7"/>
    </row>
    <row r="315" spans="2:10" ht="15.4">
      <c r="B315" s="194"/>
      <c r="C315" s="195"/>
      <c r="D315" s="195"/>
      <c r="E315" s="195"/>
      <c r="F315" s="195"/>
      <c r="G315" s="195"/>
      <c r="H315" s="195"/>
      <c r="I315" s="195"/>
      <c r="J315" s="7"/>
    </row>
    <row r="316" spans="2:10">
      <c r="B316" s="196"/>
      <c r="C316" s="192"/>
      <c r="D316" s="192"/>
      <c r="E316" s="192"/>
      <c r="F316" s="192"/>
      <c r="G316" s="192"/>
      <c r="H316" s="192"/>
      <c r="I316" s="192"/>
      <c r="J316" s="7"/>
    </row>
    <row r="317" spans="2:10">
      <c r="B317" s="154">
        <f>B12</f>
        <v>0</v>
      </c>
      <c r="C317" s="197"/>
      <c r="D317" s="197"/>
      <c r="E317" s="197"/>
      <c r="F317" s="197"/>
      <c r="G317" s="197"/>
      <c r="H317" s="197"/>
      <c r="I317" s="198"/>
      <c r="J317" s="7"/>
    </row>
    <row r="318" spans="2:10">
      <c r="B318" s="3" t="s">
        <v>187</v>
      </c>
      <c r="C318" s="158" t="s">
        <v>459</v>
      </c>
      <c r="D318" s="158" t="s">
        <v>460</v>
      </c>
      <c r="E318" s="158" t="s">
        <v>477</v>
      </c>
      <c r="F318" s="158" t="s">
        <v>478</v>
      </c>
      <c r="G318" s="158" t="s">
        <v>480</v>
      </c>
      <c r="H318" s="159" t="s">
        <v>140</v>
      </c>
      <c r="I318" s="160" t="s">
        <v>141</v>
      </c>
      <c r="J318" s="7"/>
    </row>
    <row r="319" spans="2:10">
      <c r="B319" s="199"/>
      <c r="C319" s="162"/>
      <c r="D319" s="162"/>
      <c r="E319" s="162"/>
      <c r="F319" s="162"/>
      <c r="G319" s="162"/>
      <c r="H319" s="162"/>
      <c r="I319" s="163" t="s">
        <v>142</v>
      </c>
      <c r="J319" s="7"/>
    </row>
    <row r="320" spans="2:10">
      <c r="B320" s="213" t="s">
        <v>197</v>
      </c>
      <c r="C320" s="214"/>
      <c r="D320" s="214"/>
      <c r="E320" s="214"/>
      <c r="F320" s="214"/>
      <c r="G320" s="214"/>
      <c r="H320" s="214"/>
      <c r="I320" s="215"/>
      <c r="J320" s="7"/>
    </row>
    <row r="321" spans="2:10">
      <c r="B321" s="167" t="s">
        <v>198</v>
      </c>
      <c r="C321" s="216"/>
      <c r="D321" s="216"/>
      <c r="E321" s="216"/>
      <c r="F321" s="216"/>
      <c r="G321" s="216"/>
      <c r="H321" s="216"/>
      <c r="I321" s="217"/>
      <c r="J321" s="7"/>
    </row>
    <row r="322" spans="2:10">
      <c r="B322" s="3" t="s">
        <v>199</v>
      </c>
      <c r="C322" s="218">
        <v>367571455.90599555</v>
      </c>
      <c r="D322" s="218">
        <v>315959480.45399767</v>
      </c>
      <c r="E322" s="218">
        <v>316417777.04999787</v>
      </c>
      <c r="F322" s="218">
        <v>349500785.82599622</v>
      </c>
      <c r="G322" s="218">
        <v>321268520.21599871</v>
      </c>
      <c r="H322" s="218">
        <v>1670718019.4522998</v>
      </c>
      <c r="I322" s="217">
        <v>-3.6426326838132406E-2</v>
      </c>
      <c r="J322" s="7"/>
    </row>
    <row r="323" spans="2:10">
      <c r="B323" s="3" t="s">
        <v>200</v>
      </c>
      <c r="C323" s="218">
        <v>2415911.8600000008</v>
      </c>
      <c r="D323" s="218">
        <v>1576301.780000001</v>
      </c>
      <c r="E323" s="218">
        <v>1575999.5299999991</v>
      </c>
      <c r="F323" s="218">
        <v>1437277.5999999989</v>
      </c>
      <c r="G323" s="218">
        <v>1068711.709999999</v>
      </c>
      <c r="H323" s="218">
        <v>8074202.4800000181</v>
      </c>
      <c r="I323" s="217"/>
      <c r="J323" s="7"/>
    </row>
    <row r="324" spans="2:10">
      <c r="B324" s="3" t="s">
        <v>201</v>
      </c>
      <c r="C324" s="218">
        <v>280708441.06000048</v>
      </c>
      <c r="D324" s="218">
        <v>244277446.96000013</v>
      </c>
      <c r="E324" s="218">
        <v>242463809.78999981</v>
      </c>
      <c r="F324" s="218">
        <v>273161536.59000057</v>
      </c>
      <c r="G324" s="218">
        <v>250257344.02999997</v>
      </c>
      <c r="H324" s="218">
        <v>1290868578.4299972</v>
      </c>
      <c r="I324" s="217">
        <v>0.11653318215138397</v>
      </c>
      <c r="J324" s="7"/>
    </row>
    <row r="325" spans="2:10">
      <c r="B325" s="3" t="s">
        <v>202</v>
      </c>
      <c r="C325" s="218">
        <v>165587435.22000045</v>
      </c>
      <c r="D325" s="218">
        <v>142231002.96000031</v>
      </c>
      <c r="E325" s="218">
        <v>141539386.16000062</v>
      </c>
      <c r="F325" s="218">
        <v>158262183.17000082</v>
      </c>
      <c r="G325" s="218">
        <v>144437928.14000058</v>
      </c>
      <c r="H325" s="218">
        <v>752057935.64998174</v>
      </c>
      <c r="I325" s="217">
        <v>-7.8610575405060334E-3</v>
      </c>
      <c r="J325" s="7"/>
    </row>
    <row r="326" spans="2:10">
      <c r="B326" s="3" t="s">
        <v>155</v>
      </c>
      <c r="C326" s="218">
        <v>155063.99999999997</v>
      </c>
      <c r="D326" s="218">
        <v>150949.45983000001</v>
      </c>
      <c r="E326" s="218">
        <v>161813.80669999999</v>
      </c>
      <c r="F326" s="218">
        <v>104513.83748</v>
      </c>
      <c r="G326" s="218">
        <v>2307849.5031799991</v>
      </c>
      <c r="H326" s="218">
        <v>2880190.6071899999</v>
      </c>
      <c r="I326" s="217">
        <v>-0.28856184308811283</v>
      </c>
      <c r="J326" s="7"/>
    </row>
    <row r="327" spans="2:10">
      <c r="B327" s="3" t="s">
        <v>203</v>
      </c>
      <c r="C327" s="218"/>
      <c r="D327" s="218"/>
      <c r="E327" s="218"/>
      <c r="F327" s="218"/>
      <c r="G327" s="218"/>
      <c r="H327" s="218"/>
      <c r="I327" s="217"/>
      <c r="J327" s="7"/>
    </row>
    <row r="328" spans="2:10">
      <c r="B328" s="3" t="s">
        <v>204</v>
      </c>
      <c r="C328" s="218"/>
      <c r="D328" s="218"/>
      <c r="E328" s="218"/>
      <c r="F328" s="218"/>
      <c r="G328" s="218"/>
      <c r="H328" s="218"/>
      <c r="I328" s="217"/>
      <c r="J328" s="7"/>
    </row>
    <row r="329" spans="2:10" hidden="1">
      <c r="B329" s="3" t="s">
        <v>105</v>
      </c>
      <c r="C329" s="218">
        <v>52162.750000000029</v>
      </c>
      <c r="D329" s="218">
        <v>46983.500000000022</v>
      </c>
      <c r="E329" s="218">
        <v>49097.530000000013</v>
      </c>
      <c r="F329" s="218">
        <v>53514.730000000018</v>
      </c>
      <c r="G329" s="218">
        <v>43801.79</v>
      </c>
      <c r="H329" s="218">
        <v>245560.29999999944</v>
      </c>
      <c r="I329" s="217">
        <v>0.18007053791418826</v>
      </c>
      <c r="J329" s="7"/>
    </row>
    <row r="330" spans="2:10">
      <c r="B330" s="3" t="s">
        <v>205</v>
      </c>
      <c r="C330" s="218"/>
      <c r="D330" s="218"/>
      <c r="E330" s="218"/>
      <c r="F330" s="218"/>
      <c r="G330" s="218"/>
      <c r="H330" s="218"/>
      <c r="I330" s="217"/>
      <c r="J330" s="7"/>
    </row>
    <row r="331" spans="2:10">
      <c r="B331" s="172" t="s">
        <v>206</v>
      </c>
      <c r="C331" s="218">
        <v>55222.529500000004</v>
      </c>
      <c r="D331" s="218">
        <v>53303.496500000001</v>
      </c>
      <c r="E331" s="218">
        <v>46419.727500000001</v>
      </c>
      <c r="F331" s="218">
        <v>67835.69249999999</v>
      </c>
      <c r="G331" s="218">
        <v>58415.992499999993</v>
      </c>
      <c r="H331" s="218">
        <v>281197.43849999993</v>
      </c>
      <c r="I331" s="217">
        <v>0.48612642314443266</v>
      </c>
      <c r="J331" s="7"/>
    </row>
    <row r="332" spans="2:10" hidden="1">
      <c r="B332" s="172" t="s">
        <v>207</v>
      </c>
      <c r="C332" s="218">
        <v>13057.5</v>
      </c>
      <c r="D332" s="218">
        <v>21213</v>
      </c>
      <c r="E332" s="218">
        <v>22684.5</v>
      </c>
      <c r="F332" s="218">
        <v>34185</v>
      </c>
      <c r="G332" s="218">
        <v>17011.5</v>
      </c>
      <c r="H332" s="218">
        <v>108151.5</v>
      </c>
      <c r="I332" s="217"/>
      <c r="J332" s="7"/>
    </row>
    <row r="333" spans="2:10" s="177" customFormat="1">
      <c r="B333" s="3" t="s">
        <v>208</v>
      </c>
      <c r="C333" s="218">
        <v>-34953499.359999359</v>
      </c>
      <c r="D333" s="218">
        <v>-12711305.390000032</v>
      </c>
      <c r="E333" s="218">
        <v>-8744147.4200000856</v>
      </c>
      <c r="F333" s="218">
        <v>-7469102.2800000394</v>
      </c>
      <c r="G333" s="218">
        <v>-5671035.0500000315</v>
      </c>
      <c r="H333" s="218">
        <v>-69549089.500006869</v>
      </c>
      <c r="I333" s="217">
        <v>0.17003113872818032</v>
      </c>
      <c r="J333" s="7"/>
    </row>
    <row r="334" spans="2:10">
      <c r="B334" s="3" t="s">
        <v>209</v>
      </c>
      <c r="C334" s="219">
        <v>781605251.46549726</v>
      </c>
      <c r="D334" s="219">
        <v>691605376.22032809</v>
      </c>
      <c r="E334" s="219">
        <v>693532840.67419815</v>
      </c>
      <c r="F334" s="219">
        <v>775152730.16597748</v>
      </c>
      <c r="G334" s="219">
        <v>713788547.83167911</v>
      </c>
      <c r="H334" s="219">
        <v>3655684746.3579621</v>
      </c>
      <c r="I334" s="215">
        <v>-9.299395851570802E-4</v>
      </c>
      <c r="J334" s="7"/>
    </row>
    <row r="335" spans="2:10">
      <c r="B335" s="167" t="s">
        <v>210</v>
      </c>
      <c r="C335" s="219"/>
      <c r="D335" s="219"/>
      <c r="E335" s="219"/>
      <c r="F335" s="219"/>
      <c r="G335" s="219"/>
      <c r="H335" s="219"/>
      <c r="I335" s="215"/>
      <c r="J335" s="7"/>
    </row>
    <row r="336" spans="2:10">
      <c r="B336" s="3" t="s">
        <v>211</v>
      </c>
      <c r="C336" s="218">
        <v>215281931.54999796</v>
      </c>
      <c r="D336" s="218">
        <v>240414049.78999758</v>
      </c>
      <c r="E336" s="218">
        <v>257319876.70999774</v>
      </c>
      <c r="F336" s="218">
        <v>261643452.19999754</v>
      </c>
      <c r="G336" s="218">
        <v>251162344.53999776</v>
      </c>
      <c r="H336" s="218">
        <v>1225821654.7899704</v>
      </c>
      <c r="I336" s="217">
        <v>-4.7892241338265418E-3</v>
      </c>
      <c r="J336" s="7"/>
    </row>
    <row r="337" spans="2:10">
      <c r="B337" s="3" t="s">
        <v>212</v>
      </c>
      <c r="C337" s="218">
        <v>138066335.44000053</v>
      </c>
      <c r="D337" s="218">
        <v>146510122.16000071</v>
      </c>
      <c r="E337" s="218">
        <v>153884708.23000062</v>
      </c>
      <c r="F337" s="218">
        <v>153964653.73000038</v>
      </c>
      <c r="G337" s="218">
        <v>150021560.77000043</v>
      </c>
      <c r="H337" s="218">
        <v>742447380.32996464</v>
      </c>
      <c r="I337" s="217">
        <v>0.24783884032449888</v>
      </c>
      <c r="J337" s="7"/>
    </row>
    <row r="338" spans="2:10">
      <c r="B338" s="3" t="s">
        <v>213</v>
      </c>
      <c r="C338" s="218">
        <v>662282.94999999856</v>
      </c>
      <c r="D338" s="218">
        <v>325696.929999999</v>
      </c>
      <c r="E338" s="218">
        <v>161099.19000000009</v>
      </c>
      <c r="F338" s="218">
        <v>109344.51000000005</v>
      </c>
      <c r="G338" s="218">
        <v>80612.17</v>
      </c>
      <c r="H338" s="218">
        <v>1339035.7500000156</v>
      </c>
      <c r="I338" s="217"/>
      <c r="J338" s="7"/>
    </row>
    <row r="339" spans="2:10">
      <c r="B339" s="3" t="s">
        <v>214</v>
      </c>
      <c r="C339" s="218">
        <v>15336520.77</v>
      </c>
      <c r="D339" s="218">
        <v>15980521.710000001</v>
      </c>
      <c r="E339" s="218">
        <v>16970615.920000006</v>
      </c>
      <c r="F339" s="218">
        <v>17147861.360000007</v>
      </c>
      <c r="G339" s="218">
        <v>15756043.110000003</v>
      </c>
      <c r="H339" s="218">
        <v>81191562.870000035</v>
      </c>
      <c r="I339" s="217">
        <v>-4.5097329891322868E-2</v>
      </c>
      <c r="J339" s="7"/>
    </row>
    <row r="340" spans="2:10">
      <c r="B340" s="3" t="s">
        <v>215</v>
      </c>
      <c r="C340" s="218">
        <v>1342161.3623600001</v>
      </c>
      <c r="D340" s="218">
        <v>1375399.8107200002</v>
      </c>
      <c r="E340" s="218">
        <v>1130619.8415200005</v>
      </c>
      <c r="F340" s="218">
        <v>1920067.4825800001</v>
      </c>
      <c r="G340" s="218">
        <v>8473777.5437899958</v>
      </c>
      <c r="H340" s="218">
        <v>14242026.040970001</v>
      </c>
      <c r="I340" s="217">
        <v>0.11151778339614227</v>
      </c>
      <c r="J340" s="7"/>
    </row>
    <row r="341" spans="2:10">
      <c r="B341" s="3"/>
      <c r="C341" s="218"/>
      <c r="D341" s="218"/>
      <c r="E341" s="218"/>
      <c r="F341" s="218"/>
      <c r="G341" s="218"/>
      <c r="H341" s="218"/>
      <c r="I341" s="217"/>
      <c r="J341" s="7"/>
    </row>
    <row r="342" spans="2:10" hidden="1">
      <c r="B342" s="3" t="s">
        <v>105</v>
      </c>
      <c r="C342" s="218">
        <v>5018.6000000000004</v>
      </c>
      <c r="D342" s="218">
        <v>6797.8</v>
      </c>
      <c r="E342" s="218">
        <v>6597</v>
      </c>
      <c r="F342" s="218">
        <v>6818</v>
      </c>
      <c r="G342" s="218">
        <v>6633</v>
      </c>
      <c r="H342" s="218">
        <v>31864.400000000001</v>
      </c>
      <c r="I342" s="217"/>
      <c r="J342" s="7"/>
    </row>
    <row r="343" spans="2:10">
      <c r="B343" s="3" t="s">
        <v>216</v>
      </c>
      <c r="C343" s="218">
        <v>1569.16</v>
      </c>
      <c r="D343" s="218"/>
      <c r="E343" s="218"/>
      <c r="F343" s="218"/>
      <c r="G343" s="218">
        <v>800</v>
      </c>
      <c r="H343" s="218">
        <v>2369.16</v>
      </c>
      <c r="I343" s="217">
        <v>-0.40561180968819943</v>
      </c>
      <c r="J343" s="7"/>
    </row>
    <row r="344" spans="2:10" s="177" customFormat="1">
      <c r="B344" s="172"/>
      <c r="C344" s="218"/>
      <c r="D344" s="218"/>
      <c r="E344" s="218"/>
      <c r="F344" s="218"/>
      <c r="G344" s="218"/>
      <c r="H344" s="218"/>
      <c r="I344" s="217"/>
      <c r="J344" s="7"/>
    </row>
    <row r="345" spans="2:10" hidden="1">
      <c r="B345" s="172" t="s">
        <v>207</v>
      </c>
      <c r="C345" s="218">
        <v>48162</v>
      </c>
      <c r="D345" s="218">
        <v>51038.5</v>
      </c>
      <c r="E345" s="218">
        <v>55908</v>
      </c>
      <c r="F345" s="218">
        <v>57911.259999999995</v>
      </c>
      <c r="G345" s="218">
        <v>46142.020000000004</v>
      </c>
      <c r="H345" s="218">
        <v>259161.77999999997</v>
      </c>
      <c r="I345" s="217">
        <v>-2.418881357408964E-2</v>
      </c>
      <c r="J345" s="7"/>
    </row>
    <row r="346" spans="2:10">
      <c r="B346" s="3" t="s">
        <v>208</v>
      </c>
      <c r="C346" s="218">
        <v>-18838398.050000001</v>
      </c>
      <c r="D346" s="218">
        <v>-18381276.950000014</v>
      </c>
      <c r="E346" s="218">
        <v>-16673033.700000014</v>
      </c>
      <c r="F346" s="218">
        <v>-14134147.93000002</v>
      </c>
      <c r="G346" s="218">
        <v>-10798897.249999994</v>
      </c>
      <c r="H346" s="218">
        <v>-78825753.879999638</v>
      </c>
      <c r="I346" s="217">
        <v>0.4483549145602157</v>
      </c>
      <c r="J346" s="7"/>
    </row>
    <row r="347" spans="2:10">
      <c r="B347" s="3" t="s">
        <v>217</v>
      </c>
      <c r="C347" s="219">
        <v>351905583.78235847</v>
      </c>
      <c r="D347" s="219">
        <v>386282349.7507183</v>
      </c>
      <c r="E347" s="219">
        <v>412856391.19151837</v>
      </c>
      <c r="F347" s="219">
        <v>420715960.61257797</v>
      </c>
      <c r="G347" s="219">
        <v>414749015.90378815</v>
      </c>
      <c r="H347" s="219">
        <v>1986509301.2409058</v>
      </c>
      <c r="I347" s="215">
        <v>3.340022108139995E-2</v>
      </c>
      <c r="J347" s="7"/>
    </row>
    <row r="348" spans="2:10">
      <c r="B348" s="173" t="s">
        <v>218</v>
      </c>
      <c r="C348" s="219"/>
      <c r="D348" s="219"/>
      <c r="E348" s="219"/>
      <c r="F348" s="219"/>
      <c r="G348" s="219"/>
      <c r="H348" s="219"/>
      <c r="I348" s="215"/>
      <c r="J348" s="7"/>
    </row>
    <row r="349" spans="2:10">
      <c r="B349" s="167" t="s">
        <v>219</v>
      </c>
      <c r="C349" s="218">
        <v>59542650.389999613</v>
      </c>
      <c r="D349" s="218">
        <v>75436972.479999438</v>
      </c>
      <c r="E349" s="218">
        <v>78730404.80999966</v>
      </c>
      <c r="F349" s="218">
        <v>75912235.309999809</v>
      </c>
      <c r="G349" s="218">
        <v>77225160.349999905</v>
      </c>
      <c r="H349" s="218">
        <v>366847423.34002119</v>
      </c>
      <c r="I349" s="217">
        <v>4.2147735870932346E-2</v>
      </c>
      <c r="J349" s="7"/>
    </row>
    <row r="350" spans="2:10">
      <c r="B350" s="3" t="s">
        <v>220</v>
      </c>
      <c r="C350" s="218">
        <v>532905.7300000001</v>
      </c>
      <c r="D350" s="218">
        <v>678276.71999999974</v>
      </c>
      <c r="E350" s="218">
        <v>711371.62</v>
      </c>
      <c r="F350" s="218">
        <v>705845.37999999977</v>
      </c>
      <c r="G350" s="218">
        <v>700390.14999999991</v>
      </c>
      <c r="H350" s="218">
        <v>3328789.600000001</v>
      </c>
      <c r="I350" s="217">
        <v>-9.2242439703749124E-3</v>
      </c>
      <c r="J350" s="7"/>
    </row>
    <row r="351" spans="2:10">
      <c r="B351" s="3" t="s">
        <v>203</v>
      </c>
      <c r="C351" s="218"/>
      <c r="D351" s="218"/>
      <c r="E351" s="218"/>
      <c r="F351" s="218"/>
      <c r="G351" s="218"/>
      <c r="H351" s="218"/>
      <c r="I351" s="217"/>
      <c r="J351" s="7"/>
    </row>
    <row r="352" spans="2:10">
      <c r="B352" s="3" t="s">
        <v>105</v>
      </c>
      <c r="C352" s="218">
        <v>360</v>
      </c>
      <c r="D352" s="218">
        <v>454</v>
      </c>
      <c r="E352" s="218">
        <v>863</v>
      </c>
      <c r="F352" s="218">
        <v>620</v>
      </c>
      <c r="G352" s="218">
        <v>1161</v>
      </c>
      <c r="H352" s="218">
        <v>3458</v>
      </c>
      <c r="I352" s="217">
        <v>0.62195121951219523</v>
      </c>
      <c r="J352" s="7"/>
    </row>
    <row r="353" spans="2:10">
      <c r="B353" s="3" t="s">
        <v>221</v>
      </c>
      <c r="C353" s="218">
        <v>1007412</v>
      </c>
      <c r="D353" s="218">
        <v>620055</v>
      </c>
      <c r="E353" s="218">
        <v>390950</v>
      </c>
      <c r="F353" s="218">
        <v>294842.64</v>
      </c>
      <c r="G353" s="218">
        <v>281220</v>
      </c>
      <c r="H353" s="218">
        <v>2594479.6399999997</v>
      </c>
      <c r="I353" s="217">
        <v>0.19467595722498787</v>
      </c>
      <c r="J353" s="7"/>
    </row>
    <row r="354" spans="2:10">
      <c r="B354" s="3" t="s">
        <v>222</v>
      </c>
      <c r="C354" s="218"/>
      <c r="D354" s="218"/>
      <c r="E354" s="218"/>
      <c r="F354" s="218"/>
      <c r="G354" s="218"/>
      <c r="H354" s="218"/>
      <c r="I354" s="217"/>
      <c r="J354" s="7"/>
    </row>
    <row r="355" spans="2:10">
      <c r="B355" s="172" t="s">
        <v>463</v>
      </c>
      <c r="C355" s="218"/>
      <c r="D355" s="218"/>
      <c r="E355" s="218"/>
      <c r="F355" s="218"/>
      <c r="G355" s="218"/>
      <c r="H355" s="218"/>
      <c r="I355" s="217"/>
      <c r="J355" s="7"/>
    </row>
    <row r="356" spans="2:10" hidden="1">
      <c r="B356" s="172" t="s">
        <v>208</v>
      </c>
      <c r="C356" s="218">
        <v>-511200.01999999973</v>
      </c>
      <c r="D356" s="218">
        <v>-510386.13000000006</v>
      </c>
      <c r="E356" s="218">
        <v>-394008.16999999963</v>
      </c>
      <c r="F356" s="218">
        <v>-288086.31999999972</v>
      </c>
      <c r="G356" s="218">
        <v>-212430.08999999994</v>
      </c>
      <c r="H356" s="218">
        <v>-1916110.7299999997</v>
      </c>
      <c r="I356" s="217">
        <v>0.3054111554412744</v>
      </c>
      <c r="J356" s="7"/>
    </row>
    <row r="357" spans="2:10">
      <c r="B357" s="3" t="s">
        <v>223</v>
      </c>
      <c r="C357" s="218">
        <v>146757</v>
      </c>
      <c r="D357" s="218">
        <v>114913.5</v>
      </c>
      <c r="E357" s="218">
        <v>160602</v>
      </c>
      <c r="F357" s="218">
        <v>343407.28188000002</v>
      </c>
      <c r="G357" s="218">
        <v>2084548.5469899997</v>
      </c>
      <c r="H357" s="218">
        <v>2850228.3288699985</v>
      </c>
      <c r="I357" s="217">
        <v>0.11663575497134704</v>
      </c>
      <c r="J357" s="7"/>
    </row>
    <row r="358" spans="2:10">
      <c r="B358" s="3" t="s">
        <v>224</v>
      </c>
      <c r="C358" s="219">
        <v>60718885.099999614</v>
      </c>
      <c r="D358" s="219">
        <v>76340285.569999442</v>
      </c>
      <c r="E358" s="219">
        <v>79600183.259999648</v>
      </c>
      <c r="F358" s="219">
        <v>76968864.291879803</v>
      </c>
      <c r="G358" s="219">
        <v>80080049.956989899</v>
      </c>
      <c r="H358" s="219">
        <v>373708268.17889106</v>
      </c>
      <c r="I358" s="215">
        <v>4.2039932032082783E-2</v>
      </c>
      <c r="J358" s="7"/>
    </row>
    <row r="359" spans="2:10">
      <c r="B359" s="173" t="s">
        <v>225</v>
      </c>
      <c r="C359" s="219"/>
      <c r="D359" s="219"/>
      <c r="E359" s="219"/>
      <c r="F359" s="219"/>
      <c r="G359" s="219"/>
      <c r="H359" s="219"/>
      <c r="I359" s="215"/>
      <c r="J359" s="7"/>
    </row>
    <row r="360" spans="2:10">
      <c r="B360" s="167" t="s">
        <v>226</v>
      </c>
      <c r="C360" s="218">
        <v>17289796.800000057</v>
      </c>
      <c r="D360" s="218">
        <v>17802905.870000001</v>
      </c>
      <c r="E360" s="218">
        <v>19255302.999999966</v>
      </c>
      <c r="F360" s="218">
        <v>18925327.81000001</v>
      </c>
      <c r="G360" s="218">
        <v>17847291.240000032</v>
      </c>
      <c r="H360" s="218">
        <v>91120624.719998449</v>
      </c>
      <c r="I360" s="217">
        <v>9.4410381044106151E-2</v>
      </c>
      <c r="J360" s="7"/>
    </row>
    <row r="361" spans="2:10" s="177" customFormat="1">
      <c r="B361" s="3" t="s">
        <v>227</v>
      </c>
      <c r="C361" s="218">
        <v>6063.1200000000008</v>
      </c>
      <c r="D361" s="218">
        <v>6998.0400000000009</v>
      </c>
      <c r="E361" s="218">
        <v>7840.2100000000009</v>
      </c>
      <c r="F361" s="218">
        <v>6177.3899999999994</v>
      </c>
      <c r="G361" s="218">
        <v>7250.6800000000012</v>
      </c>
      <c r="H361" s="218">
        <v>34329.439999999995</v>
      </c>
      <c r="I361" s="217">
        <v>8.9069095629630501E-2</v>
      </c>
      <c r="J361" s="7"/>
    </row>
    <row r="362" spans="2:10">
      <c r="B362" s="3" t="s">
        <v>203</v>
      </c>
      <c r="C362" s="220"/>
      <c r="D362" s="220"/>
      <c r="E362" s="220"/>
      <c r="F362" s="220"/>
      <c r="G362" s="220"/>
      <c r="H362" s="220"/>
      <c r="I362" s="221"/>
      <c r="J362" s="7"/>
    </row>
    <row r="363" spans="2:10">
      <c r="B363" s="3" t="s">
        <v>228</v>
      </c>
      <c r="C363" s="220">
        <v>1449.8</v>
      </c>
      <c r="D363" s="220">
        <v>2590</v>
      </c>
      <c r="E363" s="220">
        <v>2450</v>
      </c>
      <c r="F363" s="220">
        <v>1800</v>
      </c>
      <c r="G363" s="220">
        <v>1720</v>
      </c>
      <c r="H363" s="220">
        <v>10009.799999999999</v>
      </c>
      <c r="I363" s="221">
        <v>-8.5228103523907084E-2</v>
      </c>
      <c r="J363" s="7"/>
    </row>
    <row r="364" spans="2:10">
      <c r="B364" s="3"/>
      <c r="C364" s="220"/>
      <c r="D364" s="220"/>
      <c r="E364" s="220"/>
      <c r="F364" s="220"/>
      <c r="G364" s="220"/>
      <c r="H364" s="220"/>
      <c r="I364" s="221"/>
      <c r="J364" s="7"/>
    </row>
    <row r="365" spans="2:10" hidden="1">
      <c r="B365" s="3" t="s">
        <v>229</v>
      </c>
      <c r="C365" s="220"/>
      <c r="D365" s="220"/>
      <c r="E365" s="220"/>
      <c r="F365" s="220"/>
      <c r="G365" s="220"/>
      <c r="H365" s="220"/>
      <c r="I365" s="221"/>
      <c r="J365" s="7"/>
    </row>
    <row r="366" spans="2:10">
      <c r="B366" s="172"/>
      <c r="C366" s="220"/>
      <c r="D366" s="220"/>
      <c r="E366" s="220"/>
      <c r="F366" s="220"/>
      <c r="G366" s="220"/>
      <c r="H366" s="220"/>
      <c r="I366" s="221"/>
      <c r="J366" s="7"/>
    </row>
    <row r="367" spans="2:10" hidden="1">
      <c r="B367" s="172" t="s">
        <v>207</v>
      </c>
      <c r="C367" s="220"/>
      <c r="D367" s="220"/>
      <c r="E367" s="220"/>
      <c r="F367" s="220"/>
      <c r="G367" s="220"/>
      <c r="H367" s="220"/>
      <c r="I367" s="221"/>
      <c r="J367" s="7"/>
    </row>
    <row r="368" spans="2:10">
      <c r="B368" s="3" t="s">
        <v>208</v>
      </c>
      <c r="C368" s="220">
        <v>-594741.18999999994</v>
      </c>
      <c r="D368" s="220">
        <v>-573980.67000000016</v>
      </c>
      <c r="E368" s="220">
        <v>-615539.4</v>
      </c>
      <c r="F368" s="220">
        <v>-558239.13000000012</v>
      </c>
      <c r="G368" s="220">
        <v>-494243.83999999997</v>
      </c>
      <c r="H368" s="220">
        <v>-2836744.2300000009</v>
      </c>
      <c r="I368" s="221">
        <v>0.55045902152109871</v>
      </c>
      <c r="J368" s="7"/>
    </row>
    <row r="369" spans="2:10" s="177" customFormat="1">
      <c r="B369" s="3" t="s">
        <v>230</v>
      </c>
      <c r="C369" s="222">
        <v>16702568.530000057</v>
      </c>
      <c r="D369" s="222">
        <v>17238513.240000002</v>
      </c>
      <c r="E369" s="222">
        <v>18650053.809999965</v>
      </c>
      <c r="F369" s="222">
        <v>18375066.070000011</v>
      </c>
      <c r="G369" s="222">
        <v>17362018.080000032</v>
      </c>
      <c r="H369" s="222">
        <v>88328219.729998454</v>
      </c>
      <c r="I369" s="223">
        <v>8.4142817361089639E-2</v>
      </c>
      <c r="J369" s="7"/>
    </row>
    <row r="370" spans="2:10">
      <c r="B370" s="173" t="s">
        <v>231</v>
      </c>
      <c r="C370" s="222"/>
      <c r="D370" s="222"/>
      <c r="E370" s="222"/>
      <c r="F370" s="222"/>
      <c r="G370" s="222"/>
      <c r="H370" s="222"/>
      <c r="I370" s="223"/>
      <c r="J370" s="7"/>
    </row>
    <row r="371" spans="2:10">
      <c r="B371" s="167" t="s">
        <v>232</v>
      </c>
      <c r="C371" s="220">
        <v>537173.48000000161</v>
      </c>
      <c r="D371" s="220">
        <v>535059.65000000142</v>
      </c>
      <c r="E371" s="220">
        <v>599817.48000000149</v>
      </c>
      <c r="F371" s="220">
        <v>590832.37000000174</v>
      </c>
      <c r="G371" s="220">
        <v>586676.80000000156</v>
      </c>
      <c r="H371" s="220">
        <v>2849559.7799999132</v>
      </c>
      <c r="I371" s="221"/>
      <c r="J371" s="7"/>
    </row>
    <row r="372" spans="2:10">
      <c r="B372" s="3" t="s">
        <v>233</v>
      </c>
      <c r="C372" s="220">
        <v>6456708.8199999575</v>
      </c>
      <c r="D372" s="220">
        <v>6040405.089999971</v>
      </c>
      <c r="E372" s="220">
        <v>6721917.6599999629</v>
      </c>
      <c r="F372" s="220">
        <v>6578242.8699999694</v>
      </c>
      <c r="G372" s="220">
        <v>6270110.5599999931</v>
      </c>
      <c r="H372" s="220">
        <v>32067385.00000117</v>
      </c>
      <c r="I372" s="221">
        <v>0.1376198667799009</v>
      </c>
      <c r="J372" s="7"/>
    </row>
    <row r="373" spans="2:10">
      <c r="B373" s="3" t="s">
        <v>234</v>
      </c>
      <c r="C373" s="220">
        <v>163029.81</v>
      </c>
      <c r="D373" s="220">
        <v>146576.75999999989</v>
      </c>
      <c r="E373" s="220">
        <v>161972.62999999995</v>
      </c>
      <c r="F373" s="220">
        <v>158860.89000000001</v>
      </c>
      <c r="G373" s="220">
        <v>149314.64000000001</v>
      </c>
      <c r="H373" s="220">
        <v>779754.73000000091</v>
      </c>
      <c r="I373" s="221">
        <v>2.7401389762930828E-2</v>
      </c>
      <c r="J373" s="7"/>
    </row>
    <row r="374" spans="2:10">
      <c r="B374" s="3" t="s">
        <v>235</v>
      </c>
      <c r="C374" s="220">
        <v>993</v>
      </c>
      <c r="D374" s="220">
        <v>472</v>
      </c>
      <c r="E374" s="220">
        <v>811</v>
      </c>
      <c r="F374" s="220">
        <v>551</v>
      </c>
      <c r="G374" s="220">
        <v>664</v>
      </c>
      <c r="H374" s="220">
        <v>3491</v>
      </c>
      <c r="I374" s="221">
        <v>0.97120271033314509</v>
      </c>
      <c r="J374" s="7"/>
    </row>
    <row r="375" spans="2:10">
      <c r="B375" s="3" t="s">
        <v>236</v>
      </c>
      <c r="C375" s="220"/>
      <c r="D375" s="220"/>
      <c r="E375" s="220"/>
      <c r="F375" s="220"/>
      <c r="G375" s="220"/>
      <c r="H375" s="220"/>
      <c r="I375" s="221"/>
      <c r="J375" s="7"/>
    </row>
    <row r="376" spans="2:10">
      <c r="B376" s="172"/>
      <c r="C376" s="220"/>
      <c r="D376" s="220"/>
      <c r="E376" s="220"/>
      <c r="F376" s="220"/>
      <c r="G376" s="220"/>
      <c r="H376" s="220"/>
      <c r="I376" s="221"/>
      <c r="J376" s="7"/>
    </row>
    <row r="377" spans="2:10" hidden="1">
      <c r="B377" s="172" t="s">
        <v>207</v>
      </c>
      <c r="C377" s="220"/>
      <c r="D377" s="220"/>
      <c r="E377" s="220"/>
      <c r="F377" s="220"/>
      <c r="G377" s="220"/>
      <c r="H377" s="220"/>
      <c r="I377" s="221"/>
      <c r="J377" s="7"/>
    </row>
    <row r="378" spans="2:10">
      <c r="B378" s="3" t="s">
        <v>208</v>
      </c>
      <c r="C378" s="220">
        <v>-196428.86000000007</v>
      </c>
      <c r="D378" s="220">
        <v>-160701.26</v>
      </c>
      <c r="E378" s="220">
        <v>-153276.30999999991</v>
      </c>
      <c r="F378" s="220">
        <v>-124005.26999999989</v>
      </c>
      <c r="G378" s="220">
        <v>-95853.369999999952</v>
      </c>
      <c r="H378" s="220">
        <v>-730265.07000000309</v>
      </c>
      <c r="I378" s="221">
        <v>0.55549076696563104</v>
      </c>
      <c r="J378" s="7"/>
    </row>
    <row r="379" spans="2:10">
      <c r="B379" s="3" t="s">
        <v>237</v>
      </c>
      <c r="C379" s="222">
        <v>6961476.2499999572</v>
      </c>
      <c r="D379" s="222">
        <v>6561812.2399999723</v>
      </c>
      <c r="E379" s="222">
        <v>7331242.4599999655</v>
      </c>
      <c r="F379" s="222">
        <v>7204481.8599999715</v>
      </c>
      <c r="G379" s="222">
        <v>6910912.6299999952</v>
      </c>
      <c r="H379" s="222">
        <v>34969925.440001085</v>
      </c>
      <c r="I379" s="223">
        <v>0.19166282503670096</v>
      </c>
      <c r="J379" s="7"/>
    </row>
    <row r="380" spans="2:10">
      <c r="B380" s="167" t="s">
        <v>238</v>
      </c>
      <c r="C380" s="222"/>
      <c r="D380" s="222"/>
      <c r="E380" s="222"/>
      <c r="F380" s="222"/>
      <c r="G380" s="222"/>
      <c r="H380" s="222"/>
      <c r="I380" s="223"/>
      <c r="J380" s="7"/>
    </row>
    <row r="381" spans="2:10">
      <c r="B381" s="3" t="s">
        <v>239</v>
      </c>
      <c r="C381" s="220">
        <v>6506380.0899999999</v>
      </c>
      <c r="D381" s="220">
        <v>5526628</v>
      </c>
      <c r="E381" s="220">
        <v>7057302.0099999998</v>
      </c>
      <c r="F381" s="220">
        <v>7556083.9900000002</v>
      </c>
      <c r="G381" s="220">
        <v>8053307.5999999996</v>
      </c>
      <c r="H381" s="220">
        <v>34699701.689999998</v>
      </c>
      <c r="I381" s="221"/>
      <c r="J381" s="7"/>
    </row>
    <row r="382" spans="2:10">
      <c r="B382" s="3" t="s">
        <v>463</v>
      </c>
      <c r="C382" s="220"/>
      <c r="D382" s="220"/>
      <c r="E382" s="220"/>
      <c r="F382" s="220"/>
      <c r="G382" s="220"/>
      <c r="H382" s="220"/>
      <c r="I382" s="221"/>
      <c r="J382" s="7"/>
    </row>
    <row r="383" spans="2:10">
      <c r="B383" s="173" t="s">
        <v>240</v>
      </c>
      <c r="C383" s="222">
        <v>6506380.0899999999</v>
      </c>
      <c r="D383" s="222">
        <v>5526628</v>
      </c>
      <c r="E383" s="222">
        <v>7057302.0099999998</v>
      </c>
      <c r="F383" s="222">
        <v>7556083.9900000002</v>
      </c>
      <c r="G383" s="222">
        <v>8053307.5999999996</v>
      </c>
      <c r="H383" s="222">
        <v>34699701.689999998</v>
      </c>
      <c r="I383" s="223"/>
      <c r="J383" s="7"/>
    </row>
    <row r="384" spans="2:10">
      <c r="B384" s="167" t="s">
        <v>464</v>
      </c>
      <c r="C384" s="222"/>
      <c r="D384" s="222"/>
      <c r="E384" s="222"/>
      <c r="F384" s="222"/>
      <c r="G384" s="222"/>
      <c r="H384" s="222"/>
      <c r="I384" s="223"/>
      <c r="J384" s="7"/>
    </row>
    <row r="385" spans="2:10" s="177" customFormat="1">
      <c r="B385" s="3" t="s">
        <v>465</v>
      </c>
      <c r="C385" s="222"/>
      <c r="D385" s="222"/>
      <c r="E385" s="222"/>
      <c r="F385" s="222"/>
      <c r="G385" s="222"/>
      <c r="H385" s="222"/>
      <c r="I385" s="223"/>
      <c r="J385" s="7"/>
    </row>
    <row r="386" spans="2:10">
      <c r="B386" s="173" t="s">
        <v>466</v>
      </c>
      <c r="C386" s="222"/>
      <c r="D386" s="222"/>
      <c r="E386" s="222"/>
      <c r="F386" s="222"/>
      <c r="G386" s="222"/>
      <c r="H386" s="222"/>
      <c r="I386" s="223"/>
      <c r="J386" s="7"/>
    </row>
    <row r="387" spans="2:10">
      <c r="B387" s="167" t="s">
        <v>175</v>
      </c>
      <c r="C387" s="222"/>
      <c r="D387" s="222"/>
      <c r="E387" s="222"/>
      <c r="F387" s="222"/>
      <c r="G387" s="222"/>
      <c r="H387" s="222"/>
      <c r="I387" s="223"/>
      <c r="J387" s="7"/>
    </row>
    <row r="388" spans="2:10">
      <c r="B388" s="3" t="s">
        <v>241</v>
      </c>
      <c r="C388" s="220">
        <v>43208.71</v>
      </c>
      <c r="D388" s="220">
        <v>30177.150000000009</v>
      </c>
      <c r="E388" s="220">
        <v>21291.399999999998</v>
      </c>
      <c r="F388" s="220">
        <v>31254.020000000008</v>
      </c>
      <c r="G388" s="220">
        <v>18069.010000000002</v>
      </c>
      <c r="H388" s="220">
        <v>144000.29</v>
      </c>
      <c r="I388" s="221">
        <v>-0.25384283122134976</v>
      </c>
      <c r="J388" s="7"/>
    </row>
    <row r="389" spans="2:10">
      <c r="B389" s="3" t="s">
        <v>242</v>
      </c>
      <c r="C389" s="220">
        <v>23784.240000000002</v>
      </c>
      <c r="D389" s="220">
        <v>8879.1799999999985</v>
      </c>
      <c r="E389" s="220">
        <v>15456.880000000001</v>
      </c>
      <c r="F389" s="220">
        <v>6771.89</v>
      </c>
      <c r="G389" s="220">
        <v>6332.95</v>
      </c>
      <c r="H389" s="220">
        <v>61225.140000000014</v>
      </c>
      <c r="I389" s="221">
        <v>-0.26162000622299997</v>
      </c>
      <c r="J389" s="7"/>
    </row>
    <row r="390" spans="2:10">
      <c r="B390" s="3" t="s">
        <v>207</v>
      </c>
      <c r="C390" s="220"/>
      <c r="D390" s="220"/>
      <c r="E390" s="220"/>
      <c r="F390" s="220"/>
      <c r="G390" s="220"/>
      <c r="H390" s="220"/>
      <c r="I390" s="221"/>
      <c r="J390" s="7"/>
    </row>
    <row r="391" spans="2:10">
      <c r="B391" s="173" t="s">
        <v>181</v>
      </c>
      <c r="C391" s="222">
        <v>66992.95</v>
      </c>
      <c r="D391" s="222">
        <v>39056.330000000009</v>
      </c>
      <c r="E391" s="222">
        <v>36748.28</v>
      </c>
      <c r="F391" s="222">
        <v>38025.910000000003</v>
      </c>
      <c r="G391" s="222">
        <v>24401.96</v>
      </c>
      <c r="H391" s="222">
        <v>205225.43</v>
      </c>
      <c r="I391" s="223">
        <v>-0.25618009838227607</v>
      </c>
      <c r="J391" s="7"/>
    </row>
    <row r="392" spans="2:10">
      <c r="B392" s="3" t="s">
        <v>243</v>
      </c>
      <c r="C392" s="222"/>
      <c r="D392" s="222"/>
      <c r="E392" s="222"/>
      <c r="F392" s="222"/>
      <c r="G392" s="222"/>
      <c r="H392" s="222"/>
      <c r="I392" s="223"/>
      <c r="J392" s="7"/>
    </row>
    <row r="393" spans="2:10">
      <c r="B393" s="3" t="s">
        <v>241</v>
      </c>
      <c r="C393" s="220">
        <v>4.3600000000000003</v>
      </c>
      <c r="D393" s="220">
        <v>8.7200000000000006</v>
      </c>
      <c r="E393" s="220">
        <v>15.260000000000002</v>
      </c>
      <c r="F393" s="220">
        <v>14.82</v>
      </c>
      <c r="G393" s="220">
        <v>5.8900000000000006</v>
      </c>
      <c r="H393" s="220">
        <v>49.050000000000004</v>
      </c>
      <c r="I393" s="221"/>
      <c r="J393" s="7"/>
    </row>
    <row r="394" spans="2:10">
      <c r="B394" s="3" t="s">
        <v>199</v>
      </c>
      <c r="C394" s="220">
        <v>5538413.4699999774</v>
      </c>
      <c r="D394" s="220">
        <v>4828875.84399998</v>
      </c>
      <c r="E394" s="220">
        <v>5085228.8639999824</v>
      </c>
      <c r="F394" s="220">
        <v>5101856.2399999816</v>
      </c>
      <c r="G394" s="220">
        <v>5004900.5099999774</v>
      </c>
      <c r="H394" s="220">
        <v>25559274.92800162</v>
      </c>
      <c r="I394" s="221">
        <v>-4.0944935522516657E-2</v>
      </c>
      <c r="J394" s="7"/>
    </row>
    <row r="395" spans="2:10">
      <c r="B395" s="3" t="s">
        <v>200</v>
      </c>
      <c r="C395" s="220">
        <v>3402.4599999999991</v>
      </c>
      <c r="D395" s="220">
        <v>2212.2999999999997</v>
      </c>
      <c r="E395" s="220">
        <v>5409.5899999999992</v>
      </c>
      <c r="F395" s="220">
        <v>5252.32</v>
      </c>
      <c r="G395" s="220">
        <v>2570.2899999999995</v>
      </c>
      <c r="H395" s="220">
        <v>18846.960000000003</v>
      </c>
      <c r="I395" s="221"/>
      <c r="J395" s="7"/>
    </row>
    <row r="396" spans="2:10">
      <c r="B396" s="3" t="s">
        <v>201</v>
      </c>
      <c r="C396" s="220">
        <v>3664629.1</v>
      </c>
      <c r="D396" s="220">
        <v>3315344.8299999991</v>
      </c>
      <c r="E396" s="220">
        <v>3457359.5299999993</v>
      </c>
      <c r="F396" s="220">
        <v>3483779.1399999992</v>
      </c>
      <c r="G396" s="220">
        <v>3373845.6699999995</v>
      </c>
      <c r="H396" s="220">
        <v>17294958.270000007</v>
      </c>
      <c r="I396" s="221">
        <v>9.8039247567701437E-2</v>
      </c>
      <c r="J396" s="7"/>
    </row>
    <row r="397" spans="2:10">
      <c r="B397" s="3" t="s">
        <v>212</v>
      </c>
      <c r="C397" s="220">
        <v>312557.78999999998</v>
      </c>
      <c r="D397" s="220">
        <v>323065.73999999987</v>
      </c>
      <c r="E397" s="220">
        <v>341731.50999999995</v>
      </c>
      <c r="F397" s="220">
        <v>295149.54000000004</v>
      </c>
      <c r="G397" s="220">
        <v>321574.3</v>
      </c>
      <c r="H397" s="220">
        <v>1594078.8800000011</v>
      </c>
      <c r="I397" s="221">
        <v>0.49417532914285101</v>
      </c>
      <c r="J397" s="7"/>
    </row>
    <row r="398" spans="2:10">
      <c r="B398" s="3" t="s">
        <v>213</v>
      </c>
      <c r="C398" s="220">
        <v>4985.0900000000011</v>
      </c>
      <c r="D398" s="220">
        <v>2751.99</v>
      </c>
      <c r="E398" s="220">
        <v>1803.5100000000002</v>
      </c>
      <c r="F398" s="220">
        <v>9419.9600000000009</v>
      </c>
      <c r="G398" s="220">
        <v>571.04999999999995</v>
      </c>
      <c r="H398" s="220">
        <v>19531.600000000002</v>
      </c>
      <c r="I398" s="221"/>
      <c r="J398" s="7"/>
    </row>
    <row r="399" spans="2:10">
      <c r="B399" s="3" t="s">
        <v>211</v>
      </c>
      <c r="C399" s="220">
        <v>589478.60000000009</v>
      </c>
      <c r="D399" s="220">
        <v>624964.9500000003</v>
      </c>
      <c r="E399" s="220">
        <v>641116.91</v>
      </c>
      <c r="F399" s="220">
        <v>638847.98000000033</v>
      </c>
      <c r="G399" s="220">
        <v>682036.47000000009</v>
      </c>
      <c r="H399" s="220">
        <v>3176444.9100000011</v>
      </c>
      <c r="I399" s="221">
        <v>0.19344272459136946</v>
      </c>
      <c r="J399" s="7"/>
    </row>
    <row r="400" spans="2:10">
      <c r="B400" s="3" t="s">
        <v>219</v>
      </c>
      <c r="C400" s="220">
        <v>119617.02999999997</v>
      </c>
      <c r="D400" s="220">
        <v>125653.19000000006</v>
      </c>
      <c r="E400" s="220">
        <v>142908.89000000007</v>
      </c>
      <c r="F400" s="220">
        <v>104646.2</v>
      </c>
      <c r="G400" s="220">
        <v>147296.41999999998</v>
      </c>
      <c r="H400" s="220">
        <v>640121.72999999963</v>
      </c>
      <c r="I400" s="221">
        <v>0.30830078140368644</v>
      </c>
      <c r="J400" s="7"/>
    </row>
    <row r="401" spans="2:10">
      <c r="B401" s="3" t="s">
        <v>244</v>
      </c>
      <c r="C401" s="220">
        <v>4676167.6999999769</v>
      </c>
      <c r="D401" s="220">
        <v>4700823.1699999804</v>
      </c>
      <c r="E401" s="220">
        <v>4828265.7499999758</v>
      </c>
      <c r="F401" s="220">
        <v>4717534.8799999738</v>
      </c>
      <c r="G401" s="220">
        <v>4457719.639999982</v>
      </c>
      <c r="H401" s="220">
        <v>23380511.14000136</v>
      </c>
      <c r="I401" s="221">
        <v>2.0414398414815738E-2</v>
      </c>
      <c r="J401" s="7"/>
    </row>
    <row r="402" spans="2:10">
      <c r="B402" s="3" t="s">
        <v>232</v>
      </c>
      <c r="C402" s="220">
        <v>1459.99</v>
      </c>
      <c r="D402" s="220">
        <v>1798.4200000000003</v>
      </c>
      <c r="E402" s="220">
        <v>1871.94</v>
      </c>
      <c r="F402" s="220">
        <v>1774.0800000000002</v>
      </c>
      <c r="G402" s="220">
        <v>2022.0000000000005</v>
      </c>
      <c r="H402" s="220">
        <v>8926.4299999999985</v>
      </c>
      <c r="I402" s="221"/>
      <c r="J402" s="7"/>
    </row>
    <row r="403" spans="2:10">
      <c r="B403" s="3" t="s">
        <v>245</v>
      </c>
      <c r="C403" s="220">
        <v>2844591.0199999982</v>
      </c>
      <c r="D403" s="220">
        <v>2436399.8699999982</v>
      </c>
      <c r="E403" s="220">
        <v>2628841.8299999991</v>
      </c>
      <c r="F403" s="220">
        <v>2646924.0099999984</v>
      </c>
      <c r="G403" s="220">
        <v>2519248.9999999991</v>
      </c>
      <c r="H403" s="220">
        <v>13076005.730000045</v>
      </c>
      <c r="I403" s="221">
        <v>-5.7581632170846664E-3</v>
      </c>
      <c r="J403" s="7"/>
    </row>
    <row r="404" spans="2:10">
      <c r="B404" s="3" t="s">
        <v>122</v>
      </c>
      <c r="C404" s="220">
        <v>11068.49</v>
      </c>
      <c r="D404" s="220">
        <v>11669.65</v>
      </c>
      <c r="E404" s="220">
        <v>9889.94</v>
      </c>
      <c r="F404" s="220">
        <v>10043.490000000002</v>
      </c>
      <c r="G404" s="220">
        <v>15029.699999999997</v>
      </c>
      <c r="H404" s="220">
        <v>57701.26999999999</v>
      </c>
      <c r="I404" s="221"/>
      <c r="J404" s="7"/>
    </row>
    <row r="405" spans="2:10">
      <c r="B405" s="3" t="s">
        <v>228</v>
      </c>
      <c r="C405" s="220">
        <v>380</v>
      </c>
      <c r="D405" s="220">
        <v>110</v>
      </c>
      <c r="E405" s="220">
        <v>15</v>
      </c>
      <c r="F405" s="220">
        <v>130</v>
      </c>
      <c r="G405" s="220">
        <v>210</v>
      </c>
      <c r="H405" s="220">
        <v>845</v>
      </c>
      <c r="I405" s="221">
        <v>-0.46855345911949686</v>
      </c>
      <c r="J405" s="7"/>
    </row>
    <row r="406" spans="2:10">
      <c r="B406" s="3" t="s">
        <v>246</v>
      </c>
      <c r="C406" s="220"/>
      <c r="D406" s="220"/>
      <c r="E406" s="220"/>
      <c r="F406" s="220"/>
      <c r="G406" s="220"/>
      <c r="H406" s="220"/>
      <c r="I406" s="221"/>
      <c r="J406" s="7"/>
    </row>
    <row r="407" spans="2:10" s="177" customFormat="1">
      <c r="B407" s="3" t="s">
        <v>247</v>
      </c>
      <c r="C407" s="220"/>
      <c r="D407" s="220"/>
      <c r="E407" s="220"/>
      <c r="F407" s="220"/>
      <c r="G407" s="220"/>
      <c r="H407" s="220"/>
      <c r="I407" s="221"/>
      <c r="J407" s="7"/>
    </row>
    <row r="408" spans="2:10" s="177" customFormat="1">
      <c r="B408" s="3" t="s">
        <v>233</v>
      </c>
      <c r="C408" s="220">
        <v>44362.19</v>
      </c>
      <c r="D408" s="220">
        <v>50628.010000000009</v>
      </c>
      <c r="E408" s="220">
        <v>46388.5</v>
      </c>
      <c r="F408" s="220">
        <v>46796.46</v>
      </c>
      <c r="G408" s="220">
        <v>44733.94000000001</v>
      </c>
      <c r="H408" s="220">
        <v>232909.09999999998</v>
      </c>
      <c r="I408" s="221">
        <v>0.18932581699253026</v>
      </c>
      <c r="J408" s="7"/>
    </row>
    <row r="409" spans="2:10">
      <c r="B409" s="172" t="s">
        <v>239</v>
      </c>
      <c r="C409" s="220">
        <v>17022</v>
      </c>
      <c r="D409" s="220">
        <v>26202</v>
      </c>
      <c r="E409" s="220">
        <v>30856</v>
      </c>
      <c r="F409" s="220">
        <v>32866</v>
      </c>
      <c r="G409" s="220">
        <v>31368</v>
      </c>
      <c r="H409" s="220">
        <v>138314</v>
      </c>
      <c r="I409" s="221"/>
      <c r="J409" s="7"/>
    </row>
    <row r="410" spans="2:10">
      <c r="B410" s="172" t="s">
        <v>190</v>
      </c>
      <c r="C410" s="220"/>
      <c r="D410" s="220"/>
      <c r="E410" s="220"/>
      <c r="F410" s="220"/>
      <c r="G410" s="220"/>
      <c r="H410" s="220"/>
      <c r="I410" s="221"/>
      <c r="J410" s="7"/>
    </row>
    <row r="411" spans="2:10">
      <c r="B411" s="3" t="s">
        <v>206</v>
      </c>
      <c r="C411" s="220"/>
      <c r="D411" s="220"/>
      <c r="E411" s="220"/>
      <c r="F411" s="220"/>
      <c r="G411" s="220"/>
      <c r="H411" s="220"/>
      <c r="I411" s="221"/>
      <c r="J411" s="7"/>
    </row>
    <row r="412" spans="2:10">
      <c r="B412" s="3" t="s">
        <v>207</v>
      </c>
      <c r="C412" s="220">
        <v>9606</v>
      </c>
      <c r="D412" s="220">
        <v>9541.5</v>
      </c>
      <c r="E412" s="220">
        <v>10576.5</v>
      </c>
      <c r="F412" s="220">
        <v>13684.5</v>
      </c>
      <c r="G412" s="220">
        <v>10335</v>
      </c>
      <c r="H412" s="220">
        <v>53743.5</v>
      </c>
      <c r="I412" s="221"/>
      <c r="J412" s="7"/>
    </row>
    <row r="413" spans="2:10">
      <c r="B413" s="3" t="s">
        <v>208</v>
      </c>
      <c r="C413" s="220">
        <v>-838371.39000000071</v>
      </c>
      <c r="D413" s="220">
        <v>-477047.38000000059</v>
      </c>
      <c r="E413" s="220">
        <v>-405294.87999999989</v>
      </c>
      <c r="F413" s="220">
        <v>-340890.49999999983</v>
      </c>
      <c r="G413" s="220">
        <v>-292559.42999999982</v>
      </c>
      <c r="H413" s="220">
        <v>-2354163.5799999866</v>
      </c>
      <c r="I413" s="221">
        <v>0.28821171138705703</v>
      </c>
      <c r="J413" s="7"/>
    </row>
    <row r="414" spans="2:10">
      <c r="B414" s="173" t="s">
        <v>248</v>
      </c>
      <c r="C414" s="222">
        <v>16999373.899999958</v>
      </c>
      <c r="D414" s="222">
        <v>15983002.803999959</v>
      </c>
      <c r="E414" s="222">
        <v>16826984.64399996</v>
      </c>
      <c r="F414" s="222">
        <v>16767829.119999953</v>
      </c>
      <c r="G414" s="222">
        <v>16320908.449999956</v>
      </c>
      <c r="H414" s="222">
        <v>82898098.918003052</v>
      </c>
      <c r="I414" s="223">
        <v>1.2354628595624195E-2</v>
      </c>
      <c r="J414" s="7"/>
    </row>
    <row r="415" spans="2:10">
      <c r="B415" s="173" t="s">
        <v>467</v>
      </c>
      <c r="C415" s="222">
        <v>1241466512.0678551</v>
      </c>
      <c r="D415" s="222">
        <v>1199577024.1550453</v>
      </c>
      <c r="E415" s="222">
        <v>1235891746.329716</v>
      </c>
      <c r="F415" s="222">
        <v>1322779042.0204351</v>
      </c>
      <c r="G415" s="222">
        <v>1257289162.4124575</v>
      </c>
      <c r="H415" s="222">
        <v>6257003486.9857616</v>
      </c>
      <c r="I415" s="223">
        <v>1.865810986108718E-2</v>
      </c>
      <c r="J415" s="7"/>
    </row>
    <row r="416" spans="2:10">
      <c r="B416" s="167" t="s">
        <v>249</v>
      </c>
      <c r="C416" s="222"/>
      <c r="D416" s="222"/>
      <c r="E416" s="222"/>
      <c r="F416" s="222"/>
      <c r="G416" s="222"/>
      <c r="H416" s="222"/>
      <c r="I416" s="223"/>
      <c r="J416" s="7"/>
    </row>
    <row r="417" spans="2:10">
      <c r="B417" s="3" t="s">
        <v>250</v>
      </c>
      <c r="C417" s="220">
        <v>278742370.00459242</v>
      </c>
      <c r="D417" s="220">
        <v>275220346.44555247</v>
      </c>
      <c r="E417" s="220">
        <v>292544641.71288139</v>
      </c>
      <c r="F417" s="220">
        <v>284255874.82876951</v>
      </c>
      <c r="G417" s="220">
        <v>297523897.09248132</v>
      </c>
      <c r="H417" s="220">
        <v>1428287130.0843027</v>
      </c>
      <c r="I417" s="221">
        <v>-6.0875673177839262E-2</v>
      </c>
      <c r="J417" s="7"/>
    </row>
    <row r="418" spans="2:10">
      <c r="B418" s="3" t="s">
        <v>251</v>
      </c>
      <c r="C418" s="220">
        <v>439424.32000000199</v>
      </c>
      <c r="D418" s="220">
        <v>407718.0400000019</v>
      </c>
      <c r="E418" s="220">
        <v>403376.21000000177</v>
      </c>
      <c r="F418" s="220">
        <v>399125.84000000154</v>
      </c>
      <c r="G418" s="220">
        <v>400668.60000000172</v>
      </c>
      <c r="H418" s="220">
        <v>2050313.0100000273</v>
      </c>
      <c r="I418" s="221">
        <v>-5.4997396753953653E-2</v>
      </c>
      <c r="J418" s="7"/>
    </row>
    <row r="419" spans="2:10">
      <c r="B419" s="3" t="s">
        <v>252</v>
      </c>
      <c r="C419" s="220">
        <v>885291.71000001184</v>
      </c>
      <c r="D419" s="220">
        <v>819720.04000000365</v>
      </c>
      <c r="E419" s="220">
        <v>951714.34000001859</v>
      </c>
      <c r="F419" s="220">
        <v>888406.650000019</v>
      </c>
      <c r="G419" s="220">
        <v>979543.23000001383</v>
      </c>
      <c r="H419" s="220">
        <v>4524675.9700015765</v>
      </c>
      <c r="I419" s="221">
        <v>-5.9475038612034292E-2</v>
      </c>
      <c r="J419" s="7"/>
    </row>
    <row r="420" spans="2:10">
      <c r="B420" s="3" t="s">
        <v>253</v>
      </c>
      <c r="C420" s="220">
        <v>5582007.9200005727</v>
      </c>
      <c r="D420" s="220">
        <v>5443087.5100005958</v>
      </c>
      <c r="E420" s="220">
        <v>5694136.7300005462</v>
      </c>
      <c r="F420" s="220">
        <v>5291616.4400005788</v>
      </c>
      <c r="G420" s="220">
        <v>5617708.3500005957</v>
      </c>
      <c r="H420" s="220">
        <v>27628556.94997948</v>
      </c>
      <c r="I420" s="221">
        <v>-1.5649782686246727E-2</v>
      </c>
      <c r="J420" s="7"/>
    </row>
    <row r="421" spans="2:10">
      <c r="B421" s="3" t="s">
        <v>199</v>
      </c>
      <c r="C421" s="220">
        <v>2247669.709999965</v>
      </c>
      <c r="D421" s="220">
        <v>2175693.459999979</v>
      </c>
      <c r="E421" s="220">
        <v>2408415.2999999439</v>
      </c>
      <c r="F421" s="220">
        <v>2352129.1999999457</v>
      </c>
      <c r="G421" s="220">
        <v>2362040.3399999687</v>
      </c>
      <c r="H421" s="220">
        <v>11545948.010000372</v>
      </c>
      <c r="I421" s="221">
        <v>0.1304656315889543</v>
      </c>
      <c r="J421" s="7"/>
    </row>
    <row r="422" spans="2:10">
      <c r="B422" s="3" t="s">
        <v>254</v>
      </c>
      <c r="C422" s="220">
        <v>128694.60999999764</v>
      </c>
      <c r="D422" s="220">
        <v>116811.86999999834</v>
      </c>
      <c r="E422" s="220">
        <v>120024.9999999982</v>
      </c>
      <c r="F422" s="220">
        <v>116744.74999999817</v>
      </c>
      <c r="G422" s="220">
        <v>115338.03999999794</v>
      </c>
      <c r="H422" s="220">
        <v>597614.27000003553</v>
      </c>
      <c r="I422" s="221">
        <v>-0.23961142323211659</v>
      </c>
      <c r="J422" s="7"/>
    </row>
    <row r="423" spans="2:10">
      <c r="B423" s="3" t="s">
        <v>468</v>
      </c>
      <c r="C423" s="220"/>
      <c r="D423" s="220"/>
      <c r="E423" s="220"/>
      <c r="F423" s="220"/>
      <c r="G423" s="220"/>
      <c r="H423" s="220"/>
      <c r="I423" s="221"/>
      <c r="J423" s="7"/>
    </row>
    <row r="424" spans="2:10">
      <c r="B424" s="172" t="s">
        <v>255</v>
      </c>
      <c r="C424" s="220">
        <v>-46980614.799999997</v>
      </c>
      <c r="D424" s="220">
        <v>-45480246.200000003</v>
      </c>
      <c r="E424" s="220">
        <v>-48378754.5</v>
      </c>
      <c r="F424" s="220">
        <v>-44215129</v>
      </c>
      <c r="G424" s="220">
        <v>-39104955</v>
      </c>
      <c r="H424" s="220">
        <v>-224159699.5</v>
      </c>
      <c r="I424" s="221">
        <v>0.73683296993784175</v>
      </c>
      <c r="J424" s="7"/>
    </row>
    <row r="425" spans="2:10">
      <c r="B425" s="172" t="s">
        <v>256</v>
      </c>
      <c r="C425" s="220"/>
      <c r="D425" s="220"/>
      <c r="E425" s="220"/>
      <c r="F425" s="220"/>
      <c r="G425" s="220"/>
      <c r="H425" s="220"/>
      <c r="I425" s="221"/>
      <c r="J425" s="7"/>
    </row>
    <row r="426" spans="2:10">
      <c r="B426" s="172" t="s">
        <v>257</v>
      </c>
      <c r="C426" s="220">
        <v>679577.59765999997</v>
      </c>
      <c r="D426" s="220"/>
      <c r="E426" s="220">
        <v>26431.517189999995</v>
      </c>
      <c r="F426" s="220">
        <v>72899.666059999989</v>
      </c>
      <c r="G426" s="220">
        <v>4514.6883599999992</v>
      </c>
      <c r="H426" s="220">
        <v>783423.46927</v>
      </c>
      <c r="I426" s="221"/>
      <c r="J426" s="7"/>
    </row>
    <row r="427" spans="2:10">
      <c r="B427" s="172" t="s">
        <v>258</v>
      </c>
      <c r="C427" s="220">
        <v>389257.76000000443</v>
      </c>
      <c r="D427" s="220">
        <v>915527.62999999092</v>
      </c>
      <c r="E427" s="220">
        <v>1468607.3299999966</v>
      </c>
      <c r="F427" s="220">
        <v>2054892.3100000075</v>
      </c>
      <c r="G427" s="220">
        <v>1684783.5300000035</v>
      </c>
      <c r="H427" s="220">
        <v>6513068.5600000955</v>
      </c>
      <c r="I427" s="221"/>
      <c r="J427" s="7"/>
    </row>
    <row r="428" spans="2:10">
      <c r="B428" s="172" t="s">
        <v>469</v>
      </c>
      <c r="C428" s="220"/>
      <c r="D428" s="220"/>
      <c r="E428" s="220"/>
      <c r="F428" s="220"/>
      <c r="G428" s="220"/>
      <c r="H428" s="220"/>
      <c r="I428" s="221"/>
      <c r="J428" s="7"/>
    </row>
    <row r="429" spans="2:10">
      <c r="B429" s="180" t="s">
        <v>259</v>
      </c>
      <c r="C429" s="224">
        <v>242113678.83225301</v>
      </c>
      <c r="D429" s="224">
        <v>239618658.79555309</v>
      </c>
      <c r="E429" s="224">
        <v>255238593.64007178</v>
      </c>
      <c r="F429" s="224">
        <v>251216560.68483004</v>
      </c>
      <c r="G429" s="224">
        <v>269583538.87084192</v>
      </c>
      <c r="H429" s="224">
        <v>1257771030.8235545</v>
      </c>
      <c r="I429" s="225">
        <v>-0.12525351324401479</v>
      </c>
      <c r="J429" s="7"/>
    </row>
    <row r="430" spans="2:10">
      <c r="B430" s="186"/>
      <c r="C430" s="186"/>
      <c r="D430" s="186"/>
      <c r="E430" s="186"/>
      <c r="F430" s="186"/>
      <c r="G430" s="186"/>
      <c r="H430" s="186"/>
      <c r="I430" s="186"/>
      <c r="J430" s="7"/>
    </row>
    <row r="431" spans="2:10">
      <c r="B431" s="186"/>
      <c r="C431" s="186"/>
      <c r="D431" s="186"/>
      <c r="E431" s="186"/>
      <c r="F431" s="186"/>
      <c r="G431" s="186"/>
      <c r="H431" s="186"/>
      <c r="I431" s="186"/>
      <c r="J431" s="7"/>
    </row>
    <row r="432" spans="2:10">
      <c r="B432" s="186" t="s">
        <v>195</v>
      </c>
      <c r="C432" s="226"/>
      <c r="D432" s="226"/>
      <c r="E432" s="226"/>
      <c r="F432" s="226"/>
      <c r="G432" s="226"/>
      <c r="H432" s="226"/>
      <c r="I432" s="227"/>
      <c r="J432" s="7"/>
    </row>
    <row r="433" spans="2:10">
      <c r="B433" s="186" t="s">
        <v>196</v>
      </c>
      <c r="C433" s="226"/>
      <c r="D433" s="226"/>
      <c r="E433" s="226"/>
      <c r="F433" s="226"/>
      <c r="G433" s="226"/>
      <c r="H433" s="226"/>
      <c r="I433" s="227"/>
      <c r="J433" s="7"/>
    </row>
    <row r="434" spans="2:10" ht="14.25" customHeight="1">
      <c r="B434" s="191"/>
      <c r="C434" s="192"/>
      <c r="D434" s="192"/>
      <c r="E434" s="192"/>
      <c r="F434" s="192"/>
      <c r="G434" s="192"/>
      <c r="H434" s="192"/>
      <c r="I434" s="192"/>
      <c r="J434" s="7"/>
    </row>
    <row r="435" spans="2:10" ht="15.4">
      <c r="B435" s="194"/>
      <c r="C435" s="195"/>
      <c r="D435" s="195"/>
      <c r="E435" s="195"/>
      <c r="F435" s="195"/>
      <c r="G435" s="195"/>
      <c r="H435" s="195"/>
      <c r="I435" s="195"/>
      <c r="J435" s="7"/>
    </row>
    <row r="436" spans="2:10">
      <c r="B436" s="196"/>
      <c r="C436" s="192"/>
      <c r="D436" s="192"/>
      <c r="E436" s="192"/>
      <c r="F436" s="192"/>
      <c r="G436" s="192"/>
      <c r="H436" s="192"/>
      <c r="I436" s="192"/>
      <c r="J436" s="7"/>
    </row>
    <row r="437" spans="2:10">
      <c r="B437" s="154">
        <f>B317</f>
        <v>0</v>
      </c>
      <c r="C437" s="197"/>
      <c r="D437" s="197"/>
      <c r="E437" s="197"/>
      <c r="F437" s="197"/>
      <c r="G437" s="197"/>
      <c r="H437" s="197"/>
      <c r="I437" s="198"/>
      <c r="J437" s="7"/>
    </row>
    <row r="438" spans="2:10">
      <c r="B438" s="3" t="s">
        <v>260</v>
      </c>
      <c r="C438" s="158" t="s">
        <v>459</v>
      </c>
      <c r="D438" s="158" t="s">
        <v>460</v>
      </c>
      <c r="E438" s="158" t="s">
        <v>477</v>
      </c>
      <c r="F438" s="158" t="s">
        <v>478</v>
      </c>
      <c r="G438" s="158" t="s">
        <v>480</v>
      </c>
      <c r="H438" s="159" t="s">
        <v>140</v>
      </c>
      <c r="I438" s="160" t="s">
        <v>141</v>
      </c>
      <c r="J438" s="7"/>
    </row>
    <row r="439" spans="2:10">
      <c r="B439" s="199"/>
      <c r="C439" s="162"/>
      <c r="D439" s="162"/>
      <c r="E439" s="162"/>
      <c r="F439" s="162"/>
      <c r="G439" s="162"/>
      <c r="H439" s="162"/>
      <c r="I439" s="163" t="s">
        <v>142</v>
      </c>
      <c r="J439" s="7"/>
    </row>
    <row r="440" spans="2:10">
      <c r="B440" s="171"/>
      <c r="C440" s="228"/>
      <c r="D440" s="228"/>
      <c r="E440" s="228"/>
      <c r="F440" s="228"/>
      <c r="G440" s="228"/>
      <c r="H440" s="228"/>
      <c r="I440" s="221"/>
      <c r="J440" s="7"/>
    </row>
    <row r="441" spans="2:10">
      <c r="B441" s="167" t="s">
        <v>261</v>
      </c>
      <c r="C441" s="229"/>
      <c r="D441" s="229"/>
      <c r="E441" s="229"/>
      <c r="F441" s="229"/>
      <c r="G441" s="229"/>
      <c r="H441" s="229"/>
      <c r="I441" s="223"/>
      <c r="J441" s="7"/>
    </row>
    <row r="442" spans="2:10">
      <c r="B442" s="3" t="s">
        <v>262</v>
      </c>
      <c r="C442" s="220">
        <v>1847222850.7599859</v>
      </c>
      <c r="D442" s="220">
        <v>1659975280.3699796</v>
      </c>
      <c r="E442" s="220">
        <v>1767491460.1999865</v>
      </c>
      <c r="F442" s="220">
        <v>1838245251.1899853</v>
      </c>
      <c r="G442" s="220">
        <v>1765445182.3799849</v>
      </c>
      <c r="H442" s="220">
        <v>8878380024.9010563</v>
      </c>
      <c r="I442" s="221">
        <v>2.3529520564327777E-2</v>
      </c>
      <c r="J442" s="7"/>
    </row>
    <row r="443" spans="2:10">
      <c r="B443" s="3" t="s">
        <v>263</v>
      </c>
      <c r="C443" s="220">
        <v>434777588.51999295</v>
      </c>
      <c r="D443" s="220">
        <v>396712599.53998828</v>
      </c>
      <c r="E443" s="220">
        <v>419726113.169994</v>
      </c>
      <c r="F443" s="220">
        <v>430978468.54999071</v>
      </c>
      <c r="G443" s="220">
        <v>410520903.87999529</v>
      </c>
      <c r="H443" s="220">
        <v>2092715673.6596885</v>
      </c>
      <c r="I443" s="221">
        <v>2.7935993974809614E-2</v>
      </c>
      <c r="J443" s="7"/>
    </row>
    <row r="444" spans="2:10">
      <c r="B444" s="3" t="s">
        <v>264</v>
      </c>
      <c r="C444" s="220">
        <v>5051.099999999984</v>
      </c>
      <c r="D444" s="220">
        <v>4695.259999999992</v>
      </c>
      <c r="E444" s="220">
        <v>5007.4699999999839</v>
      </c>
      <c r="F444" s="220">
        <v>5527.3899999999758</v>
      </c>
      <c r="G444" s="220">
        <v>5542.8799999999728</v>
      </c>
      <c r="H444" s="220">
        <v>25824.099999999489</v>
      </c>
      <c r="I444" s="221"/>
      <c r="J444" s="7"/>
    </row>
    <row r="445" spans="2:10">
      <c r="B445" s="3" t="s">
        <v>265</v>
      </c>
      <c r="C445" s="220">
        <v>41975038.98999954</v>
      </c>
      <c r="D445" s="220">
        <v>42074359.620000072</v>
      </c>
      <c r="E445" s="220">
        <v>40771816.229999624</v>
      </c>
      <c r="F445" s="220">
        <v>42721805.079999566</v>
      </c>
      <c r="G445" s="220">
        <v>40130414.289999552</v>
      </c>
      <c r="H445" s="220">
        <v>207673434.20997676</v>
      </c>
      <c r="I445" s="221">
        <v>4.5244981963801889E-2</v>
      </c>
      <c r="J445" s="7"/>
    </row>
    <row r="446" spans="2:10">
      <c r="B446" s="3" t="s">
        <v>266</v>
      </c>
      <c r="C446" s="220">
        <v>27403.890000000025</v>
      </c>
      <c r="D446" s="220">
        <v>20223.620000000003</v>
      </c>
      <c r="E446" s="220">
        <v>21064.410000000007</v>
      </c>
      <c r="F446" s="220">
        <v>21783.400000000005</v>
      </c>
      <c r="G446" s="220">
        <v>21352.080000000013</v>
      </c>
      <c r="H446" s="220">
        <v>111827.39999999975</v>
      </c>
      <c r="I446" s="221"/>
      <c r="J446" s="7"/>
    </row>
    <row r="447" spans="2:10">
      <c r="B447" s="3" t="s">
        <v>267</v>
      </c>
      <c r="C447" s="220">
        <v>6461742.009999983</v>
      </c>
      <c r="D447" s="220">
        <v>6051452.4500000086</v>
      </c>
      <c r="E447" s="220">
        <v>5972233.6700000241</v>
      </c>
      <c r="F447" s="220">
        <v>5985448.6500000851</v>
      </c>
      <c r="G447" s="220">
        <v>5502411.4200000651</v>
      </c>
      <c r="H447" s="220">
        <v>29973288.200006429</v>
      </c>
      <c r="I447" s="221">
        <v>1.335115461874814E-2</v>
      </c>
      <c r="J447" s="7"/>
    </row>
    <row r="448" spans="2:10">
      <c r="B448" s="3" t="s">
        <v>268</v>
      </c>
      <c r="C448" s="220">
        <v>192716911.42999983</v>
      </c>
      <c r="D448" s="220">
        <v>109506792.13999996</v>
      </c>
      <c r="E448" s="220">
        <v>198275050.57999972</v>
      </c>
      <c r="F448" s="220">
        <v>181298098.20999983</v>
      </c>
      <c r="G448" s="220">
        <v>178216507.68999985</v>
      </c>
      <c r="H448" s="220">
        <v>860013360.04999828</v>
      </c>
      <c r="I448" s="230">
        <v>3.2697220730163901E-2</v>
      </c>
      <c r="J448" s="7"/>
    </row>
    <row r="449" spans="2:10">
      <c r="B449" s="3" t="s">
        <v>269</v>
      </c>
      <c r="C449" s="220">
        <v>7682822.3499999857</v>
      </c>
      <c r="D449" s="220">
        <v>2065093.8100000089</v>
      </c>
      <c r="E449" s="220">
        <v>1616695.8599999943</v>
      </c>
      <c r="F449" s="220">
        <v>1470539.1699999995</v>
      </c>
      <c r="G449" s="220">
        <v>1689190.3299999977</v>
      </c>
      <c r="H449" s="220">
        <v>14524341.519999336</v>
      </c>
      <c r="I449" s="230">
        <v>0.18269972002792478</v>
      </c>
      <c r="J449" s="7"/>
    </row>
    <row r="450" spans="2:10">
      <c r="B450" s="3" t="s">
        <v>270</v>
      </c>
      <c r="C450" s="220">
        <v>873348.65488000435</v>
      </c>
      <c r="D450" s="220">
        <v>749671.84214000276</v>
      </c>
      <c r="E450" s="220">
        <v>787715.04084000154</v>
      </c>
      <c r="F450" s="220">
        <v>759220.90478000138</v>
      </c>
      <c r="G450" s="220">
        <v>842054.10913000326</v>
      </c>
      <c r="H450" s="220">
        <v>4012010.5517700715</v>
      </c>
      <c r="I450" s="230">
        <v>8.8262016239673224E-2</v>
      </c>
      <c r="J450" s="7"/>
    </row>
    <row r="451" spans="2:10">
      <c r="B451" s="3" t="s">
        <v>271</v>
      </c>
      <c r="C451" s="220">
        <v>609042.15155500139</v>
      </c>
      <c r="D451" s="220">
        <v>587401.35121000139</v>
      </c>
      <c r="E451" s="220">
        <v>764698.33825500333</v>
      </c>
      <c r="F451" s="220">
        <v>79023593.969174922</v>
      </c>
      <c r="G451" s="220">
        <v>4372737.3108099997</v>
      </c>
      <c r="H451" s="220">
        <v>85357473.121004909</v>
      </c>
      <c r="I451" s="221"/>
      <c r="J451" s="7"/>
    </row>
    <row r="452" spans="2:10">
      <c r="B452" s="3" t="s">
        <v>481</v>
      </c>
      <c r="C452" s="220"/>
      <c r="D452" s="220"/>
      <c r="E452" s="220"/>
      <c r="F452" s="220"/>
      <c r="G452" s="220"/>
      <c r="H452" s="220"/>
      <c r="I452" s="221"/>
      <c r="J452" s="7"/>
    </row>
    <row r="453" spans="2:10" ht="16.5" customHeight="1">
      <c r="B453" s="3" t="s">
        <v>272</v>
      </c>
      <c r="C453" s="220">
        <v>10385285.714999938</v>
      </c>
      <c r="D453" s="220">
        <v>8563897.2799999248</v>
      </c>
      <c r="E453" s="220">
        <v>8680614.0799999535</v>
      </c>
      <c r="F453" s="220">
        <v>9711500.2599999104</v>
      </c>
      <c r="G453" s="220">
        <v>9336187.8699999023</v>
      </c>
      <c r="H453" s="220">
        <v>46677485.205002829</v>
      </c>
      <c r="I453" s="221">
        <v>-9.4714927986661257E-2</v>
      </c>
      <c r="J453" s="7"/>
    </row>
    <row r="454" spans="2:10">
      <c r="B454" s="3" t="s">
        <v>273</v>
      </c>
      <c r="C454" s="220">
        <v>108150841.20002237</v>
      </c>
      <c r="D454" s="220">
        <v>98327352.880020961</v>
      </c>
      <c r="E454" s="220">
        <v>103184713.04265118</v>
      </c>
      <c r="F454" s="220">
        <v>105342637.14002186</v>
      </c>
      <c r="G454" s="220">
        <v>99540283.630019039</v>
      </c>
      <c r="H454" s="220">
        <v>514545827.89180022</v>
      </c>
      <c r="I454" s="230">
        <v>1.5378606527773009E-2</v>
      </c>
      <c r="J454" s="7"/>
    </row>
    <row r="455" spans="2:10">
      <c r="B455" s="231" t="s">
        <v>274</v>
      </c>
      <c r="C455" s="220">
        <v>6378284.4999999814</v>
      </c>
      <c r="D455" s="220">
        <v>3580328.3499999833</v>
      </c>
      <c r="E455" s="220">
        <v>4001960.1799999764</v>
      </c>
      <c r="F455" s="220">
        <v>16355981.264999984</v>
      </c>
      <c r="G455" s="220">
        <v>5812603.3667249763</v>
      </c>
      <c r="H455" s="220">
        <v>36129157.661724992</v>
      </c>
      <c r="I455" s="230"/>
      <c r="J455" s="7"/>
    </row>
    <row r="456" spans="2:10">
      <c r="B456" s="231" t="s">
        <v>275</v>
      </c>
      <c r="C456" s="220"/>
      <c r="D456" s="220">
        <v>-4795.6400000000003</v>
      </c>
      <c r="E456" s="220"/>
      <c r="F456" s="220"/>
      <c r="G456" s="220"/>
      <c r="H456" s="220">
        <v>-4795.6400000000003</v>
      </c>
      <c r="I456" s="230">
        <v>-0.3051811069255288</v>
      </c>
      <c r="J456" s="7"/>
    </row>
    <row r="457" spans="2:10">
      <c r="B457" s="172" t="s">
        <v>276</v>
      </c>
      <c r="C457" s="220">
        <v>16387877.219999986</v>
      </c>
      <c r="D457" s="220">
        <v>13622416.610000001</v>
      </c>
      <c r="E457" s="220">
        <v>11142430.030000022</v>
      </c>
      <c r="F457" s="220">
        <v>8950756.940000033</v>
      </c>
      <c r="G457" s="220">
        <v>7975599.4599999916</v>
      </c>
      <c r="H457" s="220">
        <v>58079080.259999037</v>
      </c>
      <c r="I457" s="230">
        <v>-0.12587487699072586</v>
      </c>
      <c r="J457" s="7"/>
    </row>
    <row r="458" spans="2:10">
      <c r="B458" s="172" t="s">
        <v>277</v>
      </c>
      <c r="C458" s="220">
        <v>478283.73969999992</v>
      </c>
      <c r="D458" s="220">
        <v>565849.48810000008</v>
      </c>
      <c r="E458" s="220">
        <v>960651.46826999984</v>
      </c>
      <c r="F458" s="220">
        <v>1364441.05941</v>
      </c>
      <c r="G458" s="220">
        <v>1735461.8707399997</v>
      </c>
      <c r="H458" s="220">
        <v>5104687.6262200028</v>
      </c>
      <c r="I458" s="230">
        <v>-0.26905873550652326</v>
      </c>
      <c r="J458" s="7"/>
    </row>
    <row r="459" spans="2:10">
      <c r="B459" s="231" t="s">
        <v>278</v>
      </c>
      <c r="C459" s="220">
        <v>31241.79999999858</v>
      </c>
      <c r="D459" s="220">
        <v>4783.2700000000004</v>
      </c>
      <c r="E459" s="220">
        <v>63.690000000000104</v>
      </c>
      <c r="F459" s="220">
        <v>27.10000000000003</v>
      </c>
      <c r="G459" s="220">
        <v>52.100000000000051</v>
      </c>
      <c r="H459" s="220">
        <v>36167.959999995728</v>
      </c>
      <c r="I459" s="230"/>
      <c r="J459" s="7"/>
    </row>
    <row r="460" spans="2:10">
      <c r="B460" s="3" t="s">
        <v>208</v>
      </c>
      <c r="C460" s="220">
        <v>-146107724.4599995</v>
      </c>
      <c r="D460" s="220">
        <v>-117924084.30999885</v>
      </c>
      <c r="E460" s="220">
        <v>-108188659.93999951</v>
      </c>
      <c r="F460" s="220">
        <v>-95984714.599999353</v>
      </c>
      <c r="G460" s="220">
        <v>-78200913.079999834</v>
      </c>
      <c r="H460" s="220">
        <v>-546406096.39003158</v>
      </c>
      <c r="I460" s="230">
        <v>0.29072879034913846</v>
      </c>
      <c r="J460" s="7"/>
    </row>
    <row r="461" spans="2:10">
      <c r="B461" s="173" t="s">
        <v>279</v>
      </c>
      <c r="C461" s="222">
        <v>2528055889.5711355</v>
      </c>
      <c r="D461" s="222">
        <v>2224483317.9314399</v>
      </c>
      <c r="E461" s="222">
        <v>2455213627.5199966</v>
      </c>
      <c r="F461" s="222">
        <v>2626250365.6783628</v>
      </c>
      <c r="G461" s="222">
        <v>2452945571.5874038</v>
      </c>
      <c r="H461" s="222">
        <v>12286948772.288214</v>
      </c>
      <c r="I461" s="232">
        <v>2.2494064926334545E-2</v>
      </c>
      <c r="J461" s="7"/>
    </row>
    <row r="462" spans="2:10">
      <c r="B462" s="173" t="s">
        <v>280</v>
      </c>
      <c r="C462" s="222">
        <v>35341.03</v>
      </c>
      <c r="D462" s="222">
        <v>23672.81</v>
      </c>
      <c r="E462" s="222">
        <v>33494.83</v>
      </c>
      <c r="F462" s="222">
        <v>24772.000000000004</v>
      </c>
      <c r="G462" s="222">
        <v>41578.070000000007</v>
      </c>
      <c r="H462" s="222">
        <v>158858.74</v>
      </c>
      <c r="I462" s="232">
        <v>-0.10767277742842452</v>
      </c>
      <c r="J462" s="7"/>
    </row>
    <row r="463" spans="2:10">
      <c r="B463" s="167" t="s">
        <v>281</v>
      </c>
      <c r="C463" s="222"/>
      <c r="D463" s="222"/>
      <c r="E463" s="222"/>
      <c r="F463" s="222"/>
      <c r="G463" s="222"/>
      <c r="H463" s="222"/>
      <c r="I463" s="232"/>
      <c r="J463" s="7"/>
    </row>
    <row r="464" spans="2:10">
      <c r="B464" s="233" t="s">
        <v>282</v>
      </c>
      <c r="C464" s="220"/>
      <c r="D464" s="220"/>
      <c r="E464" s="220"/>
      <c r="F464" s="220"/>
      <c r="G464" s="220"/>
      <c r="H464" s="220"/>
      <c r="I464" s="230"/>
      <c r="J464" s="7"/>
    </row>
    <row r="465" spans="2:10">
      <c r="B465" s="234" t="s">
        <v>283</v>
      </c>
      <c r="C465" s="235">
        <v>577063008.80000257</v>
      </c>
      <c r="D465" s="235">
        <v>559291356.03000176</v>
      </c>
      <c r="E465" s="235">
        <v>563928315.480003</v>
      </c>
      <c r="F465" s="235">
        <v>574151504.79000151</v>
      </c>
      <c r="G465" s="235">
        <v>553741215.28000522</v>
      </c>
      <c r="H465" s="235">
        <v>2828175400.3799205</v>
      </c>
      <c r="I465" s="236">
        <v>3.4510384129741167E-2</v>
      </c>
      <c r="J465" s="7"/>
    </row>
    <row r="466" spans="2:10">
      <c r="B466" s="233" t="s">
        <v>284</v>
      </c>
      <c r="C466" s="235"/>
      <c r="D466" s="235"/>
      <c r="E466" s="235"/>
      <c r="F466" s="235"/>
      <c r="G466" s="235"/>
      <c r="H466" s="235"/>
      <c r="I466" s="236"/>
      <c r="J466" s="7"/>
    </row>
    <row r="467" spans="2:10">
      <c r="B467" s="234" t="s">
        <v>285</v>
      </c>
      <c r="C467" s="235">
        <v>51954409.830001101</v>
      </c>
      <c r="D467" s="235">
        <v>51562335.550001137</v>
      </c>
      <c r="E467" s="235">
        <v>55887605.410001032</v>
      </c>
      <c r="F467" s="235">
        <v>56425476.39000129</v>
      </c>
      <c r="G467" s="235">
        <v>53074182.950001016</v>
      </c>
      <c r="H467" s="235">
        <v>268904010.12996328</v>
      </c>
      <c r="I467" s="236">
        <v>1.1552125033550187E-2</v>
      </c>
      <c r="J467" s="7"/>
    </row>
    <row r="468" spans="2:10">
      <c r="B468" s="3" t="s">
        <v>286</v>
      </c>
      <c r="C468" s="235">
        <v>8327449.8900000099</v>
      </c>
      <c r="D468" s="235">
        <v>9244860.3900000099</v>
      </c>
      <c r="E468" s="235">
        <v>9716532.6200000104</v>
      </c>
      <c r="F468" s="235">
        <v>9852054.1999999993</v>
      </c>
      <c r="G468" s="235">
        <v>8945524.4600000083</v>
      </c>
      <c r="H468" s="235">
        <v>46086421.559999824</v>
      </c>
      <c r="I468" s="236">
        <v>7.4439611488453572E-2</v>
      </c>
      <c r="J468" s="7"/>
    </row>
    <row r="469" spans="2:10">
      <c r="B469" s="234" t="s">
        <v>287</v>
      </c>
      <c r="C469" s="235">
        <v>30402453.81000001</v>
      </c>
      <c r="D469" s="235">
        <v>27963693.859999996</v>
      </c>
      <c r="E469" s="235">
        <v>37579927.729999997</v>
      </c>
      <c r="F469" s="235">
        <v>35296510.61999999</v>
      </c>
      <c r="G469" s="235">
        <v>35920417.989999995</v>
      </c>
      <c r="H469" s="235">
        <v>167163004.00999999</v>
      </c>
      <c r="I469" s="236">
        <v>3.3228281270070825E-2</v>
      </c>
      <c r="J469" s="7"/>
    </row>
    <row r="470" spans="2:10">
      <c r="B470" s="234" t="s">
        <v>288</v>
      </c>
      <c r="C470" s="235">
        <v>2888841.4100000034</v>
      </c>
      <c r="D470" s="235">
        <v>2428877.6799999974</v>
      </c>
      <c r="E470" s="235">
        <v>3266528.340000004</v>
      </c>
      <c r="F470" s="235">
        <v>2678036.0100000044</v>
      </c>
      <c r="G470" s="235">
        <v>3178102.3800000111</v>
      </c>
      <c r="H470" s="235">
        <v>14440385.820000341</v>
      </c>
      <c r="I470" s="236">
        <v>8.1664570241008594E-2</v>
      </c>
      <c r="J470" s="7"/>
    </row>
    <row r="471" spans="2:10">
      <c r="B471" s="234" t="s">
        <v>289</v>
      </c>
      <c r="C471" s="235">
        <v>1369456.3000000017</v>
      </c>
      <c r="D471" s="235">
        <v>1527613.4000000006</v>
      </c>
      <c r="E471" s="235">
        <v>1373808.9300000034</v>
      </c>
      <c r="F471" s="235">
        <v>1545137.3900000027</v>
      </c>
      <c r="G471" s="235">
        <v>1311121.2100000021</v>
      </c>
      <c r="H471" s="235">
        <v>7127137.2299999157</v>
      </c>
      <c r="I471" s="236">
        <v>5.5423048898248339E-2</v>
      </c>
      <c r="J471" s="7"/>
    </row>
    <row r="472" spans="2:10">
      <c r="B472" s="234" t="s">
        <v>290</v>
      </c>
      <c r="C472" s="235">
        <v>7199490.3100000219</v>
      </c>
      <c r="D472" s="235">
        <v>7438381.3000000091</v>
      </c>
      <c r="E472" s="235">
        <v>9584570.4600000381</v>
      </c>
      <c r="F472" s="235">
        <v>8901262.5900000166</v>
      </c>
      <c r="G472" s="235">
        <v>8118606.5300000003</v>
      </c>
      <c r="H472" s="235">
        <v>41242311.190001316</v>
      </c>
      <c r="I472" s="236">
        <v>7.1691287368271794E-3</v>
      </c>
      <c r="J472" s="7"/>
    </row>
    <row r="473" spans="2:10">
      <c r="B473" s="234" t="s">
        <v>291</v>
      </c>
      <c r="C473" s="235">
        <v>27000182.940000109</v>
      </c>
      <c r="D473" s="235">
        <v>28156531.8800001</v>
      </c>
      <c r="E473" s="235">
        <v>32635376.610000197</v>
      </c>
      <c r="F473" s="235">
        <v>32286709.640000116</v>
      </c>
      <c r="G473" s="235">
        <v>30449101.140000161</v>
      </c>
      <c r="H473" s="235">
        <v>150527902.21000019</v>
      </c>
      <c r="I473" s="236">
        <v>1.9850289761019768E-2</v>
      </c>
      <c r="J473" s="7"/>
    </row>
    <row r="474" spans="2:10">
      <c r="B474" s="234" t="s">
        <v>292</v>
      </c>
      <c r="C474" s="235"/>
      <c r="D474" s="235"/>
      <c r="E474" s="235"/>
      <c r="F474" s="235"/>
      <c r="G474" s="235"/>
      <c r="H474" s="235"/>
      <c r="I474" s="236"/>
      <c r="J474" s="7"/>
    </row>
    <row r="475" spans="2:10">
      <c r="B475" s="173" t="s">
        <v>293</v>
      </c>
      <c r="C475" s="235"/>
      <c r="D475" s="235"/>
      <c r="E475" s="235"/>
      <c r="F475" s="235"/>
      <c r="G475" s="235"/>
      <c r="H475" s="235"/>
      <c r="I475" s="236"/>
      <c r="J475" s="7"/>
    </row>
    <row r="476" spans="2:10">
      <c r="B476" s="3" t="s">
        <v>294</v>
      </c>
      <c r="C476" s="235">
        <v>274653.65999999963</v>
      </c>
      <c r="D476" s="235">
        <v>266098.88999999972</v>
      </c>
      <c r="E476" s="235">
        <v>260193.81999999986</v>
      </c>
      <c r="F476" s="235">
        <v>227900.24999999997</v>
      </c>
      <c r="G476" s="235">
        <v>300987.7699999999</v>
      </c>
      <c r="H476" s="235">
        <v>1329834.3900000125</v>
      </c>
      <c r="I476" s="236">
        <v>3.6465931498417925E-2</v>
      </c>
      <c r="J476" s="7"/>
    </row>
    <row r="477" spans="2:10">
      <c r="B477" s="3" t="s">
        <v>295</v>
      </c>
      <c r="C477" s="235"/>
      <c r="D477" s="235"/>
      <c r="E477" s="235"/>
      <c r="F477" s="235"/>
      <c r="G477" s="235"/>
      <c r="H477" s="235"/>
      <c r="I477" s="236"/>
      <c r="J477" s="7"/>
    </row>
    <row r="478" spans="2:10">
      <c r="B478" s="173" t="s">
        <v>296</v>
      </c>
      <c r="C478" s="235"/>
      <c r="D478" s="235"/>
      <c r="E478" s="235"/>
      <c r="F478" s="235"/>
      <c r="G478" s="235"/>
      <c r="H478" s="235"/>
      <c r="I478" s="236"/>
      <c r="J478" s="7"/>
    </row>
    <row r="479" spans="2:10">
      <c r="B479" s="3" t="s">
        <v>297</v>
      </c>
      <c r="C479" s="235">
        <v>12393761.83000006</v>
      </c>
      <c r="D479" s="235">
        <v>12723064.870000068</v>
      </c>
      <c r="E479" s="235">
        <v>14159746.360000081</v>
      </c>
      <c r="F479" s="235">
        <v>14025211.370000057</v>
      </c>
      <c r="G479" s="235">
        <v>13469862.920000052</v>
      </c>
      <c r="H479" s="235">
        <v>66771647.349999256</v>
      </c>
      <c r="I479" s="236">
        <v>1.9730284414371857E-2</v>
      </c>
      <c r="J479" s="7"/>
    </row>
    <row r="480" spans="2:10">
      <c r="B480" s="172" t="s">
        <v>298</v>
      </c>
      <c r="C480" s="235"/>
      <c r="D480" s="235"/>
      <c r="E480" s="235"/>
      <c r="F480" s="235"/>
      <c r="G480" s="235"/>
      <c r="H480" s="235"/>
      <c r="I480" s="236"/>
      <c r="J480" s="7"/>
    </row>
    <row r="481" spans="2:10">
      <c r="B481" s="3" t="s">
        <v>299</v>
      </c>
      <c r="C481" s="235">
        <v>228185.76999999976</v>
      </c>
      <c r="D481" s="235">
        <v>221315.40000000002</v>
      </c>
      <c r="E481" s="235">
        <v>193422.28999999983</v>
      </c>
      <c r="F481" s="235">
        <v>189442.56000000026</v>
      </c>
      <c r="G481" s="235">
        <v>163604.1599999998</v>
      </c>
      <c r="H481" s="235">
        <v>995970.17999999388</v>
      </c>
      <c r="I481" s="236">
        <v>-0.14805763685822282</v>
      </c>
      <c r="J481" s="7"/>
    </row>
    <row r="482" spans="2:10">
      <c r="B482" s="173" t="s">
        <v>300</v>
      </c>
      <c r="C482" s="222">
        <v>719101894.55000377</v>
      </c>
      <c r="D482" s="222">
        <v>700824129.2500031</v>
      </c>
      <c r="E482" s="222">
        <v>728586028.05000424</v>
      </c>
      <c r="F482" s="222">
        <v>735579245.81000316</v>
      </c>
      <c r="G482" s="222">
        <v>708672726.7900064</v>
      </c>
      <c r="H482" s="222">
        <v>3592764024.4498839</v>
      </c>
      <c r="I482" s="232">
        <v>3.2129073097581617E-2</v>
      </c>
      <c r="J482" s="7"/>
    </row>
    <row r="483" spans="2:10">
      <c r="B483" s="173" t="s">
        <v>301</v>
      </c>
      <c r="C483" s="222"/>
      <c r="D483" s="222"/>
      <c r="E483" s="222"/>
      <c r="F483" s="222"/>
      <c r="G483" s="222"/>
      <c r="H483" s="222"/>
      <c r="I483" s="232"/>
      <c r="J483" s="7"/>
    </row>
    <row r="484" spans="2:10">
      <c r="B484" s="237" t="s">
        <v>302</v>
      </c>
      <c r="C484" s="222">
        <v>543192.6</v>
      </c>
      <c r="D484" s="222">
        <v>1143631.76</v>
      </c>
      <c r="E484" s="222">
        <v>4916837.4799999995</v>
      </c>
      <c r="F484" s="222">
        <v>17445974.469999995</v>
      </c>
      <c r="G484" s="222">
        <v>21734018.39999998</v>
      </c>
      <c r="H484" s="222">
        <v>45783654.709999941</v>
      </c>
      <c r="I484" s="232">
        <v>4.849498962708565E-2</v>
      </c>
      <c r="J484" s="7"/>
    </row>
    <row r="485" spans="2:10">
      <c r="B485" s="179" t="s">
        <v>303</v>
      </c>
      <c r="C485" s="222"/>
      <c r="D485" s="222"/>
      <c r="E485" s="222"/>
      <c r="F485" s="222"/>
      <c r="G485" s="222"/>
      <c r="H485" s="222"/>
      <c r="I485" s="232"/>
      <c r="J485" s="7"/>
    </row>
    <row r="486" spans="2:10">
      <c r="B486" s="3" t="s">
        <v>304</v>
      </c>
      <c r="C486" s="220">
        <v>40189</v>
      </c>
      <c r="D486" s="220">
        <v>18121.07</v>
      </c>
      <c r="E486" s="220">
        <v>9851.85</v>
      </c>
      <c r="F486" s="220">
        <v>27267.52</v>
      </c>
      <c r="G486" s="220">
        <v>58603.45</v>
      </c>
      <c r="H486" s="220">
        <v>154032.89000000001</v>
      </c>
      <c r="I486" s="230">
        <v>-0.27419155489208002</v>
      </c>
      <c r="J486" s="7"/>
    </row>
    <row r="487" spans="2:10">
      <c r="B487" s="238" t="s">
        <v>305</v>
      </c>
      <c r="C487" s="220">
        <v>138154779.40999985</v>
      </c>
      <c r="D487" s="220">
        <v>135777966.13999981</v>
      </c>
      <c r="E487" s="220">
        <v>141427987.28999987</v>
      </c>
      <c r="F487" s="220">
        <v>140342926.45999977</v>
      </c>
      <c r="G487" s="220">
        <v>131890812.7500001</v>
      </c>
      <c r="H487" s="220">
        <v>687594472.05000126</v>
      </c>
      <c r="I487" s="230">
        <v>1.4185184264975392E-2</v>
      </c>
      <c r="J487" s="7"/>
    </row>
    <row r="488" spans="2:10">
      <c r="B488" s="238" t="s">
        <v>306</v>
      </c>
      <c r="C488" s="220">
        <v>73141043.409999847</v>
      </c>
      <c r="D488" s="220">
        <v>72803101.149999946</v>
      </c>
      <c r="E488" s="220">
        <v>76908888.469999686</v>
      </c>
      <c r="F488" s="220">
        <v>75868024.589999646</v>
      </c>
      <c r="G488" s="220">
        <v>71138137.490000173</v>
      </c>
      <c r="H488" s="220">
        <v>369859195.11000276</v>
      </c>
      <c r="I488" s="230">
        <v>3.3552736262321359E-2</v>
      </c>
      <c r="J488" s="7"/>
    </row>
    <row r="489" spans="2:10">
      <c r="B489" s="238" t="s">
        <v>307</v>
      </c>
      <c r="C489" s="220">
        <v>231297583.94999942</v>
      </c>
      <c r="D489" s="220">
        <v>222406360.80999967</v>
      </c>
      <c r="E489" s="220">
        <v>232559602.09000108</v>
      </c>
      <c r="F489" s="220">
        <v>240443733.4799991</v>
      </c>
      <c r="G489" s="220">
        <v>210231438.15000048</v>
      </c>
      <c r="H489" s="220">
        <v>1136938718.4799972</v>
      </c>
      <c r="I489" s="230">
        <v>1.2003471632496154E-2</v>
      </c>
      <c r="J489" s="7"/>
    </row>
    <row r="490" spans="2:10">
      <c r="B490" s="238" t="s">
        <v>308</v>
      </c>
      <c r="C490" s="220">
        <v>5859934.3499999885</v>
      </c>
      <c r="D490" s="220">
        <v>5205712.5499999933</v>
      </c>
      <c r="E490" s="220">
        <v>5613906.8900000071</v>
      </c>
      <c r="F490" s="220">
        <v>5530807.3299999982</v>
      </c>
      <c r="G490" s="220">
        <v>5435752.769999994</v>
      </c>
      <c r="H490" s="220">
        <v>27646113.890000049</v>
      </c>
      <c r="I490" s="230">
        <v>-1.1750884971477582E-3</v>
      </c>
      <c r="J490" s="7"/>
    </row>
    <row r="491" spans="2:10">
      <c r="B491" s="238" t="s">
        <v>309</v>
      </c>
      <c r="C491" s="220">
        <v>5012.5</v>
      </c>
      <c r="D491" s="220">
        <v>3257.5</v>
      </c>
      <c r="E491" s="220">
        <v>4321.99</v>
      </c>
      <c r="F491" s="220">
        <v>5962.5</v>
      </c>
      <c r="G491" s="220">
        <v>2070</v>
      </c>
      <c r="H491" s="220">
        <v>20624.489999999998</v>
      </c>
      <c r="I491" s="230"/>
      <c r="J491" s="7"/>
    </row>
    <row r="492" spans="2:10">
      <c r="B492" s="238" t="s">
        <v>310</v>
      </c>
      <c r="C492" s="220">
        <v>48027880.776100017</v>
      </c>
      <c r="D492" s="220">
        <v>41058701.858260028</v>
      </c>
      <c r="E492" s="220">
        <v>42370942.261480011</v>
      </c>
      <c r="F492" s="220">
        <v>41187738.452870041</v>
      </c>
      <c r="G492" s="220">
        <v>43921395.355429977</v>
      </c>
      <c r="H492" s="220">
        <v>216566658.70413965</v>
      </c>
      <c r="I492" s="230">
        <v>1.0976470990472054E-2</v>
      </c>
      <c r="J492" s="7"/>
    </row>
    <row r="493" spans="2:10">
      <c r="B493" s="3" t="s">
        <v>311</v>
      </c>
      <c r="C493" s="220">
        <v>90366.792985000007</v>
      </c>
      <c r="D493" s="220">
        <v>127000.79125999995</v>
      </c>
      <c r="E493" s="220">
        <v>29692.547465000003</v>
      </c>
      <c r="F493" s="220">
        <v>19969250.737169996</v>
      </c>
      <c r="G493" s="220">
        <v>40981.448405000003</v>
      </c>
      <c r="H493" s="220">
        <v>20257292.317284998</v>
      </c>
      <c r="I493" s="230">
        <v>0.18057940333224121</v>
      </c>
      <c r="J493" s="7"/>
    </row>
    <row r="494" spans="2:10">
      <c r="B494" s="172" t="s">
        <v>312</v>
      </c>
      <c r="C494" s="220">
        <v>-38267.33</v>
      </c>
      <c r="D494" s="220"/>
      <c r="E494" s="220"/>
      <c r="F494" s="220">
        <v>-13213.68</v>
      </c>
      <c r="G494" s="220"/>
      <c r="H494" s="220">
        <v>-51481.01</v>
      </c>
      <c r="I494" s="230"/>
      <c r="J494" s="7"/>
    </row>
    <row r="495" spans="2:10">
      <c r="B495" s="172" t="s">
        <v>482</v>
      </c>
      <c r="C495" s="220"/>
      <c r="D495" s="220"/>
      <c r="E495" s="220"/>
      <c r="F495" s="220"/>
      <c r="G495" s="220"/>
      <c r="H495" s="220"/>
      <c r="I495" s="230"/>
      <c r="J495" s="7"/>
    </row>
    <row r="496" spans="2:10">
      <c r="B496" s="238" t="s">
        <v>313</v>
      </c>
      <c r="C496" s="220">
        <v>4396044.0399999991</v>
      </c>
      <c r="D496" s="220">
        <v>4463195.47</v>
      </c>
      <c r="E496" s="220">
        <v>4534480.6300000018</v>
      </c>
      <c r="F496" s="220">
        <v>4603442.9300000025</v>
      </c>
      <c r="G496" s="220">
        <v>4582569.129999999</v>
      </c>
      <c r="H496" s="220">
        <v>22579732.20000001</v>
      </c>
      <c r="I496" s="230">
        <v>-7.9568583216068633E-2</v>
      </c>
      <c r="J496" s="7"/>
    </row>
    <row r="497" spans="2:10">
      <c r="B497" s="3" t="s">
        <v>208</v>
      </c>
      <c r="C497" s="220">
        <v>-11854293.190000014</v>
      </c>
      <c r="D497" s="220">
        <v>-6453488.0399999805</v>
      </c>
      <c r="E497" s="220">
        <v>-4221761.8199999984</v>
      </c>
      <c r="F497" s="220">
        <v>-2874743.2000000048</v>
      </c>
      <c r="G497" s="220">
        <v>-1868026.839999995</v>
      </c>
      <c r="H497" s="220">
        <v>-27272313.090000123</v>
      </c>
      <c r="I497" s="230">
        <v>0.16211242604791298</v>
      </c>
      <c r="J497" s="7"/>
    </row>
    <row r="498" spans="2:10">
      <c r="B498" s="173" t="s">
        <v>314</v>
      </c>
      <c r="C498" s="222">
        <v>489120273.70908409</v>
      </c>
      <c r="D498" s="222">
        <v>475409929.29951942</v>
      </c>
      <c r="E498" s="222">
        <v>499237912.1989457</v>
      </c>
      <c r="F498" s="222">
        <v>525091197.12003857</v>
      </c>
      <c r="G498" s="222">
        <v>465433733.70383573</v>
      </c>
      <c r="H498" s="222">
        <v>2454293046.031426</v>
      </c>
      <c r="I498" s="232">
        <v>1.4229347620531962E-2</v>
      </c>
      <c r="J498" s="7"/>
    </row>
    <row r="499" spans="2:10">
      <c r="B499" s="239" t="s">
        <v>315</v>
      </c>
      <c r="C499" s="220">
        <v>63845.599999999999</v>
      </c>
      <c r="D499" s="220">
        <v>198222.08000000002</v>
      </c>
      <c r="E499" s="220">
        <v>285038.37</v>
      </c>
      <c r="F499" s="220">
        <v>159664.71</v>
      </c>
      <c r="G499" s="220">
        <v>241089.51</v>
      </c>
      <c r="H499" s="220">
        <v>947860.2699999999</v>
      </c>
      <c r="I499" s="230">
        <v>-0.27972241668235542</v>
      </c>
      <c r="J499" s="7"/>
    </row>
    <row r="500" spans="2:10">
      <c r="B500" s="239" t="s">
        <v>316</v>
      </c>
      <c r="C500" s="220">
        <v>378858.91180999996</v>
      </c>
      <c r="D500" s="220">
        <v>475618.45807999989</v>
      </c>
      <c r="E500" s="220">
        <v>115385.04519999999</v>
      </c>
      <c r="F500" s="220">
        <v>82469999.479425028</v>
      </c>
      <c r="G500" s="220">
        <v>89253154.881370053</v>
      </c>
      <c r="H500" s="220">
        <v>172693016.77588508</v>
      </c>
      <c r="I500" s="230">
        <v>0.18663407540115018</v>
      </c>
      <c r="J500" s="7"/>
    </row>
    <row r="501" spans="2:10">
      <c r="B501" s="239" t="s">
        <v>317</v>
      </c>
      <c r="C501" s="220">
        <v>-2563.6324999999997</v>
      </c>
      <c r="D501" s="220">
        <v>-12118.473119999999</v>
      </c>
      <c r="E501" s="220">
        <v>3644.0040000000017</v>
      </c>
      <c r="F501" s="220">
        <v>10871.093999999999</v>
      </c>
      <c r="G501" s="220">
        <v>37238.684209999992</v>
      </c>
      <c r="H501" s="220">
        <v>37071.676589999995</v>
      </c>
      <c r="I501" s="230"/>
      <c r="J501" s="7"/>
    </row>
    <row r="502" spans="2:10">
      <c r="B502" s="239" t="s">
        <v>318</v>
      </c>
      <c r="C502" s="220">
        <v>2113625.6787899942</v>
      </c>
      <c r="D502" s="220">
        <v>518007.65827000077</v>
      </c>
      <c r="E502" s="220">
        <v>164634.98295999991</v>
      </c>
      <c r="F502" s="220">
        <v>171357.72214000011</v>
      </c>
      <c r="G502" s="220">
        <v>303057.24011999997</v>
      </c>
      <c r="H502" s="220">
        <v>3270683.2822799277</v>
      </c>
      <c r="I502" s="230">
        <v>-0.75633771253666515</v>
      </c>
      <c r="J502" s="7"/>
    </row>
    <row r="503" spans="2:10">
      <c r="B503" s="239" t="s">
        <v>319</v>
      </c>
      <c r="C503" s="220">
        <v>116979.51551</v>
      </c>
      <c r="D503" s="220">
        <v>147829.08296000003</v>
      </c>
      <c r="E503" s="220">
        <v>105381.33749000003</v>
      </c>
      <c r="F503" s="220">
        <v>212043.08826999995</v>
      </c>
      <c r="G503" s="220">
        <v>235318.85</v>
      </c>
      <c r="H503" s="220">
        <v>817551.87422999926</v>
      </c>
      <c r="I503" s="230">
        <v>-0.40992036507719898</v>
      </c>
      <c r="J503" s="7"/>
    </row>
    <row r="504" spans="2:10">
      <c r="B504" s="239" t="s">
        <v>320</v>
      </c>
      <c r="C504" s="220">
        <v>16851791.207029995</v>
      </c>
      <c r="D504" s="220">
        <v>19508519.720689997</v>
      </c>
      <c r="E504" s="220">
        <v>17023404.01554</v>
      </c>
      <c r="F504" s="220">
        <v>15999206.424760003</v>
      </c>
      <c r="G504" s="220">
        <v>16415234.894369997</v>
      </c>
      <c r="H504" s="220">
        <v>85798156.262390062</v>
      </c>
      <c r="I504" s="230">
        <v>0.15935004507060335</v>
      </c>
      <c r="J504" s="7"/>
    </row>
    <row r="505" spans="2:10">
      <c r="B505" s="239" t="s">
        <v>321</v>
      </c>
      <c r="C505" s="220">
        <v>71425</v>
      </c>
      <c r="D505" s="220">
        <v>158340</v>
      </c>
      <c r="E505" s="220">
        <v>152880</v>
      </c>
      <c r="F505" s="220">
        <v>76450</v>
      </c>
      <c r="G505" s="220">
        <v>122698</v>
      </c>
      <c r="H505" s="220">
        <v>581793</v>
      </c>
      <c r="I505" s="230">
        <v>5.6341940802016044E-2</v>
      </c>
      <c r="J505" s="7"/>
    </row>
    <row r="506" spans="2:10">
      <c r="B506" s="239" t="s">
        <v>322</v>
      </c>
      <c r="C506" s="220">
        <v>5654471.2900000056</v>
      </c>
      <c r="D506" s="220">
        <v>5626199.9600000009</v>
      </c>
      <c r="E506" s="220">
        <v>7866168.3999999939</v>
      </c>
      <c r="F506" s="220">
        <v>8676104.8999999985</v>
      </c>
      <c r="G506" s="220">
        <v>6103203.5000000009</v>
      </c>
      <c r="H506" s="220">
        <v>33926148.049999744</v>
      </c>
      <c r="I506" s="230"/>
      <c r="J506" s="7"/>
    </row>
    <row r="507" spans="2:10">
      <c r="B507" s="239" t="s">
        <v>323</v>
      </c>
      <c r="C507" s="220">
        <v>508300.929145</v>
      </c>
      <c r="D507" s="220">
        <v>836594.03249999986</v>
      </c>
      <c r="E507" s="220">
        <v>6351934.5850000009</v>
      </c>
      <c r="F507" s="220">
        <v>169014.84195500001</v>
      </c>
      <c r="G507" s="220">
        <v>92372490.050909907</v>
      </c>
      <c r="H507" s="220">
        <v>100238334.43950993</v>
      </c>
      <c r="I507" s="230">
        <v>0.16010464880476261</v>
      </c>
      <c r="J507" s="7"/>
    </row>
    <row r="508" spans="2:10">
      <c r="B508" s="239" t="s">
        <v>324</v>
      </c>
      <c r="C508" s="220">
        <v>3614421.6500000004</v>
      </c>
      <c r="D508" s="220">
        <v>3611199.649999998</v>
      </c>
      <c r="E508" s="220">
        <v>3588598.1499999966</v>
      </c>
      <c r="F508" s="220">
        <v>3761331.2099999967</v>
      </c>
      <c r="G508" s="220">
        <v>3712717.7799999979</v>
      </c>
      <c r="H508" s="220">
        <v>18288268.440000024</v>
      </c>
      <c r="I508" s="230"/>
      <c r="J508" s="7"/>
    </row>
    <row r="509" spans="2:10">
      <c r="B509" s="239" t="s">
        <v>483</v>
      </c>
      <c r="C509" s="220"/>
      <c r="D509" s="220"/>
      <c r="E509" s="220"/>
      <c r="F509" s="220"/>
      <c r="G509" s="220"/>
      <c r="H509" s="220"/>
      <c r="I509" s="230"/>
      <c r="J509" s="7"/>
    </row>
    <row r="510" spans="2:10">
      <c r="B510" s="239" t="s">
        <v>325</v>
      </c>
      <c r="C510" s="220">
        <v>321233.86</v>
      </c>
      <c r="D510" s="220">
        <v>400254.43</v>
      </c>
      <c r="E510" s="220">
        <v>288512.88</v>
      </c>
      <c r="F510" s="220">
        <v>387522.66000000003</v>
      </c>
      <c r="G510" s="220">
        <v>275254.14</v>
      </c>
      <c r="H510" s="220">
        <v>1672777.97</v>
      </c>
      <c r="I510" s="230">
        <v>0.37638171108880347</v>
      </c>
      <c r="J510" s="7"/>
    </row>
    <row r="511" spans="2:10">
      <c r="B511" s="240" t="s">
        <v>326</v>
      </c>
      <c r="C511" s="222">
        <v>519355856.31886905</v>
      </c>
      <c r="D511" s="222">
        <v>508022227.65889949</v>
      </c>
      <c r="E511" s="222">
        <v>540100331.44913566</v>
      </c>
      <c r="F511" s="222">
        <v>654630737.72058845</v>
      </c>
      <c r="G511" s="222">
        <v>696239209.63481557</v>
      </c>
      <c r="H511" s="222">
        <v>2918348362.782311</v>
      </c>
      <c r="I511" s="232">
        <v>4.259925797457953E-2</v>
      </c>
      <c r="J511" s="7"/>
    </row>
    <row r="512" spans="2:10">
      <c r="B512" s="239" t="s">
        <v>327</v>
      </c>
      <c r="C512" s="220">
        <v>536237878.50999963</v>
      </c>
      <c r="D512" s="220">
        <v>540875752.29000068</v>
      </c>
      <c r="E512" s="220">
        <v>580043039.46000195</v>
      </c>
      <c r="F512" s="220">
        <v>599769333.2199986</v>
      </c>
      <c r="G512" s="220">
        <v>511375691.01000142</v>
      </c>
      <c r="H512" s="220">
        <v>2768301694.4899883</v>
      </c>
      <c r="I512" s="230">
        <v>6.5254753381218666E-3</v>
      </c>
      <c r="J512" s="7"/>
    </row>
    <row r="513" spans="2:10">
      <c r="B513" s="239" t="s">
        <v>328</v>
      </c>
      <c r="C513" s="220">
        <v>412330494.57999957</v>
      </c>
      <c r="D513" s="220">
        <v>362763781.12999988</v>
      </c>
      <c r="E513" s="220">
        <v>388481106.73999882</v>
      </c>
      <c r="F513" s="220">
        <v>398816562.87999988</v>
      </c>
      <c r="G513" s="220">
        <v>390798034.81000048</v>
      </c>
      <c r="H513" s="220">
        <v>1953189980.1399994</v>
      </c>
      <c r="I513" s="230">
        <v>5.760999879804829E-2</v>
      </c>
      <c r="J513" s="7"/>
    </row>
    <row r="514" spans="2:10">
      <c r="B514" s="239" t="s">
        <v>329</v>
      </c>
      <c r="C514" s="220">
        <v>41204371.020000003</v>
      </c>
      <c r="D514" s="220">
        <v>36779295.240000047</v>
      </c>
      <c r="E514" s="220">
        <v>39411382.129999995</v>
      </c>
      <c r="F514" s="220">
        <v>40852422.240000062</v>
      </c>
      <c r="G514" s="220">
        <v>37043350.959999934</v>
      </c>
      <c r="H514" s="220">
        <v>195290821.59000015</v>
      </c>
      <c r="I514" s="230">
        <v>3.7857861612573318E-2</v>
      </c>
      <c r="J514" s="7"/>
    </row>
    <row r="515" spans="2:10">
      <c r="B515" s="239" t="s">
        <v>330</v>
      </c>
      <c r="C515" s="220">
        <v>74607532.659999922</v>
      </c>
      <c r="D515" s="220">
        <v>71593437.990000129</v>
      </c>
      <c r="E515" s="220">
        <v>78468600.89000003</v>
      </c>
      <c r="F515" s="220">
        <v>77192142.62999998</v>
      </c>
      <c r="G515" s="220">
        <v>69738055.590000018</v>
      </c>
      <c r="H515" s="220">
        <v>371599769.76000041</v>
      </c>
      <c r="I515" s="230">
        <v>3.6060914258563725E-2</v>
      </c>
      <c r="J515" s="7"/>
    </row>
    <row r="516" spans="2:10">
      <c r="B516" s="239" t="s">
        <v>331</v>
      </c>
      <c r="C516" s="220">
        <v>379397837.87999994</v>
      </c>
      <c r="D516" s="220">
        <v>330791568.59000069</v>
      </c>
      <c r="E516" s="220">
        <v>355209506.0000006</v>
      </c>
      <c r="F516" s="220">
        <v>369803204.82000011</v>
      </c>
      <c r="G516" s="220">
        <v>356463358.4200002</v>
      </c>
      <c r="H516" s="220">
        <v>1791665475.7099962</v>
      </c>
      <c r="I516" s="230">
        <v>8.6576195236442777E-2</v>
      </c>
      <c r="J516" s="7"/>
    </row>
    <row r="517" spans="2:10">
      <c r="B517" s="239" t="s">
        <v>332</v>
      </c>
      <c r="C517" s="220"/>
      <c r="D517" s="220"/>
      <c r="E517" s="220"/>
      <c r="F517" s="220"/>
      <c r="G517" s="220"/>
      <c r="H517" s="220"/>
      <c r="I517" s="230"/>
      <c r="J517" s="7"/>
    </row>
    <row r="518" spans="2:10">
      <c r="B518" s="241" t="s">
        <v>333</v>
      </c>
      <c r="C518" s="222">
        <v>1443778114.6499991</v>
      </c>
      <c r="D518" s="222">
        <v>1342803835.2400014</v>
      </c>
      <c r="E518" s="222">
        <v>1441613635.2200012</v>
      </c>
      <c r="F518" s="222">
        <v>1486433665.7899985</v>
      </c>
      <c r="G518" s="222">
        <v>1365418490.7900019</v>
      </c>
      <c r="H518" s="222">
        <v>7080047741.6899853</v>
      </c>
      <c r="I518" s="232">
        <v>4.2272859830031706E-2</v>
      </c>
      <c r="J518" s="7"/>
    </row>
    <row r="519" spans="2:10">
      <c r="B519" s="213" t="s">
        <v>334</v>
      </c>
      <c r="C519" s="222">
        <v>6693907287.0201168</v>
      </c>
      <c r="D519" s="222">
        <v>6215352865.8409424</v>
      </c>
      <c r="E519" s="222">
        <v>6656677457.0389252</v>
      </c>
      <c r="F519" s="222">
        <v>7076914389.7042179</v>
      </c>
      <c r="G519" s="222">
        <v>6750190278.1555262</v>
      </c>
      <c r="H519" s="222">
        <v>33393042277.759705</v>
      </c>
      <c r="I519" s="232">
        <v>2.2131156077104475E-2</v>
      </c>
      <c r="J519" s="7"/>
    </row>
    <row r="520" spans="2:10">
      <c r="B520" s="242" t="s">
        <v>335</v>
      </c>
      <c r="C520" s="243"/>
      <c r="D520" s="243">
        <v>62.6</v>
      </c>
      <c r="E520" s="243">
        <v>116.11</v>
      </c>
      <c r="F520" s="243"/>
      <c r="G520" s="243"/>
      <c r="H520" s="243">
        <v>178.71</v>
      </c>
      <c r="I520" s="244"/>
      <c r="J520" s="7"/>
    </row>
    <row r="521" spans="2:10">
      <c r="B521" s="245" t="s">
        <v>336</v>
      </c>
      <c r="C521" s="246">
        <v>67.5</v>
      </c>
      <c r="D521" s="246"/>
      <c r="E521" s="246"/>
      <c r="F521" s="246"/>
      <c r="G521" s="246"/>
      <c r="H521" s="246">
        <v>67.5</v>
      </c>
      <c r="I521" s="247">
        <v>-0.56174522789248149</v>
      </c>
      <c r="J521" s="7"/>
    </row>
    <row r="522" spans="2:10">
      <c r="B522" s="248" t="s">
        <v>337</v>
      </c>
      <c r="C522" s="249">
        <v>9006063990.6553059</v>
      </c>
      <c r="D522" s="249">
        <v>8476055556.4228334</v>
      </c>
      <c r="E522" s="249">
        <v>9142168813.8688583</v>
      </c>
      <c r="F522" s="249">
        <v>9787083142.6207428</v>
      </c>
      <c r="G522" s="249">
        <v>9333904308.5832348</v>
      </c>
      <c r="H522" s="249">
        <v>45745275812.150955</v>
      </c>
      <c r="I522" s="250">
        <v>2.9804570927457252E-2</v>
      </c>
      <c r="J522" s="7"/>
    </row>
    <row r="523" spans="2:10">
      <c r="B523" s="239" t="s">
        <v>338</v>
      </c>
      <c r="C523" s="251">
        <v>87344947.849999994</v>
      </c>
      <c r="D523" s="251">
        <v>81162252.63000007</v>
      </c>
      <c r="E523" s="251">
        <v>86876518.280000061</v>
      </c>
      <c r="F523" s="251">
        <v>91754733.390000015</v>
      </c>
      <c r="G523" s="251">
        <v>91188561.430000052</v>
      </c>
      <c r="H523" s="251">
        <v>438327013.5799998</v>
      </c>
      <c r="I523" s="252">
        <v>3.3035666266085784E-3</v>
      </c>
      <c r="J523" s="7"/>
    </row>
    <row r="524" spans="2:10">
      <c r="B524" s="239" t="s">
        <v>339</v>
      </c>
      <c r="C524" s="224">
        <v>12125120.389999997</v>
      </c>
      <c r="D524" s="224">
        <v>10913936.880000001</v>
      </c>
      <c r="E524" s="224">
        <v>11755037.540000003</v>
      </c>
      <c r="F524" s="224">
        <v>12328761.529999999</v>
      </c>
      <c r="G524" s="224">
        <v>12113857.690000001</v>
      </c>
      <c r="H524" s="224">
        <v>59236714.030000016</v>
      </c>
      <c r="I524" s="253">
        <v>3.3743697369958969E-2</v>
      </c>
      <c r="J524" s="7"/>
    </row>
    <row r="525" spans="2:10">
      <c r="B525" s="254" t="s">
        <v>340</v>
      </c>
      <c r="C525" s="249">
        <v>99470068.239999995</v>
      </c>
      <c r="D525" s="249">
        <v>92076189.510000065</v>
      </c>
      <c r="E525" s="249">
        <v>98631555.820000067</v>
      </c>
      <c r="F525" s="249">
        <v>104083494.92000002</v>
      </c>
      <c r="G525" s="249">
        <v>103302419.12000005</v>
      </c>
      <c r="H525" s="249">
        <v>497563727.60999984</v>
      </c>
      <c r="I525" s="255">
        <v>6.8332311234249321E-3</v>
      </c>
      <c r="J525" s="7"/>
    </row>
    <row r="526" spans="2:10">
      <c r="B526" s="254" t="s">
        <v>341</v>
      </c>
      <c r="C526" s="249">
        <v>46106.770000000004</v>
      </c>
      <c r="D526" s="249">
        <v>35122.03</v>
      </c>
      <c r="E526" s="249">
        <v>32873.46</v>
      </c>
      <c r="F526" s="249">
        <v>40989.889999999985</v>
      </c>
      <c r="G526" s="249">
        <v>27345.530000000002</v>
      </c>
      <c r="H526" s="249">
        <v>182437.68</v>
      </c>
      <c r="I526" s="255">
        <v>0.12268215401900839</v>
      </c>
      <c r="J526" s="7"/>
    </row>
    <row r="527" spans="2:10">
      <c r="B527" s="254" t="s">
        <v>342</v>
      </c>
      <c r="C527" s="256">
        <v>156792.559565</v>
      </c>
      <c r="D527" s="256">
        <v>201850.66943000004</v>
      </c>
      <c r="E527" s="256">
        <v>105991.80347499999</v>
      </c>
      <c r="F527" s="256">
        <v>196378.63641000001</v>
      </c>
      <c r="G527" s="256">
        <v>102065.87568500001</v>
      </c>
      <c r="H527" s="256">
        <v>763079.54456499976</v>
      </c>
      <c r="I527" s="255"/>
      <c r="J527" s="7"/>
    </row>
    <row r="528" spans="2:10">
      <c r="B528" s="254" t="s">
        <v>343</v>
      </c>
      <c r="C528" s="256">
        <v>1384.1787399999996</v>
      </c>
      <c r="D528" s="256"/>
      <c r="E528" s="256"/>
      <c r="F528" s="256"/>
      <c r="G528" s="256"/>
      <c r="H528" s="256">
        <v>1384.1787399999996</v>
      </c>
      <c r="I528" s="255">
        <v>-0.99998151363184207</v>
      </c>
      <c r="J528" s="7"/>
    </row>
    <row r="529" spans="2:10">
      <c r="B529" s="254" t="s">
        <v>344</v>
      </c>
      <c r="C529" s="256">
        <v>5947.44</v>
      </c>
      <c r="D529" s="256">
        <v>5799.8899999999985</v>
      </c>
      <c r="E529" s="256">
        <v>7949.6400000000012</v>
      </c>
      <c r="F529" s="256">
        <v>5934.2199999999993</v>
      </c>
      <c r="G529" s="256">
        <v>11597.410000000002</v>
      </c>
      <c r="H529" s="256">
        <v>37228.600000000013</v>
      </c>
      <c r="I529" s="255">
        <v>-5.2851740917859713E-2</v>
      </c>
      <c r="J529" s="7"/>
    </row>
    <row r="530" spans="2:10">
      <c r="B530" s="186" t="s">
        <v>195</v>
      </c>
      <c r="C530" s="257"/>
      <c r="D530" s="257"/>
      <c r="E530" s="257"/>
      <c r="F530" s="257"/>
      <c r="G530" s="257"/>
      <c r="H530" s="257"/>
      <c r="I530" s="258"/>
      <c r="J530" s="7"/>
    </row>
    <row r="531" spans="2:10">
      <c r="B531" s="186" t="s">
        <v>196</v>
      </c>
      <c r="C531" s="257"/>
      <c r="D531" s="257"/>
      <c r="E531" s="257"/>
      <c r="F531" s="257"/>
      <c r="G531" s="257"/>
      <c r="H531" s="257"/>
      <c r="I531" s="259"/>
      <c r="J531" s="7"/>
    </row>
    <row r="532" spans="2:10">
      <c r="B532" s="260"/>
      <c r="C532" s="261"/>
      <c r="D532" s="261"/>
      <c r="E532" s="261"/>
      <c r="F532" s="261"/>
      <c r="G532" s="261"/>
      <c r="H532" s="261"/>
      <c r="I532" s="191"/>
      <c r="J532" s="7"/>
    </row>
    <row r="533" spans="2:10" ht="15.4">
      <c r="B533" s="194"/>
      <c r="C533" s="195"/>
      <c r="D533" s="195"/>
      <c r="E533" s="195"/>
      <c r="F533" s="195"/>
      <c r="G533" s="195"/>
      <c r="H533" s="195"/>
      <c r="I533" s="195"/>
      <c r="J533" s="7"/>
    </row>
    <row r="534" spans="2:10">
      <c r="B534" s="154"/>
      <c r="C534" s="262"/>
      <c r="D534" s="262"/>
      <c r="E534" s="262"/>
      <c r="F534" s="262"/>
      <c r="G534" s="262"/>
      <c r="H534" s="262"/>
      <c r="I534" s="263"/>
      <c r="J534" s="7"/>
    </row>
    <row r="535" spans="2:10">
      <c r="B535" s="264"/>
      <c r="C535" s="158" t="s">
        <v>459</v>
      </c>
      <c r="D535" s="158" t="s">
        <v>460</v>
      </c>
      <c r="E535" s="158" t="s">
        <v>477</v>
      </c>
      <c r="F535" s="158" t="s">
        <v>478</v>
      </c>
      <c r="G535" s="158" t="s">
        <v>480</v>
      </c>
      <c r="H535" s="159" t="s">
        <v>140</v>
      </c>
      <c r="I535" s="160" t="s">
        <v>141</v>
      </c>
      <c r="J535" s="7"/>
    </row>
    <row r="536" spans="2:10">
      <c r="B536" s="161"/>
      <c r="C536" s="162"/>
      <c r="D536" s="162"/>
      <c r="E536" s="162"/>
      <c r="F536" s="162"/>
      <c r="G536" s="162"/>
      <c r="H536" s="162"/>
      <c r="I536" s="163" t="s">
        <v>142</v>
      </c>
      <c r="J536" s="7"/>
    </row>
    <row r="537" spans="2:10">
      <c r="B537" s="265" t="s">
        <v>345</v>
      </c>
      <c r="C537" s="218"/>
      <c r="D537" s="218"/>
      <c r="E537" s="218"/>
      <c r="F537" s="218"/>
      <c r="G537" s="218"/>
      <c r="H537" s="218"/>
      <c r="I537" s="217"/>
      <c r="J537" s="7"/>
    </row>
    <row r="538" spans="2:10">
      <c r="B538" s="237"/>
      <c r="C538" s="218"/>
      <c r="D538" s="218"/>
      <c r="E538" s="218"/>
      <c r="F538" s="218"/>
      <c r="G538" s="218"/>
      <c r="H538" s="218"/>
      <c r="I538" s="217"/>
      <c r="J538" s="7"/>
    </row>
    <row r="539" spans="2:10">
      <c r="B539" s="266" t="s">
        <v>346</v>
      </c>
      <c r="C539" s="219"/>
      <c r="D539" s="219"/>
      <c r="E539" s="219"/>
      <c r="F539" s="219"/>
      <c r="G539" s="219"/>
      <c r="H539" s="219"/>
      <c r="I539" s="215"/>
      <c r="J539" s="7"/>
    </row>
    <row r="540" spans="2:10">
      <c r="B540" s="237"/>
      <c r="C540" s="218"/>
      <c r="D540" s="218"/>
      <c r="E540" s="218"/>
      <c r="F540" s="218"/>
      <c r="G540" s="218"/>
      <c r="H540" s="218"/>
      <c r="I540" s="217"/>
      <c r="J540" s="7"/>
    </row>
    <row r="541" spans="2:10">
      <c r="B541" s="266" t="s">
        <v>347</v>
      </c>
      <c r="C541" s="219">
        <v>6980693983.8027868</v>
      </c>
      <c r="D541" s="219">
        <v>6705993252.2967424</v>
      </c>
      <c r="E541" s="219">
        <v>7305288001.6984301</v>
      </c>
      <c r="F541" s="219">
        <v>6687318953.935586</v>
      </c>
      <c r="G541" s="219">
        <v>6460848177.7227335</v>
      </c>
      <c r="H541" s="219">
        <v>34140142369.456291</v>
      </c>
      <c r="I541" s="215">
        <v>-6.9099478732070896E-3</v>
      </c>
      <c r="J541" s="7"/>
    </row>
    <row r="542" spans="2:10">
      <c r="B542" s="267" t="s">
        <v>348</v>
      </c>
      <c r="C542" s="219">
        <v>1654933458.8676505</v>
      </c>
      <c r="D542" s="219">
        <v>1598235266.4582777</v>
      </c>
      <c r="E542" s="219">
        <v>1653477355.9843802</v>
      </c>
      <c r="F542" s="219">
        <v>1632703282.0335202</v>
      </c>
      <c r="G542" s="219">
        <v>1574509626.9976428</v>
      </c>
      <c r="H542" s="219">
        <v>8113858990.3414707</v>
      </c>
      <c r="I542" s="215">
        <v>3.2912633614230913E-2</v>
      </c>
      <c r="J542" s="7"/>
    </row>
    <row r="543" spans="2:10">
      <c r="B543" s="268" t="s">
        <v>349</v>
      </c>
      <c r="C543" s="218">
        <v>105615467.23471437</v>
      </c>
      <c r="D543" s="218">
        <v>104270261.56135966</v>
      </c>
      <c r="E543" s="218">
        <v>100349733.26075168</v>
      </c>
      <c r="F543" s="218">
        <v>98551713.194395691</v>
      </c>
      <c r="G543" s="218">
        <v>99956759.954267666</v>
      </c>
      <c r="H543" s="218">
        <v>508743935.20548904</v>
      </c>
      <c r="I543" s="217">
        <v>-7.5567251844854355E-2</v>
      </c>
      <c r="J543" s="7"/>
    </row>
    <row r="544" spans="2:10">
      <c r="B544" s="269" t="s">
        <v>350</v>
      </c>
      <c r="C544" s="218">
        <v>1167129968.2810373</v>
      </c>
      <c r="D544" s="218">
        <v>1168960915.8064668</v>
      </c>
      <c r="E544" s="218">
        <v>1197940059.4324896</v>
      </c>
      <c r="F544" s="218">
        <v>1177523168.1220067</v>
      </c>
      <c r="G544" s="218">
        <v>1140885059.9875922</v>
      </c>
      <c r="H544" s="218">
        <v>5852439171.629591</v>
      </c>
      <c r="I544" s="217">
        <v>-0.19515917800554949</v>
      </c>
      <c r="J544" s="7"/>
    </row>
    <row r="545" spans="2:10">
      <c r="B545" s="269" t="s">
        <v>351</v>
      </c>
      <c r="C545" s="218">
        <v>4957603.0543599911</v>
      </c>
      <c r="D545" s="218">
        <v>4630793.4666879904</v>
      </c>
      <c r="E545" s="218">
        <v>4675432.4344639909</v>
      </c>
      <c r="F545" s="218">
        <v>9677962.2624291852</v>
      </c>
      <c r="G545" s="218">
        <v>5109931.2160561578</v>
      </c>
      <c r="H545" s="218">
        <v>29051722.433997367</v>
      </c>
      <c r="I545" s="217">
        <v>8.0317678169950835E-2</v>
      </c>
      <c r="J545" s="7"/>
    </row>
    <row r="546" spans="2:10">
      <c r="B546" s="269" t="s">
        <v>352</v>
      </c>
      <c r="C546" s="218">
        <v>377230420.29753923</v>
      </c>
      <c r="D546" s="218">
        <v>320373295.62376332</v>
      </c>
      <c r="E546" s="218">
        <v>350512130.85667485</v>
      </c>
      <c r="F546" s="218">
        <v>346950438.45468879</v>
      </c>
      <c r="G546" s="218">
        <v>328557875.83972692</v>
      </c>
      <c r="H546" s="218">
        <v>1723624161.0723934</v>
      </c>
      <c r="I546" s="217"/>
      <c r="J546" s="7"/>
    </row>
    <row r="547" spans="2:10">
      <c r="B547" s="270" t="s">
        <v>353</v>
      </c>
      <c r="C547" s="219">
        <v>4605179621.1559715</v>
      </c>
      <c r="D547" s="219">
        <v>4449194714.4696751</v>
      </c>
      <c r="E547" s="219">
        <v>5035349914.7208872</v>
      </c>
      <c r="F547" s="219">
        <v>4363575789.4963264</v>
      </c>
      <c r="G547" s="219">
        <v>4315349669.6584787</v>
      </c>
      <c r="H547" s="219">
        <v>22768649709.501343</v>
      </c>
      <c r="I547" s="215">
        <v>6.9189006370502959E-2</v>
      </c>
      <c r="J547" s="7"/>
    </row>
    <row r="548" spans="2:10">
      <c r="B548" s="268" t="s">
        <v>354</v>
      </c>
      <c r="C548" s="218"/>
      <c r="D548" s="218"/>
      <c r="E548" s="218"/>
      <c r="F548" s="218"/>
      <c r="G548" s="218"/>
      <c r="H548" s="218"/>
      <c r="I548" s="217"/>
      <c r="J548" s="7"/>
    </row>
    <row r="549" spans="2:10">
      <c r="B549" s="268" t="s">
        <v>355</v>
      </c>
      <c r="C549" s="218"/>
      <c r="D549" s="218"/>
      <c r="E549" s="218"/>
      <c r="F549" s="218"/>
      <c r="G549" s="218"/>
      <c r="H549" s="218"/>
      <c r="I549" s="217"/>
      <c r="J549" s="7"/>
    </row>
    <row r="550" spans="2:10">
      <c r="B550" s="268" t="s">
        <v>356</v>
      </c>
      <c r="C550" s="218">
        <v>3519562708.4640589</v>
      </c>
      <c r="D550" s="218">
        <v>3421237825.6695461</v>
      </c>
      <c r="E550" s="218">
        <v>3840278952.5280395</v>
      </c>
      <c r="F550" s="218">
        <v>3332984804.4728022</v>
      </c>
      <c r="G550" s="218">
        <v>3320302438.1173134</v>
      </c>
      <c r="H550" s="218">
        <v>17434366729.25177</v>
      </c>
      <c r="I550" s="217">
        <v>6.7048771311284172E-2</v>
      </c>
      <c r="J550" s="7"/>
    </row>
    <row r="551" spans="2:10">
      <c r="B551" s="268" t="s">
        <v>357</v>
      </c>
      <c r="C551" s="218">
        <v>659846014.17725778</v>
      </c>
      <c r="D551" s="218">
        <v>613342278.89434302</v>
      </c>
      <c r="E551" s="218">
        <v>761847855.82691514</v>
      </c>
      <c r="F551" s="218">
        <v>617139465.27015793</v>
      </c>
      <c r="G551" s="218">
        <v>586398369.4842782</v>
      </c>
      <c r="H551" s="218">
        <v>3238573983.6529512</v>
      </c>
      <c r="I551" s="217">
        <v>0.11118896617199447</v>
      </c>
      <c r="J551" s="7"/>
    </row>
    <row r="552" spans="2:10">
      <c r="B552" s="268" t="s">
        <v>358</v>
      </c>
      <c r="C552" s="218">
        <v>109168069.00894094</v>
      </c>
      <c r="D552" s="218">
        <v>110245526.86861742</v>
      </c>
      <c r="E552" s="218">
        <v>128341706.63144465</v>
      </c>
      <c r="F552" s="218">
        <v>97345298.187525436</v>
      </c>
      <c r="G552" s="218">
        <v>103807907.71417445</v>
      </c>
      <c r="H552" s="218">
        <v>548908508.41070259</v>
      </c>
      <c r="I552" s="217">
        <v>3.8108802966589694E-2</v>
      </c>
      <c r="J552" s="7"/>
    </row>
    <row r="553" spans="2:10">
      <c r="B553" s="268" t="s">
        <v>359</v>
      </c>
      <c r="C553" s="218">
        <v>316602829.50571394</v>
      </c>
      <c r="D553" s="218">
        <v>304369083.03716761</v>
      </c>
      <c r="E553" s="218">
        <v>304881399.73448765</v>
      </c>
      <c r="F553" s="218">
        <v>316106221.56584084</v>
      </c>
      <c r="G553" s="218">
        <v>304840954.34271282</v>
      </c>
      <c r="H553" s="218">
        <v>1546800488.1859233</v>
      </c>
      <c r="I553" s="217">
        <v>2.2261686514620127E-2</v>
      </c>
      <c r="J553" s="7"/>
    </row>
    <row r="554" spans="2:10">
      <c r="B554" s="271" t="s">
        <v>360</v>
      </c>
      <c r="C554" s="218">
        <v>259304604.41055179</v>
      </c>
      <c r="D554" s="218">
        <v>251080761.87124765</v>
      </c>
      <c r="E554" s="218">
        <v>251361714.11778373</v>
      </c>
      <c r="F554" s="218">
        <v>239400055.48553482</v>
      </c>
      <c r="G554" s="218">
        <v>247525674.81067863</v>
      </c>
      <c r="H554" s="218">
        <v>1248672810.6957972</v>
      </c>
      <c r="I554" s="217">
        <v>6.5561161071757024E-2</v>
      </c>
      <c r="J554" s="7"/>
    </row>
    <row r="555" spans="2:10">
      <c r="B555" s="271" t="s">
        <v>361</v>
      </c>
      <c r="C555" s="218">
        <v>5134056.0688479943</v>
      </c>
      <c r="D555" s="218">
        <v>5134056.0688479943</v>
      </c>
      <c r="E555" s="218">
        <v>5134056.0688479943</v>
      </c>
      <c r="F555" s="218">
        <v>4871650.0690079955</v>
      </c>
      <c r="G555" s="218">
        <v>5100272.7147039939</v>
      </c>
      <c r="H555" s="218">
        <v>25374090.990255982</v>
      </c>
      <c r="I555" s="217">
        <v>0.10464596822670114</v>
      </c>
      <c r="J555" s="7"/>
    </row>
    <row r="556" spans="2:10">
      <c r="B556" s="271" t="s">
        <v>362</v>
      </c>
      <c r="C556" s="218">
        <v>8423237.2451439966</v>
      </c>
      <c r="D556" s="218">
        <v>8423237.2451439966</v>
      </c>
      <c r="E556" s="218">
        <v>9080343.2004319951</v>
      </c>
      <c r="F556" s="218">
        <v>7581736.3504733564</v>
      </c>
      <c r="G556" s="218">
        <v>8462197.2909839842</v>
      </c>
      <c r="H556" s="218">
        <v>41970751.332177334</v>
      </c>
      <c r="I556" s="217">
        <v>0.14041269411030188</v>
      </c>
      <c r="J556" s="7"/>
    </row>
    <row r="557" spans="2:10">
      <c r="B557" s="271" t="s">
        <v>363</v>
      </c>
      <c r="C557" s="218">
        <v>2250298.3936799974</v>
      </c>
      <c r="D557" s="218">
        <v>2213719.2911999975</v>
      </c>
      <c r="E557" s="218">
        <v>2250298.3936799974</v>
      </c>
      <c r="F557" s="218">
        <v>1912181.0363510372</v>
      </c>
      <c r="G557" s="218">
        <v>2216157.8980319975</v>
      </c>
      <c r="H557" s="218">
        <v>10842655.012943031</v>
      </c>
      <c r="I557" s="217">
        <v>-3.0177554685157593E-2</v>
      </c>
      <c r="J557" s="7"/>
    </row>
    <row r="558" spans="2:10" ht="15" customHeight="1">
      <c r="B558" s="272" t="s">
        <v>364</v>
      </c>
      <c r="C558" s="218">
        <v>41490633.387490191</v>
      </c>
      <c r="D558" s="218">
        <v>37517308.560727961</v>
      </c>
      <c r="E558" s="218">
        <v>37054987.953743942</v>
      </c>
      <c r="F558" s="218">
        <v>62340598.624473557</v>
      </c>
      <c r="G558" s="218">
        <v>41536651.628314182</v>
      </c>
      <c r="H558" s="218">
        <v>219940180.15474984</v>
      </c>
      <c r="I558" s="217">
        <v>-0.1863626023778594</v>
      </c>
      <c r="J558" s="7"/>
    </row>
    <row r="559" spans="2:10">
      <c r="B559" s="270" t="s">
        <v>365</v>
      </c>
      <c r="C559" s="219">
        <v>2233079.9300000002</v>
      </c>
      <c r="D559" s="219">
        <v>1819194.3600000003</v>
      </c>
      <c r="E559" s="219">
        <v>1503801.5200000005</v>
      </c>
      <c r="F559" s="219">
        <v>55188.430000000037</v>
      </c>
      <c r="G559" s="219">
        <v>4216137.5500000063</v>
      </c>
      <c r="H559" s="219">
        <v>9827401.7900000345</v>
      </c>
      <c r="I559" s="215">
        <v>0.1945849162238027</v>
      </c>
      <c r="J559" s="7"/>
    </row>
    <row r="560" spans="2:10" ht="15" customHeight="1">
      <c r="B560" s="273" t="s">
        <v>366</v>
      </c>
      <c r="C560" s="219">
        <v>718347823.84916556</v>
      </c>
      <c r="D560" s="219">
        <v>656744077.00879037</v>
      </c>
      <c r="E560" s="219">
        <v>614956929.47316098</v>
      </c>
      <c r="F560" s="219">
        <v>690984693.97573793</v>
      </c>
      <c r="G560" s="219">
        <v>566772743.51661158</v>
      </c>
      <c r="H560" s="219">
        <v>3247806267.8234644</v>
      </c>
      <c r="I560" s="215">
        <v>-0.3776827626596938</v>
      </c>
      <c r="J560" s="7"/>
    </row>
    <row r="561" spans="2:10" ht="15" customHeight="1">
      <c r="B561" s="274" t="s">
        <v>367</v>
      </c>
      <c r="C561" s="218">
        <v>659342817.68347752</v>
      </c>
      <c r="D561" s="218">
        <v>599641828.70087039</v>
      </c>
      <c r="E561" s="218">
        <v>567963783.58173454</v>
      </c>
      <c r="F561" s="218">
        <v>618052331.47293508</v>
      </c>
      <c r="G561" s="218">
        <v>535113333.3436113</v>
      </c>
      <c r="H561" s="218">
        <v>2980114094.7826271</v>
      </c>
      <c r="I561" s="217">
        <v>-0.4046691546357003</v>
      </c>
      <c r="J561" s="7"/>
    </row>
    <row r="562" spans="2:10" ht="15" customHeight="1">
      <c r="B562" s="274" t="s">
        <v>368</v>
      </c>
      <c r="C562" s="218">
        <v>59005006.165687948</v>
      </c>
      <c r="D562" s="218">
        <v>57102248.307919949</v>
      </c>
      <c r="E562" s="218">
        <v>46993145.891426347</v>
      </c>
      <c r="F562" s="218">
        <v>72932362.502802983</v>
      </c>
      <c r="G562" s="218">
        <v>31659410.17300019</v>
      </c>
      <c r="H562" s="218">
        <v>267692173.04083732</v>
      </c>
      <c r="I562" s="217">
        <v>0.25629872515484386</v>
      </c>
      <c r="J562" s="7"/>
    </row>
    <row r="563" spans="2:10" ht="15" customHeight="1">
      <c r="B563" s="273" t="s">
        <v>369</v>
      </c>
      <c r="C563" s="218"/>
      <c r="D563" s="218"/>
      <c r="E563" s="218"/>
      <c r="F563" s="218"/>
      <c r="G563" s="218"/>
      <c r="H563" s="218"/>
      <c r="I563" s="217"/>
      <c r="J563" s="7"/>
    </row>
    <row r="564" spans="2:10" ht="15" customHeight="1">
      <c r="B564" s="273" t="s">
        <v>370</v>
      </c>
      <c r="C564" s="218"/>
      <c r="D564" s="218"/>
      <c r="E564" s="218"/>
      <c r="F564" s="218"/>
      <c r="G564" s="218"/>
      <c r="H564" s="218"/>
      <c r="I564" s="217"/>
      <c r="J564" s="7"/>
    </row>
    <row r="565" spans="2:10" ht="15" customHeight="1">
      <c r="B565" s="273" t="s">
        <v>371</v>
      </c>
      <c r="C565" s="218"/>
      <c r="D565" s="218"/>
      <c r="E565" s="218"/>
      <c r="F565" s="218"/>
      <c r="G565" s="218"/>
      <c r="H565" s="218"/>
      <c r="I565" s="217"/>
      <c r="J565" s="7"/>
    </row>
    <row r="566" spans="2:10" ht="15" customHeight="1">
      <c r="B566" s="273" t="s">
        <v>372</v>
      </c>
      <c r="C566" s="218"/>
      <c r="D566" s="218"/>
      <c r="E566" s="218"/>
      <c r="F566" s="218"/>
      <c r="G566" s="218"/>
      <c r="H566" s="218"/>
      <c r="I566" s="217"/>
      <c r="J566" s="7"/>
    </row>
    <row r="567" spans="2:10">
      <c r="B567" s="273" t="s">
        <v>373</v>
      </c>
      <c r="C567" s="218"/>
      <c r="D567" s="218"/>
      <c r="E567" s="218"/>
      <c r="F567" s="218"/>
      <c r="G567" s="218"/>
      <c r="H567" s="218"/>
      <c r="I567" s="217"/>
      <c r="J567" s="7"/>
    </row>
    <row r="568" spans="2:10">
      <c r="B568" s="273" t="s">
        <v>374</v>
      </c>
      <c r="C568" s="218"/>
      <c r="D568" s="218"/>
      <c r="E568" s="218"/>
      <c r="F568" s="218"/>
      <c r="G568" s="218"/>
      <c r="H568" s="218"/>
      <c r="I568" s="217"/>
      <c r="J568" s="7"/>
    </row>
    <row r="569" spans="2:10">
      <c r="B569" s="275" t="s">
        <v>375</v>
      </c>
      <c r="C569" s="219">
        <v>284866879.55000269</v>
      </c>
      <c r="D569" s="219">
        <v>180067915.45000145</v>
      </c>
      <c r="E569" s="219">
        <v>317007349.87000066</v>
      </c>
      <c r="F569" s="219">
        <v>280275889.24000251</v>
      </c>
      <c r="G569" s="219">
        <v>350401936.5000003</v>
      </c>
      <c r="H569" s="219">
        <v>1412619970.6099837</v>
      </c>
      <c r="I569" s="215">
        <v>4.5436366508288639E-2</v>
      </c>
      <c r="J569" s="7"/>
    </row>
    <row r="570" spans="2:10">
      <c r="B570" s="270" t="s">
        <v>376</v>
      </c>
      <c r="C570" s="218">
        <v>280603687.42000282</v>
      </c>
      <c r="D570" s="218">
        <v>177167034.44000158</v>
      </c>
      <c r="E570" s="218">
        <v>312975505.74000025</v>
      </c>
      <c r="F570" s="218">
        <v>277339145.03000307</v>
      </c>
      <c r="G570" s="218">
        <v>344918303.86000043</v>
      </c>
      <c r="H570" s="218">
        <v>1393003676.4899852</v>
      </c>
      <c r="I570" s="217">
        <v>4.4097988250299203E-2</v>
      </c>
      <c r="J570" s="7"/>
    </row>
    <row r="571" spans="2:10">
      <c r="B571" s="270" t="s">
        <v>377</v>
      </c>
      <c r="C571" s="218">
        <v>-117242</v>
      </c>
      <c r="D571" s="218">
        <v>-64924</v>
      </c>
      <c r="E571" s="218">
        <v>-152272</v>
      </c>
      <c r="F571" s="218">
        <v>-90098</v>
      </c>
      <c r="G571" s="218">
        <v>-107319</v>
      </c>
      <c r="H571" s="218">
        <v>-531855</v>
      </c>
      <c r="I571" s="217"/>
      <c r="J571" s="7"/>
    </row>
    <row r="572" spans="2:10">
      <c r="B572" s="270" t="s">
        <v>378</v>
      </c>
      <c r="C572" s="218">
        <v>-5328</v>
      </c>
      <c r="D572" s="218">
        <v>-2352</v>
      </c>
      <c r="E572" s="218">
        <v>-5388</v>
      </c>
      <c r="F572" s="218">
        <v>-3168</v>
      </c>
      <c r="G572" s="218">
        <v>-5256</v>
      </c>
      <c r="H572" s="218">
        <v>-21492</v>
      </c>
      <c r="I572" s="217">
        <v>-1.6722408026755842E-3</v>
      </c>
      <c r="J572" s="7"/>
    </row>
    <row r="573" spans="2:10">
      <c r="B573" s="275" t="s">
        <v>379</v>
      </c>
      <c r="C573" s="219">
        <v>71686932.136717841</v>
      </c>
      <c r="D573" s="219">
        <v>28592750.646624979</v>
      </c>
      <c r="E573" s="219">
        <v>48067977.51143904</v>
      </c>
      <c r="F573" s="219">
        <v>34598491.15858499</v>
      </c>
      <c r="G573" s="219">
        <v>54385688.863924935</v>
      </c>
      <c r="H573" s="219">
        <v>237331840.31728953</v>
      </c>
      <c r="I573" s="215">
        <v>0.12518088035192587</v>
      </c>
      <c r="J573" s="7"/>
    </row>
    <row r="574" spans="2:10" ht="15" customHeight="1">
      <c r="B574" s="270" t="s">
        <v>380</v>
      </c>
      <c r="C574" s="218">
        <v>67515302.229999855</v>
      </c>
      <c r="D574" s="218">
        <v>25453938.199999981</v>
      </c>
      <c r="E574" s="218">
        <v>40979845.510000035</v>
      </c>
      <c r="F574" s="218">
        <v>30568844.479999986</v>
      </c>
      <c r="G574" s="218">
        <v>49006466.019999929</v>
      </c>
      <c r="H574" s="218">
        <v>213524396.43999749</v>
      </c>
      <c r="I574" s="217">
        <v>0.11894874799112243</v>
      </c>
      <c r="J574" s="7"/>
    </row>
    <row r="575" spans="2:10">
      <c r="B575" s="270" t="s">
        <v>381</v>
      </c>
      <c r="C575" s="218">
        <v>4171629.906717997</v>
      </c>
      <c r="D575" s="218">
        <v>3138812.4466249999</v>
      </c>
      <c r="E575" s="218">
        <v>7088132.0014390023</v>
      </c>
      <c r="F575" s="218">
        <v>4029646.6785850069</v>
      </c>
      <c r="G575" s="218">
        <v>5379222.8439249955</v>
      </c>
      <c r="H575" s="218">
        <v>23807443.877292037</v>
      </c>
      <c r="I575" s="217">
        <v>0.18434228014295972</v>
      </c>
      <c r="J575" s="7"/>
    </row>
    <row r="576" spans="2:10" ht="15" customHeight="1">
      <c r="B576" s="276" t="s">
        <v>382</v>
      </c>
      <c r="C576" s="277">
        <v>7337247795.4895077</v>
      </c>
      <c r="D576" s="277">
        <v>6914653918.3933697</v>
      </c>
      <c r="E576" s="277">
        <v>7670363329.0798693</v>
      </c>
      <c r="F576" s="277">
        <v>7002193334.3341722</v>
      </c>
      <c r="G576" s="277">
        <v>6865635803.0866585</v>
      </c>
      <c r="H576" s="277">
        <v>35790094180.38356</v>
      </c>
      <c r="I576" s="278">
        <v>-4.1666616527832323E-3</v>
      </c>
      <c r="J576" s="7"/>
    </row>
    <row r="577" spans="2:10" ht="15" customHeight="1">
      <c r="B577" s="279"/>
      <c r="C577" s="280"/>
      <c r="D577" s="280"/>
      <c r="E577" s="280"/>
      <c r="F577" s="280"/>
      <c r="G577" s="280"/>
      <c r="H577" s="280"/>
      <c r="I577" s="281"/>
      <c r="J577" s="7"/>
    </row>
    <row r="578" spans="2:10" ht="15.4">
      <c r="B578" s="194"/>
      <c r="C578" s="195"/>
      <c r="D578" s="195"/>
      <c r="E578" s="195"/>
      <c r="F578" s="195"/>
      <c r="G578" s="195"/>
      <c r="H578" s="195"/>
      <c r="I578" s="195"/>
      <c r="J578" s="7"/>
    </row>
    <row r="579" spans="2:10">
      <c r="B579" s="154"/>
      <c r="C579" s="262"/>
      <c r="D579" s="262"/>
      <c r="E579" s="262"/>
      <c r="F579" s="262"/>
      <c r="G579" s="262"/>
      <c r="H579" s="262"/>
      <c r="I579" s="263"/>
      <c r="J579" s="7"/>
    </row>
    <row r="580" spans="2:10" ht="29.25" customHeight="1">
      <c r="B580" s="264">
        <f>B535</f>
        <v>0</v>
      </c>
      <c r="C580" s="158" t="s">
        <v>459</v>
      </c>
      <c r="D580" s="158" t="s">
        <v>460</v>
      </c>
      <c r="E580" s="158" t="s">
        <v>477</v>
      </c>
      <c r="F580" s="158" t="s">
        <v>478</v>
      </c>
      <c r="G580" s="158" t="s">
        <v>480</v>
      </c>
      <c r="H580" s="159" t="s">
        <v>140</v>
      </c>
      <c r="I580" s="160" t="s">
        <v>141</v>
      </c>
      <c r="J580" s="7"/>
    </row>
    <row r="581" spans="2:10">
      <c r="B581" s="161"/>
      <c r="C581" s="162"/>
      <c r="D581" s="162"/>
      <c r="E581" s="162"/>
      <c r="F581" s="162"/>
      <c r="G581" s="162"/>
      <c r="H581" s="162"/>
      <c r="I581" s="163" t="s">
        <v>142</v>
      </c>
      <c r="J581" s="7"/>
    </row>
    <row r="582" spans="2:10" ht="15" customHeight="1">
      <c r="B582" s="282" t="s">
        <v>383</v>
      </c>
      <c r="C582" s="283"/>
      <c r="D582" s="283"/>
      <c r="E582" s="283"/>
      <c r="F582" s="283"/>
      <c r="G582" s="283"/>
      <c r="H582" s="283"/>
      <c r="I582" s="284"/>
      <c r="J582" s="7"/>
    </row>
    <row r="583" spans="2:10">
      <c r="B583" s="285"/>
      <c r="C583" s="286"/>
      <c r="D583" s="286"/>
      <c r="E583" s="286"/>
      <c r="F583" s="286"/>
      <c r="G583" s="286"/>
      <c r="H583" s="286"/>
      <c r="I583" s="287"/>
      <c r="J583" s="7"/>
    </row>
    <row r="584" spans="2:10" ht="15" customHeight="1">
      <c r="B584" s="285" t="s">
        <v>384</v>
      </c>
      <c r="C584" s="288">
        <v>1130847098.3972714</v>
      </c>
      <c r="D584" s="288">
        <v>1157888988.9223657</v>
      </c>
      <c r="E584" s="288">
        <v>737831969.08047581</v>
      </c>
      <c r="F584" s="288">
        <v>499985861.96492714</v>
      </c>
      <c r="G584" s="288">
        <v>2002597926.7991943</v>
      </c>
      <c r="H584" s="288">
        <v>5529151845.1642265</v>
      </c>
      <c r="I584" s="289">
        <v>6.802750220934195E-2</v>
      </c>
      <c r="J584" s="7"/>
    </row>
    <row r="585" spans="2:10" ht="15" customHeight="1">
      <c r="B585" s="290"/>
      <c r="C585" s="288"/>
      <c r="D585" s="288"/>
      <c r="E585" s="288"/>
      <c r="F585" s="288"/>
      <c r="G585" s="288"/>
      <c r="H585" s="288"/>
      <c r="I585" s="289"/>
      <c r="J585" s="7"/>
    </row>
    <row r="586" spans="2:10">
      <c r="B586" s="290" t="s">
        <v>385</v>
      </c>
      <c r="C586" s="288">
        <v>905413112.53573442</v>
      </c>
      <c r="D586" s="288">
        <v>935986036.80897284</v>
      </c>
      <c r="E586" s="288">
        <v>616847768.81806779</v>
      </c>
      <c r="F586" s="288">
        <v>387485950.428092</v>
      </c>
      <c r="G586" s="288">
        <v>1605033349.2902029</v>
      </c>
      <c r="H586" s="288">
        <v>4450766217.8810644</v>
      </c>
      <c r="I586" s="289">
        <v>6.3834571654945771E-2</v>
      </c>
      <c r="J586" s="7"/>
    </row>
    <row r="587" spans="2:10" ht="15" customHeight="1">
      <c r="B587" s="291" t="s">
        <v>386</v>
      </c>
      <c r="C587" s="292">
        <v>680658707.09000039</v>
      </c>
      <c r="D587" s="292">
        <v>711717604.69000173</v>
      </c>
      <c r="E587" s="292">
        <v>427382644.98999989</v>
      </c>
      <c r="F587" s="292">
        <v>272077868.50999993</v>
      </c>
      <c r="G587" s="292">
        <v>1282327580.9099996</v>
      </c>
      <c r="H587" s="292">
        <v>3374164406.1899972</v>
      </c>
      <c r="I587" s="293">
        <v>7.9881941677993895E-2</v>
      </c>
      <c r="J587" s="7"/>
    </row>
    <row r="588" spans="2:10" ht="15" customHeight="1">
      <c r="B588" s="291" t="s">
        <v>387</v>
      </c>
      <c r="C588" s="292">
        <v>1289510.6048999997</v>
      </c>
      <c r="D588" s="292">
        <v>1065940.3208080002</v>
      </c>
      <c r="E588" s="292">
        <v>-3112090.6387999998</v>
      </c>
      <c r="F588" s="292">
        <v>-1054202.4597620002</v>
      </c>
      <c r="G588" s="292">
        <v>-124948.71120000001</v>
      </c>
      <c r="H588" s="292">
        <v>-1935790.8840540007</v>
      </c>
      <c r="I588" s="293"/>
      <c r="J588" s="7"/>
    </row>
    <row r="589" spans="2:10" ht="45" customHeight="1">
      <c r="B589" s="291" t="s">
        <v>388</v>
      </c>
      <c r="C589" s="292">
        <v>39321413.019999996</v>
      </c>
      <c r="D589" s="292">
        <v>36698622.480000094</v>
      </c>
      <c r="E589" s="292">
        <v>24857716.629999984</v>
      </c>
      <c r="F589" s="292">
        <v>16230956.890000036</v>
      </c>
      <c r="G589" s="292">
        <v>54855637.829999752</v>
      </c>
      <c r="H589" s="292">
        <v>171964346.85000017</v>
      </c>
      <c r="I589" s="293">
        <v>7.7074073308983415E-2</v>
      </c>
      <c r="J589" s="7"/>
    </row>
    <row r="590" spans="2:10" ht="15" customHeight="1">
      <c r="B590" s="291" t="s">
        <v>389</v>
      </c>
      <c r="C590" s="292">
        <v>2333413.5900000012</v>
      </c>
      <c r="D590" s="292">
        <v>2512299.0699999994</v>
      </c>
      <c r="E590" s="292">
        <v>1745687.91</v>
      </c>
      <c r="F590" s="292">
        <v>1186847.4699999997</v>
      </c>
      <c r="G590" s="292">
        <v>3387824.5200000023</v>
      </c>
      <c r="H590" s="292">
        <v>11166072.560000004</v>
      </c>
      <c r="I590" s="293">
        <v>4.0474351392064012E-2</v>
      </c>
      <c r="J590" s="7"/>
    </row>
    <row r="591" spans="2:10">
      <c r="B591" s="291" t="s">
        <v>390</v>
      </c>
      <c r="C591" s="292">
        <v>5788567.4900000021</v>
      </c>
      <c r="D591" s="292">
        <v>5703262.7400000021</v>
      </c>
      <c r="E591" s="292">
        <v>3827721.5199999837</v>
      </c>
      <c r="F591" s="292">
        <v>3658881.219999989</v>
      </c>
      <c r="G591" s="292">
        <v>9190914.8200000003</v>
      </c>
      <c r="H591" s="292">
        <v>28169347.790000584</v>
      </c>
      <c r="I591" s="293">
        <v>0.10482414276197138</v>
      </c>
      <c r="J591" s="7"/>
    </row>
    <row r="592" spans="2:10">
      <c r="B592" s="291" t="s">
        <v>391</v>
      </c>
      <c r="C592" s="292">
        <v>672.61</v>
      </c>
      <c r="D592" s="292">
        <v>357.04999999999995</v>
      </c>
      <c r="E592" s="292">
        <v>816.54000000000008</v>
      </c>
      <c r="F592" s="292">
        <v>1922.8899999999996</v>
      </c>
      <c r="G592" s="292">
        <v>542.41</v>
      </c>
      <c r="H592" s="292">
        <v>4311.5000000000018</v>
      </c>
      <c r="I592" s="293">
        <v>0.89929737230457629</v>
      </c>
      <c r="J592" s="7"/>
    </row>
    <row r="593" spans="2:10">
      <c r="B593" s="291" t="s">
        <v>392</v>
      </c>
      <c r="C593" s="292">
        <v>81193861.799999997</v>
      </c>
      <c r="D593" s="292">
        <v>81711077.540000051</v>
      </c>
      <c r="E593" s="292">
        <v>77471489.009999961</v>
      </c>
      <c r="F593" s="292">
        <v>37777726.18999999</v>
      </c>
      <c r="G593" s="292">
        <v>115695029.89999984</v>
      </c>
      <c r="H593" s="292">
        <v>393849184.4399997</v>
      </c>
      <c r="I593" s="293">
        <v>0.11975890093737385</v>
      </c>
      <c r="J593" s="7"/>
    </row>
    <row r="594" spans="2:10" ht="15" customHeight="1">
      <c r="B594" s="294" t="s">
        <v>393</v>
      </c>
      <c r="C594" s="292">
        <v>78883075.550000012</v>
      </c>
      <c r="D594" s="292">
        <v>78694150.739999965</v>
      </c>
      <c r="E594" s="292">
        <v>66529142.6199999</v>
      </c>
      <c r="F594" s="292">
        <v>41063745.060000055</v>
      </c>
      <c r="G594" s="292">
        <v>121896866.03999984</v>
      </c>
      <c r="H594" s="292">
        <v>387066980.00999796</v>
      </c>
      <c r="I594" s="293">
        <v>3.1415666252732954E-2</v>
      </c>
      <c r="J594" s="7"/>
    </row>
    <row r="595" spans="2:10" ht="15" customHeight="1">
      <c r="B595" s="291" t="s">
        <v>394</v>
      </c>
      <c r="C595" s="292">
        <v>77646.480833999958</v>
      </c>
      <c r="D595" s="292">
        <v>58231.768163000044</v>
      </c>
      <c r="E595" s="292">
        <v>56798.306868000036</v>
      </c>
      <c r="F595" s="292">
        <v>41830.267854000005</v>
      </c>
      <c r="G595" s="292">
        <v>64647.051403999991</v>
      </c>
      <c r="H595" s="292">
        <v>299153.87512299942</v>
      </c>
      <c r="I595" s="293">
        <v>-0.10823153478013481</v>
      </c>
      <c r="J595" s="7"/>
    </row>
    <row r="596" spans="2:10" ht="15" customHeight="1">
      <c r="B596" s="291" t="s">
        <v>395</v>
      </c>
      <c r="C596" s="292">
        <v>15617037.819999997</v>
      </c>
      <c r="D596" s="292">
        <v>17546971.669999994</v>
      </c>
      <c r="E596" s="292">
        <v>17911408.450000003</v>
      </c>
      <c r="F596" s="292">
        <v>16340221.819999997</v>
      </c>
      <c r="G596" s="292">
        <v>17130531.449999992</v>
      </c>
      <c r="H596" s="292">
        <v>84546171.210000247</v>
      </c>
      <c r="I596" s="293">
        <v>0.14697048024708104</v>
      </c>
      <c r="J596" s="7"/>
    </row>
    <row r="597" spans="2:10" ht="15" customHeight="1">
      <c r="B597" s="291" t="s">
        <v>396</v>
      </c>
      <c r="C597" s="292"/>
      <c r="D597" s="292"/>
      <c r="E597" s="292"/>
      <c r="F597" s="292"/>
      <c r="G597" s="292"/>
      <c r="H597" s="292"/>
      <c r="I597" s="293"/>
      <c r="J597" s="7"/>
    </row>
    <row r="598" spans="2:10" ht="15" customHeight="1">
      <c r="B598" s="291" t="s">
        <v>397</v>
      </c>
      <c r="C598" s="292">
        <v>79890.47999999988</v>
      </c>
      <c r="D598" s="292">
        <v>71920.739999999962</v>
      </c>
      <c r="E598" s="292">
        <v>73634.479999999865</v>
      </c>
      <c r="F598" s="292">
        <v>81541.569999999891</v>
      </c>
      <c r="G598" s="292">
        <v>124963.06999999925</v>
      </c>
      <c r="H598" s="292">
        <v>431950.34000000259</v>
      </c>
      <c r="I598" s="293">
        <v>-0.18576820838195163</v>
      </c>
      <c r="J598" s="7"/>
    </row>
    <row r="599" spans="2:10" ht="15" customHeight="1">
      <c r="B599" s="291" t="s">
        <v>398</v>
      </c>
      <c r="C599" s="292">
        <v>169316</v>
      </c>
      <c r="D599" s="292">
        <v>205598</v>
      </c>
      <c r="E599" s="292">
        <v>102799</v>
      </c>
      <c r="F599" s="292">
        <v>78611</v>
      </c>
      <c r="G599" s="292">
        <v>483760</v>
      </c>
      <c r="H599" s="292">
        <v>1040084</v>
      </c>
      <c r="I599" s="293">
        <v>-0.18656119928736004</v>
      </c>
      <c r="J599" s="7"/>
    </row>
    <row r="600" spans="2:10" ht="15" customHeight="1">
      <c r="B600" s="290" t="s">
        <v>399</v>
      </c>
      <c r="C600" s="288">
        <v>26769283.451536987</v>
      </c>
      <c r="D600" s="288">
        <v>22954862.043392994</v>
      </c>
      <c r="E600" s="288">
        <v>23443887.592407994</v>
      </c>
      <c r="F600" s="288">
        <v>25264657.156835001</v>
      </c>
      <c r="G600" s="288">
        <v>20113812.958990995</v>
      </c>
      <c r="H600" s="288">
        <v>118546503.20316413</v>
      </c>
      <c r="I600" s="289">
        <v>-5.1612910630933539E-2</v>
      </c>
      <c r="J600" s="7"/>
    </row>
    <row r="601" spans="2:10" ht="15" customHeight="1">
      <c r="B601" s="295" t="s">
        <v>400</v>
      </c>
      <c r="C601" s="292">
        <v>17268175.124539994</v>
      </c>
      <c r="D601" s="292">
        <v>13810685.661071999</v>
      </c>
      <c r="E601" s="292">
        <v>14048040.547882998</v>
      </c>
      <c r="F601" s="292">
        <v>15426129.302146001</v>
      </c>
      <c r="G601" s="292">
        <v>12726118.581106996</v>
      </c>
      <c r="H601" s="292">
        <v>73279149.216748044</v>
      </c>
      <c r="I601" s="293">
        <v>1.6196838207733322E-2</v>
      </c>
      <c r="J601" s="7"/>
    </row>
    <row r="602" spans="2:10" ht="15" customHeight="1">
      <c r="B602" s="291" t="s">
        <v>401</v>
      </c>
      <c r="C602" s="292">
        <v>658987.68999999715</v>
      </c>
      <c r="D602" s="292">
        <v>550845.82999999833</v>
      </c>
      <c r="E602" s="292">
        <v>283945.82999999967</v>
      </c>
      <c r="F602" s="292">
        <v>305015.80999999889</v>
      </c>
      <c r="G602" s="292">
        <v>923927.27999999537</v>
      </c>
      <c r="H602" s="292">
        <v>2722722.440000094</v>
      </c>
      <c r="I602" s="293">
        <v>0.11646542728066023</v>
      </c>
      <c r="J602" s="7"/>
    </row>
    <row r="603" spans="2:10" ht="15" customHeight="1">
      <c r="B603" s="291" t="s">
        <v>402</v>
      </c>
      <c r="C603" s="292">
        <v>16609187.434539996</v>
      </c>
      <c r="D603" s="292">
        <v>13259839.831072001</v>
      </c>
      <c r="E603" s="292">
        <v>13764094.717882996</v>
      </c>
      <c r="F603" s="292">
        <v>15121113.492146002</v>
      </c>
      <c r="G603" s="292">
        <v>11802191.301107001</v>
      </c>
      <c r="H603" s="292">
        <v>70556426.776747957</v>
      </c>
      <c r="I603" s="293">
        <v>1.2687204927074092E-2</v>
      </c>
      <c r="J603" s="7"/>
    </row>
    <row r="604" spans="2:10" ht="15" customHeight="1">
      <c r="B604" s="295" t="s">
        <v>403</v>
      </c>
      <c r="C604" s="292">
        <v>9501108.3269969933</v>
      </c>
      <c r="D604" s="292">
        <v>9144176.3823210001</v>
      </c>
      <c r="E604" s="292">
        <v>9395847.0445249975</v>
      </c>
      <c r="F604" s="292">
        <v>9838527.854689002</v>
      </c>
      <c r="G604" s="292">
        <v>7387694.3778840015</v>
      </c>
      <c r="H604" s="292">
        <v>45267353.986416079</v>
      </c>
      <c r="I604" s="293">
        <v>-0.14407146728857101</v>
      </c>
      <c r="J604" s="7"/>
    </row>
    <row r="605" spans="2:10" ht="15" customHeight="1">
      <c r="B605" s="291" t="s">
        <v>404</v>
      </c>
      <c r="C605" s="292"/>
      <c r="D605" s="292"/>
      <c r="E605" s="292"/>
      <c r="F605" s="292"/>
      <c r="G605" s="292">
        <v>6339.1500000000005</v>
      </c>
      <c r="H605" s="292">
        <v>6339.1500000000005</v>
      </c>
      <c r="I605" s="293"/>
      <c r="J605" s="7"/>
    </row>
    <row r="606" spans="2:10" ht="15" customHeight="1">
      <c r="B606" s="291" t="s">
        <v>405</v>
      </c>
      <c r="C606" s="292">
        <v>9501108.3269969933</v>
      </c>
      <c r="D606" s="292">
        <v>9144176.3823210001</v>
      </c>
      <c r="E606" s="292">
        <v>9395847.0445249975</v>
      </c>
      <c r="F606" s="292">
        <v>9838527.854689002</v>
      </c>
      <c r="G606" s="292">
        <v>7381355.2278840011</v>
      </c>
      <c r="H606" s="292">
        <v>45261014.836416081</v>
      </c>
      <c r="I606" s="293">
        <v>-0.14419132981377547</v>
      </c>
      <c r="J606" s="7"/>
    </row>
    <row r="607" spans="2:10" ht="15" customHeight="1">
      <c r="B607" s="295" t="s">
        <v>406</v>
      </c>
      <c r="C607" s="292"/>
      <c r="D607" s="292"/>
      <c r="E607" s="292"/>
      <c r="F607" s="292"/>
      <c r="G607" s="292"/>
      <c r="H607" s="292"/>
      <c r="I607" s="293"/>
      <c r="J607" s="7"/>
    </row>
    <row r="608" spans="2:10" ht="15" customHeight="1">
      <c r="B608" s="290" t="s">
        <v>407</v>
      </c>
      <c r="C608" s="288">
        <v>81959121.950000137</v>
      </c>
      <c r="D608" s="288">
        <v>91636447.280000106</v>
      </c>
      <c r="E608" s="288">
        <v>56196159.630000092</v>
      </c>
      <c r="F608" s="288">
        <v>34582796.730000071</v>
      </c>
      <c r="G608" s="288">
        <v>158444598.97000024</v>
      </c>
      <c r="H608" s="288">
        <v>422819124.55999678</v>
      </c>
      <c r="I608" s="289">
        <v>9.7904554296038393E-2</v>
      </c>
      <c r="J608" s="7"/>
    </row>
    <row r="609" spans="2:10" ht="15" customHeight="1">
      <c r="B609" s="290" t="s">
        <v>408</v>
      </c>
      <c r="C609" s="288">
        <v>125065290.45999999</v>
      </c>
      <c r="D609" s="288">
        <v>116220718.79000008</v>
      </c>
      <c r="E609" s="288">
        <v>46529449.040000014</v>
      </c>
      <c r="F609" s="288">
        <v>55890595.650000058</v>
      </c>
      <c r="G609" s="288">
        <v>235670151.57999998</v>
      </c>
      <c r="H609" s="288">
        <v>579376205.52000058</v>
      </c>
      <c r="I609" s="289">
        <v>0.10751157801009592</v>
      </c>
      <c r="J609" s="7"/>
    </row>
    <row r="610" spans="2:10">
      <c r="B610" s="291" t="s">
        <v>409</v>
      </c>
      <c r="C610" s="292">
        <v>110931342.97000001</v>
      </c>
      <c r="D610" s="292">
        <v>102880716.7700001</v>
      </c>
      <c r="E610" s="292">
        <v>41040458.280000016</v>
      </c>
      <c r="F610" s="292">
        <v>49943085.680000059</v>
      </c>
      <c r="G610" s="292">
        <v>211735530.39999989</v>
      </c>
      <c r="H610" s="292">
        <v>516531134.10000038</v>
      </c>
      <c r="I610" s="293">
        <v>0.16085538024830481</v>
      </c>
      <c r="J610" s="7"/>
    </row>
    <row r="611" spans="2:10" ht="15" customHeight="1">
      <c r="B611" s="291" t="s">
        <v>410</v>
      </c>
      <c r="C611" s="292">
        <v>52011.239999999976</v>
      </c>
      <c r="D611" s="292">
        <v>40473.489999999983</v>
      </c>
      <c r="E611" s="292">
        <v>66505.289999999994</v>
      </c>
      <c r="F611" s="292">
        <v>50809.70999999997</v>
      </c>
      <c r="G611" s="292">
        <v>56599.429999999949</v>
      </c>
      <c r="H611" s="292">
        <v>266399.16000000125</v>
      </c>
      <c r="I611" s="293">
        <v>0.1623799262985961</v>
      </c>
      <c r="J611" s="7"/>
    </row>
    <row r="612" spans="2:10" ht="15" customHeight="1">
      <c r="B612" s="296" t="s">
        <v>411</v>
      </c>
      <c r="C612" s="292">
        <v>14081936.249999993</v>
      </c>
      <c r="D612" s="292">
        <v>13299528.529999997</v>
      </c>
      <c r="E612" s="292">
        <v>5422485.4699999997</v>
      </c>
      <c r="F612" s="292">
        <v>5896700.2599999988</v>
      </c>
      <c r="G612" s="292">
        <v>23878021.750000056</v>
      </c>
      <c r="H612" s="292">
        <v>62578672.260000132</v>
      </c>
      <c r="I612" s="293">
        <v>-0.19716157320650318</v>
      </c>
      <c r="J612" s="7"/>
    </row>
    <row r="613" spans="2:10" ht="15" customHeight="1">
      <c r="B613" s="290" t="s">
        <v>412</v>
      </c>
      <c r="C613" s="288">
        <v>-8359710</v>
      </c>
      <c r="D613" s="288">
        <v>-8909076</v>
      </c>
      <c r="E613" s="288">
        <v>-5185296</v>
      </c>
      <c r="F613" s="288">
        <v>-3238138</v>
      </c>
      <c r="G613" s="288">
        <v>-16663986</v>
      </c>
      <c r="H613" s="288">
        <v>-42356206</v>
      </c>
      <c r="I613" s="289">
        <v>5.9640240978871439E-2</v>
      </c>
      <c r="J613" s="7"/>
    </row>
    <row r="614" spans="2:10" ht="15" customHeight="1">
      <c r="B614" s="285" t="s">
        <v>413</v>
      </c>
      <c r="C614" s="288">
        <v>105410695.22227705</v>
      </c>
      <c r="D614" s="288">
        <v>40912822.369292006</v>
      </c>
      <c r="E614" s="288">
        <v>26380306.809868</v>
      </c>
      <c r="F614" s="288">
        <v>34158915.995673992</v>
      </c>
      <c r="G614" s="288">
        <v>38737389.829820998</v>
      </c>
      <c r="H614" s="288">
        <v>245600130.22693259</v>
      </c>
      <c r="I614" s="289">
        <v>-0.17833714225860919</v>
      </c>
      <c r="J614" s="7"/>
    </row>
    <row r="615" spans="2:10" ht="15" customHeight="1">
      <c r="B615" s="296" t="s">
        <v>414</v>
      </c>
      <c r="C615" s="292">
        <v>51871256.219377019</v>
      </c>
      <c r="D615" s="292">
        <v>26451490.564812005</v>
      </c>
      <c r="E615" s="292">
        <v>14599051.600111004</v>
      </c>
      <c r="F615" s="292">
        <v>15932723.071179997</v>
      </c>
      <c r="G615" s="292">
        <v>13630352.857477007</v>
      </c>
      <c r="H615" s="292">
        <v>122484874.31295772</v>
      </c>
      <c r="I615" s="293">
        <v>-0.32204981574421609</v>
      </c>
      <c r="J615" s="7"/>
    </row>
    <row r="616" spans="2:10" ht="15" customHeight="1">
      <c r="B616" s="296" t="s">
        <v>415</v>
      </c>
      <c r="C616" s="292">
        <v>53539439.002900019</v>
      </c>
      <c r="D616" s="292">
        <v>14461331.804479998</v>
      </c>
      <c r="E616" s="292">
        <v>11781255.209757</v>
      </c>
      <c r="F616" s="292">
        <v>18226192.924493998</v>
      </c>
      <c r="G616" s="292">
        <v>25107036.972343992</v>
      </c>
      <c r="H616" s="292">
        <v>123115255.91397487</v>
      </c>
      <c r="I616" s="293">
        <v>4.1260240569918949E-2</v>
      </c>
      <c r="J616" s="7"/>
    </row>
    <row r="617" spans="2:10" ht="15" customHeight="1">
      <c r="B617" s="296" t="s">
        <v>416</v>
      </c>
      <c r="C617" s="292"/>
      <c r="D617" s="292"/>
      <c r="E617" s="292"/>
      <c r="F617" s="292"/>
      <c r="G617" s="292"/>
      <c r="H617" s="292"/>
      <c r="I617" s="293"/>
      <c r="J617" s="7"/>
    </row>
    <row r="618" spans="2:10" ht="15" hidden="1" customHeight="1">
      <c r="B618" s="297"/>
      <c r="C618" s="288"/>
      <c r="D618" s="288"/>
      <c r="E618" s="288"/>
      <c r="F618" s="288"/>
      <c r="G618" s="288"/>
      <c r="H618" s="288"/>
      <c r="I618" s="289"/>
      <c r="J618" s="7"/>
    </row>
    <row r="619" spans="2:10" ht="15" customHeight="1">
      <c r="B619" s="285" t="s">
        <v>417</v>
      </c>
      <c r="C619" s="292"/>
      <c r="D619" s="292"/>
      <c r="E619" s="292"/>
      <c r="F619" s="292"/>
      <c r="G619" s="292"/>
      <c r="H619" s="292"/>
      <c r="I619" s="292"/>
      <c r="J619" s="7"/>
    </row>
    <row r="620" spans="2:10" ht="15" customHeight="1">
      <c r="B620" s="285" t="s">
        <v>418</v>
      </c>
      <c r="C620" s="292"/>
      <c r="D620" s="292"/>
      <c r="E620" s="292"/>
      <c r="F620" s="292"/>
      <c r="G620" s="292"/>
      <c r="H620" s="292"/>
      <c r="I620" s="293"/>
      <c r="J620" s="7"/>
    </row>
    <row r="621" spans="2:10" ht="15" customHeight="1">
      <c r="B621" s="285" t="s">
        <v>419</v>
      </c>
      <c r="C621" s="288">
        <v>304081046.7400912</v>
      </c>
      <c r="D621" s="288">
        <v>289950764.71081102</v>
      </c>
      <c r="E621" s="288">
        <v>262491374.1410206</v>
      </c>
      <c r="F621" s="288">
        <v>225751749.8222611</v>
      </c>
      <c r="G621" s="288">
        <v>353464239.85612381</v>
      </c>
      <c r="H621" s="288">
        <v>1435739175.2703123</v>
      </c>
      <c r="I621" s="289">
        <v>0.11643902235309445</v>
      </c>
      <c r="J621" s="7"/>
    </row>
    <row r="622" spans="2:10" ht="15" customHeight="1">
      <c r="B622" s="290" t="s">
        <v>420</v>
      </c>
      <c r="C622" s="288">
        <v>82970568.048587054</v>
      </c>
      <c r="D622" s="288">
        <v>80959598.651196048</v>
      </c>
      <c r="E622" s="288">
        <v>77886915.459598079</v>
      </c>
      <c r="F622" s="288">
        <v>89732760.348836973</v>
      </c>
      <c r="G622" s="288">
        <v>83118825.559081018</v>
      </c>
      <c r="H622" s="288">
        <v>414668668.06729966</v>
      </c>
      <c r="I622" s="289">
        <v>2.9930683814062276E-2</v>
      </c>
      <c r="J622" s="7"/>
    </row>
    <row r="623" spans="2:10" ht="15" customHeight="1">
      <c r="B623" s="291" t="s">
        <v>421</v>
      </c>
      <c r="C623" s="292">
        <v>19654.560000000001</v>
      </c>
      <c r="D623" s="292">
        <v>4207.2</v>
      </c>
      <c r="E623" s="292">
        <v>21218.04</v>
      </c>
      <c r="F623" s="292">
        <v>1816.16</v>
      </c>
      <c r="G623" s="292">
        <v>13888.599999999999</v>
      </c>
      <c r="H623" s="292">
        <v>60784.560000000005</v>
      </c>
      <c r="I623" s="293">
        <v>0.66737328584501365</v>
      </c>
      <c r="J623" s="7"/>
    </row>
    <row r="624" spans="2:10" ht="15" customHeight="1">
      <c r="B624" s="291" t="s">
        <v>422</v>
      </c>
      <c r="C624" s="292">
        <v>82167913.641626015</v>
      </c>
      <c r="D624" s="292">
        <v>80168892.280515015</v>
      </c>
      <c r="E624" s="292">
        <v>77165880.715971008</v>
      </c>
      <c r="F624" s="292">
        <v>88752363.666541979</v>
      </c>
      <c r="G624" s="292">
        <v>82113403.053257942</v>
      </c>
      <c r="H624" s="292">
        <v>410368453.35791224</v>
      </c>
      <c r="I624" s="293">
        <v>2.8402708225520712E-2</v>
      </c>
      <c r="J624" s="7"/>
    </row>
    <row r="625" spans="2:10" ht="15" customHeight="1">
      <c r="B625" s="291" t="s">
        <v>423</v>
      </c>
      <c r="C625" s="292"/>
      <c r="D625" s="292"/>
      <c r="E625" s="292"/>
      <c r="F625" s="292"/>
      <c r="G625" s="292"/>
      <c r="H625" s="292"/>
      <c r="I625" s="293"/>
      <c r="J625" s="7"/>
    </row>
    <row r="626" spans="2:10" ht="15" customHeight="1">
      <c r="B626" s="291" t="s">
        <v>424</v>
      </c>
      <c r="C626" s="292"/>
      <c r="D626" s="292"/>
      <c r="E626" s="292"/>
      <c r="F626" s="292"/>
      <c r="G626" s="292"/>
      <c r="H626" s="292"/>
      <c r="I626" s="293"/>
      <c r="J626" s="7"/>
    </row>
    <row r="627" spans="2:10" ht="15" customHeight="1">
      <c r="B627" s="291" t="s">
        <v>425</v>
      </c>
      <c r="C627" s="292"/>
      <c r="D627" s="292"/>
      <c r="E627" s="292"/>
      <c r="F627" s="292"/>
      <c r="G627" s="292"/>
      <c r="H627" s="292"/>
      <c r="I627" s="293"/>
      <c r="J627" s="7"/>
    </row>
    <row r="628" spans="2:10" ht="15" customHeight="1">
      <c r="B628" s="291" t="s">
        <v>426</v>
      </c>
      <c r="C628" s="292">
        <v>0</v>
      </c>
      <c r="D628" s="292">
        <v>0</v>
      </c>
      <c r="E628" s="292">
        <v>0</v>
      </c>
      <c r="F628" s="292">
        <v>0</v>
      </c>
      <c r="G628" s="292">
        <v>0</v>
      </c>
      <c r="H628" s="292">
        <v>0</v>
      </c>
      <c r="I628" s="293"/>
      <c r="J628" s="7"/>
    </row>
    <row r="629" spans="2:10" ht="15" customHeight="1">
      <c r="B629" s="291" t="s">
        <v>427</v>
      </c>
      <c r="C629" s="292">
        <v>734618.76696100004</v>
      </c>
      <c r="D629" s="292">
        <v>755693.83068100014</v>
      </c>
      <c r="E629" s="292">
        <v>673420.59362700034</v>
      </c>
      <c r="F629" s="292">
        <v>953312.85229499987</v>
      </c>
      <c r="G629" s="292">
        <v>957030.82582299993</v>
      </c>
      <c r="H629" s="292">
        <v>4074076.8693870069</v>
      </c>
      <c r="I629" s="293">
        <v>0.20660534712802048</v>
      </c>
      <c r="J629" s="7"/>
    </row>
    <row r="630" spans="2:10" ht="15" customHeight="1">
      <c r="B630" s="296" t="s">
        <v>428</v>
      </c>
      <c r="C630" s="292">
        <v>48381.07999999998</v>
      </c>
      <c r="D630" s="292">
        <v>30805.34</v>
      </c>
      <c r="E630" s="292">
        <v>26396.109999999986</v>
      </c>
      <c r="F630" s="292">
        <v>25256.550000000017</v>
      </c>
      <c r="G630" s="292">
        <v>34306.649999999994</v>
      </c>
      <c r="H630" s="292">
        <v>165145.72999999984</v>
      </c>
      <c r="I630" s="293">
        <v>-2.7930861288475328E-2</v>
      </c>
      <c r="J630" s="7"/>
    </row>
    <row r="631" spans="2:10" ht="15" customHeight="1">
      <c r="B631" s="290" t="s">
        <v>429</v>
      </c>
      <c r="C631" s="288">
        <v>221110478.69150415</v>
      </c>
      <c r="D631" s="288">
        <v>208991166.05961496</v>
      </c>
      <c r="E631" s="288">
        <v>184604458.6814225</v>
      </c>
      <c r="F631" s="288">
        <v>136018989.47342417</v>
      </c>
      <c r="G631" s="288">
        <v>270345414.29704273</v>
      </c>
      <c r="H631" s="288">
        <v>1021070507.2030127</v>
      </c>
      <c r="I631" s="289">
        <v>0.15586688974829044</v>
      </c>
      <c r="J631" s="7"/>
    </row>
    <row r="632" spans="2:10" ht="15" customHeight="1">
      <c r="B632" s="291" t="s">
        <v>430</v>
      </c>
      <c r="C632" s="292">
        <v>95876954.949399918</v>
      </c>
      <c r="D632" s="292">
        <v>94309601.900000125</v>
      </c>
      <c r="E632" s="292">
        <v>72019108.789999977</v>
      </c>
      <c r="F632" s="292">
        <v>26169223.330000013</v>
      </c>
      <c r="G632" s="292">
        <v>157182279.61000013</v>
      </c>
      <c r="H632" s="292">
        <v>445557168.57939947</v>
      </c>
      <c r="I632" s="293">
        <v>0.48511788726997862</v>
      </c>
      <c r="J632" s="7"/>
    </row>
    <row r="633" spans="2:10" ht="15" customHeight="1">
      <c r="B633" s="291" t="s">
        <v>431</v>
      </c>
      <c r="C633" s="292">
        <v>111952074.14527909</v>
      </c>
      <c r="D633" s="292">
        <v>98194486.000163034</v>
      </c>
      <c r="E633" s="292">
        <v>100523012.03231302</v>
      </c>
      <c r="F633" s="292">
        <v>103851794.14352508</v>
      </c>
      <c r="G633" s="292">
        <v>93402363.391500041</v>
      </c>
      <c r="H633" s="292">
        <v>507923729.71277899</v>
      </c>
      <c r="I633" s="293">
        <v>3.7010869021525838E-2</v>
      </c>
      <c r="J633" s="7"/>
    </row>
    <row r="634" spans="2:10" ht="15" customHeight="1">
      <c r="B634" s="291" t="s">
        <v>432</v>
      </c>
      <c r="C634" s="292">
        <v>19173.129999999997</v>
      </c>
      <c r="D634" s="292">
        <v>-6131.22</v>
      </c>
      <c r="E634" s="292">
        <v>3221.0500000000006</v>
      </c>
      <c r="F634" s="292">
        <v>3075.8100000000004</v>
      </c>
      <c r="G634" s="292">
        <v>39.600000000000009</v>
      </c>
      <c r="H634" s="292">
        <v>19378.37</v>
      </c>
      <c r="I634" s="293">
        <v>-0.99880649689861067</v>
      </c>
      <c r="J634" s="7"/>
    </row>
    <row r="635" spans="2:10" ht="15" customHeight="1">
      <c r="B635" s="291" t="s">
        <v>424</v>
      </c>
      <c r="C635" s="292">
        <v>771945.58000000042</v>
      </c>
      <c r="D635" s="292">
        <v>1075908.9600000002</v>
      </c>
      <c r="E635" s="292">
        <v>491765.86</v>
      </c>
      <c r="F635" s="292">
        <v>675042.59000000043</v>
      </c>
      <c r="G635" s="292">
        <v>1038294.1400000002</v>
      </c>
      <c r="H635" s="292">
        <v>4052957.1299999985</v>
      </c>
      <c r="I635" s="293">
        <v>0.74327097276413645</v>
      </c>
      <c r="J635" s="7"/>
    </row>
    <row r="636" spans="2:10" ht="15" customHeight="1">
      <c r="B636" s="291" t="s">
        <v>433</v>
      </c>
      <c r="C636" s="292">
        <v>10660955.640000021</v>
      </c>
      <c r="D636" s="292">
        <v>11790060.250000013</v>
      </c>
      <c r="E636" s="292">
        <v>8756096.8600000106</v>
      </c>
      <c r="F636" s="292">
        <v>3070064.2099999981</v>
      </c>
      <c r="G636" s="292">
        <v>16800280.710000005</v>
      </c>
      <c r="H636" s="292">
        <v>51077457.670000114</v>
      </c>
      <c r="I636" s="293"/>
      <c r="J636" s="7"/>
    </row>
    <row r="637" spans="2:10" ht="15" customHeight="1">
      <c r="B637" s="291" t="s">
        <v>425</v>
      </c>
      <c r="C637" s="292">
        <v>-1268942.0986750002</v>
      </c>
      <c r="D637" s="292">
        <v>652883.23480200011</v>
      </c>
      <c r="E637" s="292">
        <v>-2146.1932750000001</v>
      </c>
      <c r="F637" s="292">
        <v>-691848.79709999973</v>
      </c>
      <c r="G637" s="292">
        <v>-415034.29547500005</v>
      </c>
      <c r="H637" s="292">
        <v>-1725088.1497230001</v>
      </c>
      <c r="I637" s="293"/>
      <c r="J637" s="7"/>
    </row>
    <row r="638" spans="2:10" ht="15" customHeight="1">
      <c r="B638" s="291" t="s">
        <v>426</v>
      </c>
      <c r="C638" s="292"/>
      <c r="D638" s="292"/>
      <c r="E638" s="292">
        <v>-24</v>
      </c>
      <c r="F638" s="292">
        <v>-24</v>
      </c>
      <c r="G638" s="292">
        <v>-24</v>
      </c>
      <c r="H638" s="292">
        <v>-72</v>
      </c>
      <c r="I638" s="293">
        <v>-0.99596231493943477</v>
      </c>
      <c r="J638" s="7"/>
    </row>
    <row r="639" spans="2:10" ht="15" customHeight="1">
      <c r="B639" s="296" t="s">
        <v>434</v>
      </c>
      <c r="C639" s="298">
        <v>2445854.1654999978</v>
      </c>
      <c r="D639" s="298">
        <v>2385038.4089499987</v>
      </c>
      <c r="E639" s="298">
        <v>2353862.5548839984</v>
      </c>
      <c r="F639" s="298">
        <v>2534084.2969989968</v>
      </c>
      <c r="G639" s="298">
        <v>1749645.6210170006</v>
      </c>
      <c r="H639" s="298">
        <v>11468485.047349995</v>
      </c>
      <c r="I639" s="299">
        <v>-8.5790385414493686E-2</v>
      </c>
      <c r="J639" s="7"/>
    </row>
    <row r="640" spans="2:10" ht="15" customHeight="1">
      <c r="B640" s="296" t="s">
        <v>435</v>
      </c>
      <c r="C640" s="298">
        <v>652463.18000000005</v>
      </c>
      <c r="D640" s="298">
        <v>589318.52569999977</v>
      </c>
      <c r="E640" s="298">
        <v>459561.72749999963</v>
      </c>
      <c r="F640" s="298">
        <v>407577.89000000025</v>
      </c>
      <c r="G640" s="298">
        <v>587569.52000000025</v>
      </c>
      <c r="H640" s="298">
        <v>2696490.8431999898</v>
      </c>
      <c r="I640" s="299">
        <v>-0.55382416068125928</v>
      </c>
      <c r="J640" s="7"/>
    </row>
    <row r="641" spans="2:10" ht="15" customHeight="1">
      <c r="B641" s="285" t="s">
        <v>436</v>
      </c>
      <c r="C641" s="300"/>
      <c r="D641" s="300"/>
      <c r="E641" s="300"/>
      <c r="F641" s="300"/>
      <c r="G641" s="300"/>
      <c r="H641" s="300"/>
      <c r="I641" s="301"/>
      <c r="J641" s="7"/>
    </row>
    <row r="642" spans="2:10" ht="15" customHeight="1">
      <c r="B642" s="285" t="s">
        <v>437</v>
      </c>
      <c r="C642" s="300">
        <v>20028682.415626999</v>
      </c>
      <c r="D642" s="300">
        <v>21425322.498112001</v>
      </c>
      <c r="E642" s="300">
        <v>16355594.180210007</v>
      </c>
      <c r="F642" s="300">
        <v>13131518.240139995</v>
      </c>
      <c r="G642" s="300">
        <v>32114855.14937498</v>
      </c>
      <c r="H642" s="300">
        <v>103055972.48346403</v>
      </c>
      <c r="I642" s="301">
        <v>5.7642929245766528E-2</v>
      </c>
      <c r="J642" s="7"/>
    </row>
    <row r="643" spans="2:10" ht="15" customHeight="1">
      <c r="B643" s="290" t="s">
        <v>438</v>
      </c>
      <c r="C643" s="298">
        <v>6295868.9056270048</v>
      </c>
      <c r="D643" s="298">
        <v>6586002.4881120035</v>
      </c>
      <c r="E643" s="298">
        <v>4495167.8702100012</v>
      </c>
      <c r="F643" s="298">
        <v>2989133.6201399975</v>
      </c>
      <c r="G643" s="298">
        <v>11510276.089374986</v>
      </c>
      <c r="H643" s="298">
        <v>31876448.973464146</v>
      </c>
      <c r="I643" s="299">
        <v>9.3593792647691743E-2</v>
      </c>
      <c r="J643" s="7"/>
    </row>
    <row r="644" spans="2:10">
      <c r="B644" s="290" t="s">
        <v>439</v>
      </c>
      <c r="C644" s="298">
        <v>13732813.509999998</v>
      </c>
      <c r="D644" s="298">
        <v>14839320.01</v>
      </c>
      <c r="E644" s="298">
        <v>11860426.310000006</v>
      </c>
      <c r="F644" s="298">
        <v>10142384.619999997</v>
      </c>
      <c r="G644" s="298">
        <v>20604579.059999999</v>
      </c>
      <c r="H644" s="298">
        <v>71179523.509999901</v>
      </c>
      <c r="I644" s="299">
        <v>4.229816848293444E-2</v>
      </c>
      <c r="J644" s="7"/>
    </row>
    <row r="645" spans="2:10">
      <c r="B645" s="290" t="s">
        <v>440</v>
      </c>
      <c r="C645" s="298"/>
      <c r="D645" s="298"/>
      <c r="E645" s="298"/>
      <c r="F645" s="298"/>
      <c r="G645" s="298"/>
      <c r="H645" s="298"/>
      <c r="I645" s="302"/>
      <c r="J645" s="7"/>
    </row>
    <row r="646" spans="2:10">
      <c r="B646" s="290" t="s">
        <v>441</v>
      </c>
      <c r="C646" s="298"/>
      <c r="D646" s="298"/>
      <c r="E646" s="298"/>
      <c r="F646" s="298"/>
      <c r="G646" s="298"/>
      <c r="H646" s="298"/>
      <c r="I646" s="302"/>
      <c r="J646" s="7"/>
    </row>
    <row r="647" spans="2:10">
      <c r="B647" s="303" t="s">
        <v>442</v>
      </c>
      <c r="C647" s="277">
        <v>1560367522.7752671</v>
      </c>
      <c r="D647" s="277">
        <v>1510177898.5005808</v>
      </c>
      <c r="E647" s="277">
        <v>1043059244.2115742</v>
      </c>
      <c r="F647" s="277">
        <v>773028046.02300227</v>
      </c>
      <c r="G647" s="277">
        <v>2426914411.6345143</v>
      </c>
      <c r="H647" s="277">
        <v>7313547123.1449356</v>
      </c>
      <c r="I647" s="278">
        <v>6.6220525042566925E-2</v>
      </c>
      <c r="J647" s="7"/>
    </row>
    <row r="648" spans="2:10">
      <c r="B648" s="304"/>
      <c r="C648" s="305"/>
      <c r="D648" s="305"/>
      <c r="E648" s="305"/>
      <c r="F648" s="305"/>
      <c r="G648" s="305"/>
      <c r="H648" s="305"/>
      <c r="I648" s="306"/>
      <c r="J648" s="7"/>
    </row>
    <row r="649" spans="2:10" ht="15.4">
      <c r="B649" s="194"/>
      <c r="C649" s="195"/>
      <c r="D649" s="195"/>
      <c r="E649" s="195"/>
      <c r="F649" s="195"/>
      <c r="G649" s="195"/>
      <c r="H649" s="195"/>
      <c r="I649" s="307"/>
      <c r="J649" s="7"/>
    </row>
    <row r="650" spans="2:10">
      <c r="B650" s="154"/>
      <c r="C650" s="262"/>
      <c r="D650" s="262"/>
      <c r="E650" s="262"/>
      <c r="F650" s="262"/>
      <c r="G650" s="262"/>
      <c r="H650" s="262"/>
      <c r="I650" s="263"/>
      <c r="J650" s="7"/>
    </row>
    <row r="651" spans="2:10" ht="30.2" customHeight="1">
      <c r="B651" s="264">
        <f>B580</f>
        <v>0</v>
      </c>
      <c r="C651" s="158" t="s">
        <v>459</v>
      </c>
      <c r="D651" s="158" t="s">
        <v>460</v>
      </c>
      <c r="E651" s="158" t="s">
        <v>477</v>
      </c>
      <c r="F651" s="158" t="s">
        <v>478</v>
      </c>
      <c r="G651" s="158" t="s">
        <v>480</v>
      </c>
      <c r="H651" s="159" t="s">
        <v>140</v>
      </c>
      <c r="I651" s="160" t="s">
        <v>141</v>
      </c>
      <c r="J651" s="7"/>
    </row>
    <row r="652" spans="2:10">
      <c r="B652" s="161"/>
      <c r="C652" s="162"/>
      <c r="D652" s="162"/>
      <c r="E652" s="162"/>
      <c r="F652" s="162"/>
      <c r="G652" s="162"/>
      <c r="H652" s="162"/>
      <c r="I652" s="163" t="s">
        <v>142</v>
      </c>
      <c r="J652" s="7"/>
    </row>
    <row r="653" spans="2:10">
      <c r="B653" s="303" t="s">
        <v>443</v>
      </c>
      <c r="C653" s="277">
        <v>83598494.160222679</v>
      </c>
      <c r="D653" s="277">
        <v>80339101.738250121</v>
      </c>
      <c r="E653" s="277">
        <v>72649494.116793483</v>
      </c>
      <c r="F653" s="277">
        <v>68977202.515171662</v>
      </c>
      <c r="G653" s="277">
        <v>73043256.826908618</v>
      </c>
      <c r="H653" s="277">
        <v>378607549.35734677</v>
      </c>
      <c r="I653" s="278">
        <v>-0.18316494119390625</v>
      </c>
      <c r="J653" s="7"/>
    </row>
    <row r="654" spans="2:10">
      <c r="B654" s="308"/>
      <c r="C654" s="309"/>
      <c r="D654" s="309"/>
      <c r="E654" s="309"/>
      <c r="F654" s="309"/>
      <c r="G654" s="309"/>
      <c r="H654" s="309"/>
      <c r="I654" s="310"/>
      <c r="J654" s="7"/>
    </row>
    <row r="655" spans="2:10">
      <c r="B655" s="311" t="s">
        <v>444</v>
      </c>
      <c r="C655" s="312">
        <v>8981213812.4249973</v>
      </c>
      <c r="D655" s="312">
        <v>8505170918.6322012</v>
      </c>
      <c r="E655" s="312">
        <v>8786072067.4082375</v>
      </c>
      <c r="F655" s="312">
        <v>7844198582.8723478</v>
      </c>
      <c r="G655" s="312">
        <v>9365593471.5480804</v>
      </c>
      <c r="H655" s="312">
        <v>43482248852.885857</v>
      </c>
      <c r="I655" s="313">
        <v>5.0755215555475797E-3</v>
      </c>
      <c r="J655" s="7"/>
    </row>
    <row r="656" spans="2:10">
      <c r="B656" s="314"/>
      <c r="C656" s="315"/>
      <c r="D656" s="315"/>
      <c r="E656" s="315"/>
      <c r="F656" s="315"/>
      <c r="G656" s="315"/>
      <c r="H656" s="315"/>
      <c r="I656" s="316"/>
      <c r="J656" s="7"/>
    </row>
    <row r="657" spans="2:10">
      <c r="B657" s="311" t="s">
        <v>445</v>
      </c>
      <c r="C657" s="312">
        <v>5914991.8599999985</v>
      </c>
      <c r="D657" s="312">
        <v>4800428.7800000031</v>
      </c>
      <c r="E657" s="312">
        <v>5462131.240000003</v>
      </c>
      <c r="F657" s="312">
        <v>6037611.9400000013</v>
      </c>
      <c r="G657" s="312">
        <v>5227435.2700000051</v>
      </c>
      <c r="H657" s="312">
        <v>27442599.089999992</v>
      </c>
      <c r="I657" s="313">
        <v>8.1158338025590915E-3</v>
      </c>
      <c r="J657" s="7"/>
    </row>
    <row r="658" spans="2:10">
      <c r="B658" s="317"/>
      <c r="C658" s="184"/>
      <c r="D658" s="184"/>
      <c r="E658" s="184"/>
      <c r="F658" s="184"/>
      <c r="G658" s="184"/>
      <c r="H658" s="184"/>
      <c r="I658" s="185"/>
      <c r="J658" s="7"/>
    </row>
    <row r="659" spans="2:10">
      <c r="B659" s="311" t="s">
        <v>446</v>
      </c>
      <c r="C659" s="312">
        <v>8972493.7300000004</v>
      </c>
      <c r="D659" s="312">
        <v>12790327.870000001</v>
      </c>
      <c r="E659" s="312">
        <v>9584603.6799999997</v>
      </c>
      <c r="F659" s="312">
        <v>11461356.490000002</v>
      </c>
      <c r="G659" s="312">
        <v>7667989.8020000011</v>
      </c>
      <c r="H659" s="312">
        <v>50476771.572000004</v>
      </c>
      <c r="I659" s="313">
        <v>0.25000297190622534</v>
      </c>
      <c r="J659" s="7"/>
    </row>
    <row r="660" spans="2:10">
      <c r="B660" s="317"/>
      <c r="C660" s="184"/>
      <c r="D660" s="184"/>
      <c r="E660" s="184"/>
      <c r="F660" s="184"/>
      <c r="G660" s="184"/>
      <c r="H660" s="184"/>
      <c r="I660" s="185"/>
      <c r="J660" s="7"/>
    </row>
    <row r="661" spans="2:10">
      <c r="B661" s="311" t="s">
        <v>447</v>
      </c>
      <c r="C661" s="312">
        <v>678752583.93000007</v>
      </c>
      <c r="D661" s="312">
        <v>678181417.49000001</v>
      </c>
      <c r="E661" s="312">
        <v>677461379.78999984</v>
      </c>
      <c r="F661" s="312">
        <v>680276907.17999995</v>
      </c>
      <c r="G661" s="312">
        <v>696977571.41999972</v>
      </c>
      <c r="H661" s="312">
        <v>3411649859.8099985</v>
      </c>
      <c r="I661" s="313">
        <v>6.3611062500097404E-2</v>
      </c>
      <c r="J661" s="7"/>
    </row>
    <row r="662" spans="2:10">
      <c r="B662" s="317"/>
      <c r="C662" s="184"/>
      <c r="D662" s="184"/>
      <c r="E662" s="184"/>
      <c r="F662" s="184"/>
      <c r="G662" s="184"/>
      <c r="H662" s="184"/>
      <c r="I662" s="185"/>
      <c r="J662" s="7"/>
    </row>
    <row r="663" spans="2:10">
      <c r="B663" s="311" t="s">
        <v>448</v>
      </c>
      <c r="C663" s="312">
        <v>10472714.840000007</v>
      </c>
      <c r="D663" s="312">
        <v>9665944.7300000023</v>
      </c>
      <c r="E663" s="312">
        <v>9330318.8800000045</v>
      </c>
      <c r="F663" s="312">
        <v>8581638.150000006</v>
      </c>
      <c r="G663" s="312">
        <v>8925614.8400000017</v>
      </c>
      <c r="H663" s="312">
        <v>46976231.439999916</v>
      </c>
      <c r="I663" s="313">
        <v>1.6823248893959697E-2</v>
      </c>
      <c r="J663" s="7"/>
    </row>
    <row r="664" spans="2:10">
      <c r="B664" s="317"/>
      <c r="C664" s="184"/>
      <c r="D664" s="184"/>
      <c r="E664" s="184"/>
      <c r="F664" s="184"/>
      <c r="G664" s="184"/>
      <c r="H664" s="184"/>
      <c r="I664" s="185"/>
      <c r="J664" s="7"/>
    </row>
    <row r="665" spans="2:10">
      <c r="B665" s="318" t="s">
        <v>449</v>
      </c>
      <c r="C665" s="319">
        <v>418381638.90000004</v>
      </c>
      <c r="D665" s="319">
        <v>360228157.93999994</v>
      </c>
      <c r="E665" s="319">
        <v>406223353.54999995</v>
      </c>
      <c r="F665" s="319">
        <v>421588589.17000014</v>
      </c>
      <c r="G665" s="319">
        <v>362134731.70999992</v>
      </c>
      <c r="H665" s="319">
        <v>1968556471.2700002</v>
      </c>
      <c r="I665" s="320">
        <v>3.5405647089479908E-2</v>
      </c>
      <c r="J665" s="7"/>
    </row>
    <row r="666" spans="2:10">
      <c r="B666" s="321" t="s">
        <v>450</v>
      </c>
      <c r="C666" s="168">
        <v>33575.040000000001</v>
      </c>
      <c r="D666" s="168">
        <v>38064.9</v>
      </c>
      <c r="E666" s="168">
        <v>45426.87</v>
      </c>
      <c r="F666" s="168">
        <v>45818.42</v>
      </c>
      <c r="G666" s="168">
        <v>38051.9</v>
      </c>
      <c r="H666" s="168">
        <v>200937.13000000003</v>
      </c>
      <c r="I666" s="169">
        <v>6.766643910994441E-2</v>
      </c>
      <c r="J666" s="7"/>
    </row>
    <row r="667" spans="2:10">
      <c r="B667" s="322" t="s">
        <v>451</v>
      </c>
      <c r="C667" s="323">
        <v>835283.43</v>
      </c>
      <c r="D667" s="323">
        <v>570611.28</v>
      </c>
      <c r="E667" s="323">
        <v>691729.1</v>
      </c>
      <c r="F667" s="323">
        <v>866887.72</v>
      </c>
      <c r="G667" s="323">
        <v>988900.24</v>
      </c>
      <c r="H667" s="323">
        <v>3953411.7700000005</v>
      </c>
      <c r="I667" s="324">
        <v>0.34295207522963178</v>
      </c>
      <c r="J667" s="7"/>
    </row>
    <row r="668" spans="2:10" hidden="1">
      <c r="B668" s="325"/>
      <c r="C668" s="326"/>
      <c r="D668" s="326"/>
      <c r="E668" s="326"/>
      <c r="F668" s="326"/>
      <c r="G668" s="326"/>
      <c r="H668" s="326"/>
      <c r="I668" s="327"/>
      <c r="J668" s="7"/>
    </row>
    <row r="669" spans="2:10" hidden="1">
      <c r="B669" s="325"/>
      <c r="C669" s="328"/>
      <c r="D669" s="328"/>
      <c r="E669" s="328"/>
      <c r="F669" s="328"/>
      <c r="G669" s="328"/>
      <c r="H669" s="328"/>
      <c r="I669" s="188"/>
      <c r="J669" s="7"/>
    </row>
    <row r="670" spans="2:10" hidden="1">
      <c r="B670" s="325"/>
      <c r="C670" s="328"/>
      <c r="D670" s="328"/>
      <c r="E670" s="328"/>
      <c r="F670" s="328"/>
      <c r="G670" s="328"/>
      <c r="H670" s="328"/>
      <c r="I670" s="188"/>
      <c r="J670" s="7"/>
    </row>
    <row r="671" spans="2:10" hidden="1">
      <c r="B671" s="325"/>
      <c r="C671" s="328"/>
      <c r="D671" s="328"/>
      <c r="E671" s="328"/>
      <c r="F671" s="328"/>
      <c r="G671" s="328"/>
      <c r="H671" s="328"/>
      <c r="I671" s="188"/>
      <c r="J671" s="7"/>
    </row>
    <row r="672" spans="2:10" hidden="1">
      <c r="B672" s="325"/>
      <c r="C672" s="328"/>
      <c r="D672" s="328"/>
      <c r="E672" s="328"/>
      <c r="F672" s="328"/>
      <c r="G672" s="328"/>
      <c r="H672" s="328"/>
      <c r="I672" s="188"/>
      <c r="J672" s="7"/>
    </row>
    <row r="673" spans="2:10" hidden="1">
      <c r="B673" s="325"/>
      <c r="C673" s="328"/>
      <c r="D673" s="328"/>
      <c r="E673" s="328"/>
      <c r="F673" s="328"/>
      <c r="G673" s="328"/>
      <c r="H673" s="328"/>
      <c r="I673" s="188"/>
      <c r="J673" s="7"/>
    </row>
    <row r="674" spans="2:10" hidden="1">
      <c r="B674" s="325"/>
      <c r="C674" s="328"/>
      <c r="D674" s="328"/>
      <c r="E674" s="328"/>
      <c r="F674" s="328"/>
      <c r="G674" s="328"/>
      <c r="H674" s="328"/>
      <c r="I674" s="188"/>
      <c r="J674" s="7"/>
    </row>
    <row r="675" spans="2:10">
      <c r="B675" s="325"/>
      <c r="C675" s="328"/>
      <c r="D675" s="328"/>
      <c r="E675" s="328"/>
      <c r="F675" s="328"/>
      <c r="G675" s="328"/>
      <c r="H675" s="328"/>
      <c r="I675" s="188"/>
      <c r="J675" s="7"/>
    </row>
    <row r="676" spans="2:10">
      <c r="B676" s="318" t="s">
        <v>452</v>
      </c>
      <c r="C676" s="312">
        <v>406187908.33333331</v>
      </c>
      <c r="D676" s="312">
        <v>406187908.33333331</v>
      </c>
      <c r="E676" s="312">
        <v>406187908.33333331</v>
      </c>
      <c r="F676" s="312">
        <v>406187908.33333331</v>
      </c>
      <c r="G676" s="312">
        <v>406187908.33333331</v>
      </c>
      <c r="H676" s="312">
        <v>2030939541.6666665</v>
      </c>
      <c r="I676" s="313">
        <v>0</v>
      </c>
      <c r="J676" s="7"/>
    </row>
    <row r="677" spans="2:10" ht="14.65" thickBot="1">
      <c r="B677" s="325"/>
      <c r="C677" s="184"/>
      <c r="D677" s="184"/>
      <c r="E677" s="184"/>
      <c r="F677" s="184"/>
      <c r="G677" s="184"/>
      <c r="H677" s="184"/>
      <c r="I677" s="185"/>
      <c r="J677" s="7"/>
    </row>
    <row r="678" spans="2:10" ht="14.65" thickBot="1">
      <c r="B678" s="329" t="s">
        <v>453</v>
      </c>
      <c r="C678" s="330">
        <v>19616509292.33194</v>
      </c>
      <c r="D678" s="330">
        <v>18546008298.477802</v>
      </c>
      <c r="E678" s="330">
        <v>19542006103.443905</v>
      </c>
      <c r="F678" s="330">
        <v>19270655240.562836</v>
      </c>
      <c r="G678" s="330">
        <v>20291089411.582329</v>
      </c>
      <c r="H678" s="330">
        <v>97266268346.398788</v>
      </c>
      <c r="I678" s="331">
        <v>1.8386566159571238E-2</v>
      </c>
      <c r="J678" s="7"/>
    </row>
    <row r="679" spans="2:10">
      <c r="C679" s="7"/>
      <c r="D679" s="7"/>
      <c r="E679" s="7"/>
      <c r="F679" s="7"/>
      <c r="G679" s="7"/>
    </row>
    <row r="680" spans="2:10">
      <c r="C680" s="7"/>
      <c r="D680" s="7"/>
      <c r="E680" s="7"/>
      <c r="F680" s="7"/>
      <c r="G680" s="7"/>
      <c r="H680" s="7"/>
    </row>
    <row r="681" spans="2:10">
      <c r="C681" s="184"/>
      <c r="D681" s="184"/>
      <c r="E681" s="184"/>
      <c r="F681" s="184"/>
      <c r="G681" s="184"/>
      <c r="H681" s="7"/>
    </row>
    <row r="682" spans="2:10">
      <c r="B682" s="332" t="s">
        <v>454</v>
      </c>
    </row>
    <row r="683" spans="2:10">
      <c r="B683" s="332" t="s">
        <v>484</v>
      </c>
    </row>
    <row r="684" spans="2:10">
      <c r="B684" s="332"/>
    </row>
    <row r="685" spans="2:10">
      <c r="B685" s="333" t="s">
        <v>455</v>
      </c>
    </row>
    <row r="686" spans="2:10">
      <c r="B686" s="334" t="s">
        <v>456</v>
      </c>
    </row>
  </sheetData>
  <pageMargins left="0.7" right="0.7" top="0.75" bottom="0.75" header="0.3" footer="0.3"/>
  <pageSetup paperSize="9" scale="26" orientation="portrait" r:id="rId1"/>
  <rowBreaks count="5" manualBreakCount="5">
    <brk id="166" max="7" man="1"/>
    <brk id="313" max="7" man="1"/>
    <brk id="434" max="7" man="1"/>
    <brk id="529" max="7" man="1"/>
    <brk id="644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1E9EE-E6D9-4F07-ACA7-8D86A36B9F5B}">
  <sheetPr>
    <tabColor rgb="FF92D050"/>
  </sheetPr>
  <dimension ref="A1:AE103"/>
  <sheetViews>
    <sheetView zoomScale="70" zoomScaleNormal="70" workbookViewId="0">
      <selection activeCell="G112" sqref="G112"/>
    </sheetView>
  </sheetViews>
  <sheetFormatPr baseColWidth="10" defaultColWidth="11.3984375" defaultRowHeight="14.25"/>
  <cols>
    <col min="1" max="1" width="11.59765625" customWidth="1"/>
    <col min="2" max="2" width="19.1328125" style="120" customWidth="1"/>
    <col min="3" max="3" width="20" style="120" customWidth="1"/>
    <col min="4" max="13" width="24" style="120" customWidth="1"/>
    <col min="17" max="20" width="18.59765625" customWidth="1"/>
  </cols>
  <sheetData>
    <row r="1" spans="1:27">
      <c r="A1" s="125" t="s">
        <v>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27">
      <c r="A2" s="123"/>
    </row>
    <row r="3" spans="1:27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27">
      <c r="A4" s="119">
        <v>2017</v>
      </c>
      <c r="B4" s="121">
        <f>SC!B4+SPR!B4+TO!B4+Actes!B4</f>
        <v>173641626.94569975</v>
      </c>
      <c r="C4" s="121">
        <f>SC!C4+SPR!C4+TO!C4+Actes!C4</f>
        <v>173197629.93064976</v>
      </c>
      <c r="D4" s="121">
        <f>SC!D4+SPR!D4+TO!D4+Actes!D4</f>
        <v>209385639.63581964</v>
      </c>
      <c r="E4" s="121">
        <f>SC!E4+SPR!E4+TO!E4+Actes!E4</f>
        <v>167222903.95281976</v>
      </c>
      <c r="F4" s="121">
        <f>SC!F4+SPR!F4+TO!F4+Actes!F4</f>
        <v>190010933.55569974</v>
      </c>
      <c r="G4" s="121">
        <f>SC!G4+SPR!G4+TO!G4+Actes!G4</f>
        <v>200892975.09641978</v>
      </c>
      <c r="H4" s="121">
        <f>SC!H4+SPR!H4+TO!H4+Actes!H4</f>
        <v>186010025.91064978</v>
      </c>
      <c r="I4" s="121">
        <f>SC!I4+SPR!I4+TO!I4+Actes!I4</f>
        <v>97679833.671930119</v>
      </c>
      <c r="J4" s="121">
        <f>SC!J4+SPR!J4+TO!J4+Actes!J4</f>
        <v>174750313.39443988</v>
      </c>
      <c r="K4" s="121">
        <f>SC!K4+SPR!K4+TO!K4+Actes!K4</f>
        <v>201018225.71556967</v>
      </c>
      <c r="L4" s="121">
        <f>SC!L4+SPR!L4+TO!L4+Actes!L4</f>
        <v>187505559.9199298</v>
      </c>
      <c r="M4" s="121">
        <f>SC!M4+SPR!M4+TO!M4+Actes!M4</f>
        <v>181156725.6721597</v>
      </c>
    </row>
    <row r="5" spans="1:27">
      <c r="A5" s="119">
        <v>2018</v>
      </c>
      <c r="B5" s="121">
        <f>SC!B5+SPR!B5+TO!B5+Actes!B5</f>
        <v>174418684.78156972</v>
      </c>
      <c r="C5" s="121">
        <f>SC!C5+SPR!C5+TO!C5+Actes!C5</f>
        <v>178868411.00009975</v>
      </c>
      <c r="D5" s="121">
        <f>SC!D5+SPR!D5+TO!D5+Actes!D5</f>
        <v>196654034.6449796</v>
      </c>
      <c r="E5" s="121">
        <f>SC!E5+SPR!E5+TO!E5+Actes!E5</f>
        <v>185767221.10621971</v>
      </c>
      <c r="F5" s="121">
        <f>SC!F5+SPR!F5+TO!F5+Actes!F5</f>
        <v>174679667.93461972</v>
      </c>
      <c r="G5" s="121">
        <f>SC!G5+SPR!G5+TO!G5+Actes!G5</f>
        <v>204350032.45469972</v>
      </c>
      <c r="H5" s="121">
        <f>SC!H5+SPR!H5+TO!H5+Actes!H5</f>
        <v>200710338.47338957</v>
      </c>
      <c r="I5" s="121">
        <f>SC!I5+SPR!I5+TO!I5+Actes!I5</f>
        <v>96568006.111210078</v>
      </c>
      <c r="J5" s="121">
        <f>SC!J5+SPR!J5+TO!J5+Actes!J5</f>
        <v>165525252.4489899</v>
      </c>
      <c r="K5" s="121">
        <f>SC!K5+SPR!K5+TO!K5+Actes!K5</f>
        <v>211676200.48611966</v>
      </c>
      <c r="L5" s="121">
        <f>SC!L5+SPR!L5+TO!L5+Actes!L5</f>
        <v>191580291.61381978</v>
      </c>
      <c r="M5" s="121">
        <f>SC!M5+SPR!M5+TO!M5+Actes!M5</f>
        <v>181955307.04628977</v>
      </c>
    </row>
    <row r="6" spans="1:27">
      <c r="A6" s="119">
        <v>2019</v>
      </c>
      <c r="B6" s="121">
        <f>SC!B6+SPR!B6+TO!B6+Actes!B6</f>
        <v>175150582.41361988</v>
      </c>
      <c r="C6" s="121">
        <f>SC!C6+SPR!C6+TO!C6+Actes!C6</f>
        <v>176176331.27166969</v>
      </c>
      <c r="D6" s="121">
        <f>SC!D6+SPR!D6+TO!D6+Actes!D6</f>
        <v>197932224.66846985</v>
      </c>
      <c r="E6" s="121">
        <f>SC!E6+SPR!E6+TO!E6+Actes!E6</f>
        <v>189725627.62486002</v>
      </c>
      <c r="F6" s="121">
        <f>SC!F6+SPR!F6+TO!F6+Actes!F6</f>
        <v>197339413.28934988</v>
      </c>
      <c r="G6" s="121">
        <f>SC!G6+SPR!G6+TO!G6+Actes!G6</f>
        <v>186298242.56315997</v>
      </c>
      <c r="H6" s="121">
        <f>SC!H6+SPR!H6+TO!H6+Actes!H6</f>
        <v>218953187.89433995</v>
      </c>
      <c r="I6" s="121">
        <f>SC!I6+SPR!I6+TO!I6+Actes!I6</f>
        <v>101657274.47547999</v>
      </c>
      <c r="J6" s="121">
        <f>SC!J6+SPR!J6+TO!J6+Actes!J6</f>
        <v>183891381.85544911</v>
      </c>
      <c r="K6" s="121">
        <f>SC!K6+SPR!K6+TO!K6+Actes!K6</f>
        <v>219442606.8381089</v>
      </c>
      <c r="L6" s="121">
        <f>SC!L6+SPR!L6+TO!L6+Actes!L6</f>
        <v>183534817.18140897</v>
      </c>
      <c r="M6" s="121">
        <f>SC!M6+SPR!M6+TO!M6+Actes!M6</f>
        <v>195784904.30789906</v>
      </c>
    </row>
    <row r="7" spans="1:27">
      <c r="A7" s="119">
        <v>2020</v>
      </c>
      <c r="B7" s="121">
        <f>SC!B7+SPR!B7+TO!B7+Actes!B7</f>
        <v>197966559.42713836</v>
      </c>
      <c r="C7" s="121">
        <f>SC!C7+SPR!C7+TO!C7+Actes!C7</f>
        <v>206671517.20517841</v>
      </c>
      <c r="D7" s="121">
        <f>SC!D7+SPR!D7+TO!D7+Actes!D7</f>
        <v>142410592.85135961</v>
      </c>
      <c r="E7" s="121">
        <f>SC!E7+SPR!E7+TO!E7+Actes!E7</f>
        <v>12112800.393730018</v>
      </c>
      <c r="F7" s="121">
        <f>SC!F7+SPR!F7+TO!F7+Actes!F7</f>
        <v>117295577.93499975</v>
      </c>
      <c r="G7" s="121">
        <f>SC!G7+SPR!G7+TO!G7+Actes!G7</f>
        <v>254036907.3988792</v>
      </c>
      <c r="H7" s="121">
        <f>SC!H7+SPR!H7+TO!H7+Actes!H7</f>
        <v>249146054.18382955</v>
      </c>
      <c r="I7" s="121">
        <f>SC!I7+SPR!I7+TO!I7+Actes!I7</f>
        <v>119406722.5276798</v>
      </c>
      <c r="J7" s="121">
        <f>SC!J7+SPR!J7+TO!J7+Actes!J7</f>
        <v>222184818.32949865</v>
      </c>
      <c r="K7" s="121">
        <f>SC!K7+SPR!K7+TO!K7+Actes!K7</f>
        <v>229259025.12827972</v>
      </c>
      <c r="L7" s="121">
        <f>SC!L7+SPR!L7+TO!L7+Actes!L7</f>
        <v>222115700.52688953</v>
      </c>
      <c r="M7" s="121">
        <f>SC!M7+SPR!M7+TO!M7+Actes!M7</f>
        <v>246107339.00723922</v>
      </c>
    </row>
    <row r="8" spans="1:27">
      <c r="A8" s="119">
        <v>2021</v>
      </c>
      <c r="B8" s="121">
        <f>SC!B8+SPR!B8+TO!B8+Actes!B8</f>
        <v>199598157.90719888</v>
      </c>
      <c r="C8" s="121">
        <f>SC!C8+SPR!C8+TO!C8+Actes!C8</f>
        <v>224058486.70995909</v>
      </c>
      <c r="D8" s="121">
        <f>SC!D8+SPR!D8+TO!D8+Actes!D8</f>
        <v>259025719.1752696</v>
      </c>
      <c r="E8" s="121">
        <f>SC!E8+SPR!E8+TO!E8+Actes!E8</f>
        <v>210661959.67093897</v>
      </c>
      <c r="F8" s="121">
        <f>SC!F8+SPR!F8+TO!F8+Actes!F8</f>
        <v>270212829.56938881</v>
      </c>
      <c r="G8" s="121">
        <f>SC!G8+SPR!G8+TO!G8+Actes!G8</f>
        <v>233392970.92991966</v>
      </c>
      <c r="H8" s="121">
        <f>SC!H8+SPR!H8+TO!H8+Actes!H8</f>
        <v>238863528.22362915</v>
      </c>
      <c r="I8" s="121">
        <f>SC!I8+SPR!I8+TO!I8+Actes!I8</f>
        <v>112404503.57684012</v>
      </c>
      <c r="J8" s="121">
        <f>SC!J8+SPR!J8+TO!J8+Actes!J8</f>
        <v>228924699.42186865</v>
      </c>
      <c r="K8" s="121">
        <f>SC!K8+SPR!K8+TO!K8+Actes!K8</f>
        <v>237797679.91293949</v>
      </c>
      <c r="L8" s="121">
        <f>SC!L8+SPR!L8+TO!L8+Actes!L8</f>
        <v>219267063.64866868</v>
      </c>
      <c r="M8" s="121">
        <f>SC!M8+SPR!M8+TO!M8+Actes!M8</f>
        <v>239099202.55182931</v>
      </c>
    </row>
    <row r="9" spans="1:27">
      <c r="A9" s="119">
        <v>2022</v>
      </c>
      <c r="B9" s="121">
        <f>SC!B9+SPR!B9+TO!B9+Actes!B9</f>
        <v>200161475.8313888</v>
      </c>
      <c r="C9" s="121">
        <f>SC!C9+SPR!C9+TO!C9+Actes!C9</f>
        <v>221252552.80337921</v>
      </c>
      <c r="D9" s="121">
        <f>SC!D9+SPR!D9+TO!D9+Actes!D9</f>
        <v>268412051.61068934</v>
      </c>
      <c r="E9" s="121">
        <f>SC!E9+SPR!E9+TO!E9+Actes!E9</f>
        <v>221083168.38403872</v>
      </c>
      <c r="F9" s="121">
        <f>SC!F9+SPR!F9+TO!F9+Actes!F9</f>
        <v>246222983.5425795</v>
      </c>
      <c r="G9" s="121">
        <f>SC!G9+SPR!G9+TO!G9+Actes!G9</f>
        <v>258858466.93421939</v>
      </c>
      <c r="H9" s="121">
        <f>SC!H9+SPR!H9+TO!H9+Actes!H9</f>
        <v>229562669.33343893</v>
      </c>
      <c r="I9" s="121">
        <f>SC!I9+SPR!I9+TO!I9+Actes!I9</f>
        <v>121612773.07403006</v>
      </c>
      <c r="J9" s="121">
        <f>SC!J9+SPR!J9+TO!J9+Actes!J9</f>
        <v>242000099.88535899</v>
      </c>
      <c r="K9" s="121">
        <f>SC!K9+SPR!K9+TO!K9+Actes!K9</f>
        <v>248805961.08304906</v>
      </c>
      <c r="L9" s="121">
        <f>SC!L9+SPR!L9+TO!L9+Actes!L9</f>
        <v>230924089.57362917</v>
      </c>
      <c r="M9" s="121">
        <f>SC!M9+SPR!M9+TO!M9+Actes!M9</f>
        <v>241408983.2824592</v>
      </c>
    </row>
    <row r="10" spans="1:27">
      <c r="A10" s="119">
        <v>2023</v>
      </c>
      <c r="B10" s="121">
        <f>SC!B10+SPR!B10+TO!B10+Actes!B10</f>
        <v>231055555.28489935</v>
      </c>
      <c r="C10" s="121">
        <f>SC!C10+SPR!C10+TO!C10+Actes!C10</f>
        <v>229578858.5340192</v>
      </c>
      <c r="D10" s="121">
        <f>SC!D10+SPR!D10+TO!D10+Actes!D10</f>
        <v>279544362.97062874</v>
      </c>
      <c r="E10" s="121">
        <f>SC!E10+SPR!E10+TO!E10+Actes!E10</f>
        <v>224511634.52149916</v>
      </c>
      <c r="F10" s="121">
        <f>SC!F10+SPR!F10+TO!F10+Actes!F10</f>
        <v>233041775.35991892</v>
      </c>
      <c r="G10" s="121">
        <f>SC!G10+SPR!G10+TO!G10+Actes!G10</f>
        <v>283581185.63043916</v>
      </c>
      <c r="H10" s="121">
        <f>SC!H10+SPR!H10+TO!H10+Actes!H10</f>
        <v>245707119.6243096</v>
      </c>
      <c r="I10" s="121">
        <f>SC!I10+SPR!I10+TO!I10+Actes!I10</f>
        <v>127679759.9974001</v>
      </c>
      <c r="J10" s="121">
        <f>SC!J10+SPR!J10+TO!J10+Actes!J10</f>
        <v>241108224.00504917</v>
      </c>
      <c r="K10" s="121">
        <f>SC!K10+SPR!K10+TO!K10+Actes!K10</f>
        <v>275065425.9712044</v>
      </c>
      <c r="L10" s="121">
        <f>SC!L10+SPR!L10+TO!L10+Actes!L10</f>
        <v>259072808.41999987</v>
      </c>
      <c r="M10" s="121">
        <f>SC!M10+SPR!M10+TO!M10+Actes!M10</f>
        <v>247170381.40999973</v>
      </c>
    </row>
    <row r="11" spans="1:27">
      <c r="A11" s="119">
        <v>2024</v>
      </c>
      <c r="B11" s="121">
        <f>SC!B11+SPR!B11+TO!B11+Actes!B11</f>
        <v>232739743.96999967</v>
      </c>
      <c r="C11" s="121">
        <f>SC!C11+SPR!C11+TO!C11+Actes!C11</f>
        <v>261505677.31000012</v>
      </c>
      <c r="D11" s="121">
        <f>SC!D11+SPR!D11+TO!D11+Actes!D11</f>
        <v>263935712.47000006</v>
      </c>
      <c r="E11" s="121">
        <f>SC!E11+SPR!E11+TO!E11+Actes!E11</f>
        <v>266604560.58999994</v>
      </c>
      <c r="F11" s="121">
        <f>SC!F11+SPR!F11+TO!F11+Actes!F11</f>
        <v>245634704.6500001</v>
      </c>
      <c r="G11" s="121">
        <f>SC!G11+SPR!G11+TO!G11+Actes!G11</f>
        <v>272517379.74000019</v>
      </c>
      <c r="H11" s="121">
        <f>SC!H11+SPR!H11+TO!H11+Actes!H11</f>
        <v>294936397.21000004</v>
      </c>
      <c r="I11" s="121">
        <f>SC!I11+SPR!I11+TO!I11+Actes!I11</f>
        <v>128261568.64999998</v>
      </c>
      <c r="J11" s="121">
        <f>SC!J11+SPR!J11+TO!J11+Actes!J11</f>
        <v>252341398.49000007</v>
      </c>
      <c r="K11" s="121">
        <f>SC!K11+SPR!K11+TO!K11+Actes!K11</f>
        <v>296479820.63000011</v>
      </c>
      <c r="L11" s="121">
        <f>SC!L11+SPR!L11+TO!L11+Actes!L11</f>
        <v>253043734.29999989</v>
      </c>
      <c r="M11" s="121">
        <f>SC!M11+SPR!M11+TO!M11+Actes!M11</f>
        <v>262642256.30000001</v>
      </c>
    </row>
    <row r="12" spans="1:27">
      <c r="A12" s="119">
        <v>2025</v>
      </c>
      <c r="B12" s="121">
        <f>SC!B12+SPR!B12+TO!B12+Actes!B12</f>
        <v>258472765.69000009</v>
      </c>
      <c r="C12" s="121">
        <f>SC!C12+SPR!C12+TO!C12+Actes!C12</f>
        <v>265398114.04000014</v>
      </c>
      <c r="D12" s="121">
        <f>SC!D12+SPR!D12+TO!D12+Actes!D12</f>
        <v>288315206.79000014</v>
      </c>
      <c r="E12" s="121">
        <f>SC!E12+SPR!E12+TO!E12+Actes!E12</f>
        <v>279050446.63000011</v>
      </c>
      <c r="F12" s="121">
        <f>SC!F12+SPR!F12+TO!F12+Actes!F12</f>
        <v>277711690.37000006</v>
      </c>
      <c r="G12" s="121">
        <f>SC!G12+SPR!G12+TO!G12+Actes!G12</f>
        <v>0</v>
      </c>
      <c r="H12" s="121">
        <f>SC!H12+SPR!H12+TO!H12+Actes!H12</f>
        <v>0</v>
      </c>
      <c r="I12" s="121">
        <f>SC!I12+SPR!I12+TO!I12+Actes!I12</f>
        <v>0</v>
      </c>
      <c r="J12" s="121">
        <f>SC!J12+SPR!J12+TO!J12+Actes!J12</f>
        <v>0</v>
      </c>
      <c r="K12" s="121">
        <f>SC!K12+SPR!K12+TO!K12+Actes!K12</f>
        <v>0</v>
      </c>
      <c r="L12" s="121">
        <f>SC!L12+SPR!L12+TO!L12+Actes!L12</f>
        <v>0</v>
      </c>
      <c r="M12" s="121">
        <f>SC!M12+SPR!M12+TO!M12+Actes!M12</f>
        <v>0</v>
      </c>
    </row>
    <row r="13" spans="1:27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27">
      <c r="A14" s="125" t="s">
        <v>471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P14" s="415" t="s">
        <v>62</v>
      </c>
      <c r="Q14" s="415"/>
      <c r="R14" s="415"/>
      <c r="S14" s="415"/>
      <c r="T14" s="415"/>
      <c r="V14" s="133" t="s">
        <v>92</v>
      </c>
      <c r="W14" s="125" t="s">
        <v>99</v>
      </c>
      <c r="X14" s="125"/>
      <c r="Y14" s="125"/>
      <c r="Z14" s="125"/>
      <c r="AA14" s="125"/>
    </row>
    <row r="15" spans="1:27">
      <c r="A15" s="123"/>
      <c r="Q15" s="121" t="s">
        <v>79</v>
      </c>
      <c r="R15" s="121" t="s">
        <v>80</v>
      </c>
      <c r="S15" s="121" t="s">
        <v>81</v>
      </c>
      <c r="T15" s="121" t="s">
        <v>82</v>
      </c>
      <c r="W15" s="119"/>
      <c r="X15" s="121" t="s">
        <v>79</v>
      </c>
      <c r="Y15" s="121" t="s">
        <v>80</v>
      </c>
      <c r="Z15" s="121" t="s">
        <v>81</v>
      </c>
      <c r="AA15" s="121" t="s">
        <v>82</v>
      </c>
    </row>
    <row r="16" spans="1:27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  <c r="P16" s="119">
        <v>2017</v>
      </c>
      <c r="Q16" s="372">
        <f>SUM(B17:D17)</f>
        <v>0</v>
      </c>
      <c r="R16" s="372">
        <f>SUM(E17:G17)</f>
        <v>0</v>
      </c>
      <c r="S16" s="372">
        <f>SUM(H17:J17)</f>
        <v>0</v>
      </c>
      <c r="T16" s="372">
        <f t="shared" ref="T16:T23" si="0">M17</f>
        <v>2142472393.4017873</v>
      </c>
      <c r="W16" s="119">
        <v>2017</v>
      </c>
      <c r="X16" s="132"/>
      <c r="Y16" s="132"/>
      <c r="Z16" s="132"/>
      <c r="AA16" s="132"/>
    </row>
    <row r="17" spans="1:27">
      <c r="A17" s="119">
        <v>2017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>
        <f>SUM(B4:M4)</f>
        <v>2142472393.4017873</v>
      </c>
      <c r="P17" s="119">
        <v>2018</v>
      </c>
      <c r="Q17" s="372">
        <f>D18</f>
        <v>2136188627.3162673</v>
      </c>
      <c r="R17" s="372">
        <f>G18</f>
        <v>2142858736.2068667</v>
      </c>
      <c r="S17" s="372">
        <f t="shared" ref="S17:S23" si="1">J18</f>
        <v>2147222160.2634361</v>
      </c>
      <c r="T17" s="372">
        <f t="shared" si="0"/>
        <v>2162753448.102006</v>
      </c>
      <c r="W17" s="119">
        <v>2018</v>
      </c>
      <c r="X17" s="122"/>
      <c r="Y17" s="122"/>
      <c r="Z17" s="122"/>
      <c r="AA17" s="122">
        <f t="shared" ref="AA17:AA23" si="2">T17/T16-1</f>
        <v>9.4661918457752403E-3</v>
      </c>
    </row>
    <row r="18" spans="1:27">
      <c r="A18" s="119">
        <v>2018</v>
      </c>
      <c r="B18" s="121">
        <f t="shared" ref="B18:B25" si="3">M17+B5-B4</f>
        <v>2143249451.2376575</v>
      </c>
      <c r="C18" s="121">
        <f t="shared" ref="C18:M18" si="4">B18+C5-C4</f>
        <v>2148920232.3071074</v>
      </c>
      <c r="D18" s="121">
        <f t="shared" si="4"/>
        <v>2136188627.3162673</v>
      </c>
      <c r="E18" s="121">
        <f t="shared" si="4"/>
        <v>2154732944.469667</v>
      </c>
      <c r="F18" s="121">
        <f t="shared" si="4"/>
        <v>2139401678.848587</v>
      </c>
      <c r="G18" s="121">
        <f t="shared" si="4"/>
        <v>2142858736.2068667</v>
      </c>
      <c r="H18" s="121">
        <f t="shared" si="4"/>
        <v>2157559048.7696066</v>
      </c>
      <c r="I18" s="121">
        <f t="shared" si="4"/>
        <v>2156447221.2088861</v>
      </c>
      <c r="J18" s="121">
        <f t="shared" si="4"/>
        <v>2147222160.2634361</v>
      </c>
      <c r="K18" s="121">
        <f t="shared" si="4"/>
        <v>2157880135.0339861</v>
      </c>
      <c r="L18" s="121">
        <f t="shared" si="4"/>
        <v>2161954866.7278757</v>
      </c>
      <c r="M18" s="121">
        <f t="shared" si="4"/>
        <v>2162753448.102006</v>
      </c>
      <c r="P18" s="119">
        <v>2019</v>
      </c>
      <c r="Q18" s="372">
        <f t="shared" ref="Q18:Q24" si="5">D19</f>
        <v>2162071456.0291171</v>
      </c>
      <c r="R18" s="372">
        <f t="shared" ref="R18:R23" si="6">G19</f>
        <v>2170637818.0109477</v>
      </c>
      <c r="S18" s="372">
        <f t="shared" si="1"/>
        <v>2212336065.2026277</v>
      </c>
      <c r="T18" s="372">
        <f t="shared" si="0"/>
        <v>2225886594.3838153</v>
      </c>
      <c r="W18" s="119">
        <v>2019</v>
      </c>
      <c r="X18" s="122">
        <f t="shared" ref="X18:X24" si="7">Q18/Q17-1</f>
        <v>1.2116359193133031E-2</v>
      </c>
      <c r="Y18" s="122">
        <f t="shared" ref="Y18:Y23" si="8">R18/R17-1</f>
        <v>1.2963561869343554E-2</v>
      </c>
      <c r="Z18" s="122">
        <f t="shared" ref="Z18:Z23" si="9">S18/S17-1</f>
        <v>3.0324717276205337E-2</v>
      </c>
      <c r="AA18" s="122">
        <f t="shared" si="2"/>
        <v>2.9191097273345568E-2</v>
      </c>
    </row>
    <row r="19" spans="1:27">
      <c r="A19" s="119">
        <v>2019</v>
      </c>
      <c r="B19" s="121">
        <f t="shared" si="3"/>
        <v>2163485345.7340565</v>
      </c>
      <c r="C19" s="121">
        <f t="shared" ref="C19:M19" si="10">B19+C6-C5</f>
        <v>2160793266.0056267</v>
      </c>
      <c r="D19" s="121">
        <f t="shared" si="10"/>
        <v>2162071456.0291171</v>
      </c>
      <c r="E19" s="121">
        <f t="shared" si="10"/>
        <v>2166029862.5477571</v>
      </c>
      <c r="F19" s="121">
        <f t="shared" si="10"/>
        <v>2188689607.9024873</v>
      </c>
      <c r="G19" s="121">
        <f t="shared" si="10"/>
        <v>2170637818.0109477</v>
      </c>
      <c r="H19" s="121">
        <f t="shared" si="10"/>
        <v>2188880667.4318981</v>
      </c>
      <c r="I19" s="121">
        <f t="shared" si="10"/>
        <v>2193969935.7961683</v>
      </c>
      <c r="J19" s="121">
        <f t="shared" si="10"/>
        <v>2212336065.2026277</v>
      </c>
      <c r="K19" s="121">
        <f t="shared" si="10"/>
        <v>2220102471.5546169</v>
      </c>
      <c r="L19" s="121">
        <f t="shared" si="10"/>
        <v>2212056997.1222062</v>
      </c>
      <c r="M19" s="121">
        <f t="shared" si="10"/>
        <v>2225886594.3838153</v>
      </c>
      <c r="P19" s="119">
        <v>2020</v>
      </c>
      <c r="Q19" s="372">
        <f t="shared" si="5"/>
        <v>2223676125.5137315</v>
      </c>
      <c r="R19" s="372">
        <f t="shared" si="6"/>
        <v>2033758127.7639709</v>
      </c>
      <c r="S19" s="372">
        <f t="shared" si="1"/>
        <v>2119993878.57971</v>
      </c>
      <c r="T19" s="372">
        <f t="shared" si="0"/>
        <v>2218713614.9147015</v>
      </c>
      <c r="W19" s="119">
        <v>2020</v>
      </c>
      <c r="X19" s="122">
        <f t="shared" si="7"/>
        <v>2.8493354978081031E-2</v>
      </c>
      <c r="Y19" s="122">
        <f t="shared" si="8"/>
        <v>-6.3059663436807578E-2</v>
      </c>
      <c r="Z19" s="122">
        <f t="shared" si="9"/>
        <v>-4.173967421828384E-2</v>
      </c>
      <c r="AA19" s="122">
        <f t="shared" si="2"/>
        <v>-3.2225269190317984E-3</v>
      </c>
    </row>
    <row r="20" spans="1:27">
      <c r="A20" s="119">
        <v>2020</v>
      </c>
      <c r="B20" s="121">
        <f t="shared" si="3"/>
        <v>2248702571.3973336</v>
      </c>
      <c r="C20" s="121">
        <f t="shared" ref="C20:M20" si="11">B20+C7-C6</f>
        <v>2279197757.330842</v>
      </c>
      <c r="D20" s="121">
        <f t="shared" si="11"/>
        <v>2223676125.5137315</v>
      </c>
      <c r="E20" s="121">
        <f t="shared" si="11"/>
        <v>2046063298.2826016</v>
      </c>
      <c r="F20" s="121">
        <f t="shared" si="11"/>
        <v>1966019462.9282515</v>
      </c>
      <c r="G20" s="121">
        <f t="shared" si="11"/>
        <v>2033758127.7639709</v>
      </c>
      <c r="H20" s="121">
        <f t="shared" si="11"/>
        <v>2063950994.0534606</v>
      </c>
      <c r="I20" s="121">
        <f t="shared" si="11"/>
        <v>2081700442.1056604</v>
      </c>
      <c r="J20" s="121">
        <f t="shared" si="11"/>
        <v>2119993878.57971</v>
      </c>
      <c r="K20" s="121">
        <f t="shared" si="11"/>
        <v>2129810296.8698807</v>
      </c>
      <c r="L20" s="121">
        <f t="shared" si="11"/>
        <v>2168391180.2153611</v>
      </c>
      <c r="M20" s="121">
        <f t="shared" si="11"/>
        <v>2218713614.9147015</v>
      </c>
      <c r="P20" s="119">
        <v>2021</v>
      </c>
      <c r="Q20" s="372">
        <f t="shared" si="5"/>
        <v>2354347309.2234526</v>
      </c>
      <c r="R20" s="372">
        <f t="shared" si="6"/>
        <v>2685169783.666091</v>
      </c>
      <c r="S20" s="372">
        <f t="shared" si="1"/>
        <v>2674624919.8474207</v>
      </c>
      <c r="T20" s="372">
        <f t="shared" si="0"/>
        <v>2673306801.29845</v>
      </c>
      <c r="W20" s="119">
        <v>2021</v>
      </c>
      <c r="X20" s="122">
        <f t="shared" si="7"/>
        <v>5.8763586212237762E-2</v>
      </c>
      <c r="Y20" s="122">
        <f t="shared" si="8"/>
        <v>0.32029947269015668</v>
      </c>
      <c r="Z20" s="122">
        <f t="shared" si="9"/>
        <v>0.26161917110783639</v>
      </c>
      <c r="AA20" s="122">
        <f t="shared" si="2"/>
        <v>0.20489042989950068</v>
      </c>
    </row>
    <row r="21" spans="1:27">
      <c r="A21" s="119">
        <v>2021</v>
      </c>
      <c r="B21" s="121">
        <f t="shared" si="3"/>
        <v>2220345213.394762</v>
      </c>
      <c r="C21" s="121">
        <f t="shared" ref="C21:M21" si="12">B21+C8-C7</f>
        <v>2237732182.8995428</v>
      </c>
      <c r="D21" s="121">
        <f t="shared" si="12"/>
        <v>2354347309.2234526</v>
      </c>
      <c r="E21" s="121">
        <f t="shared" si="12"/>
        <v>2552896468.5006614</v>
      </c>
      <c r="F21" s="121">
        <f t="shared" si="12"/>
        <v>2705813720.1350503</v>
      </c>
      <c r="G21" s="121">
        <f t="shared" si="12"/>
        <v>2685169783.666091</v>
      </c>
      <c r="H21" s="121">
        <f t="shared" si="12"/>
        <v>2674887257.7058907</v>
      </c>
      <c r="I21" s="121">
        <f t="shared" si="12"/>
        <v>2667885038.7550507</v>
      </c>
      <c r="J21" s="121">
        <f t="shared" si="12"/>
        <v>2674624919.8474207</v>
      </c>
      <c r="K21" s="121">
        <f t="shared" si="12"/>
        <v>2683163574.6320806</v>
      </c>
      <c r="L21" s="121">
        <f t="shared" si="12"/>
        <v>2680314937.75386</v>
      </c>
      <c r="M21" s="121">
        <f t="shared" si="12"/>
        <v>2673306801.29845</v>
      </c>
      <c r="P21" s="119">
        <v>2022</v>
      </c>
      <c r="Q21" s="372">
        <f t="shared" si="5"/>
        <v>2680450517.7514796</v>
      </c>
      <c r="R21" s="372">
        <f t="shared" si="6"/>
        <v>2692347376.44207</v>
      </c>
      <c r="S21" s="372">
        <f t="shared" si="1"/>
        <v>2705330187.5125599</v>
      </c>
      <c r="T21" s="372">
        <f t="shared" si="0"/>
        <v>2730305275.3382597</v>
      </c>
      <c r="W21" s="119">
        <v>2022</v>
      </c>
      <c r="X21" s="122">
        <f t="shared" si="7"/>
        <v>0.13851108850868199</v>
      </c>
      <c r="Y21" s="122">
        <f t="shared" si="8"/>
        <v>2.673049882968348E-3</v>
      </c>
      <c r="Z21" s="122">
        <f t="shared" si="9"/>
        <v>1.1480214454477888E-2</v>
      </c>
      <c r="AA21" s="122">
        <f t="shared" si="2"/>
        <v>2.1321336560444548E-2</v>
      </c>
    </row>
    <row r="22" spans="1:27">
      <c r="A22" s="119">
        <v>2022</v>
      </c>
      <c r="B22" s="121">
        <f t="shared" si="3"/>
        <v>2673870119.22264</v>
      </c>
      <c r="C22" s="121">
        <f t="shared" ref="C22:M22" si="13">B22+C9-C8</f>
        <v>2671064185.3160601</v>
      </c>
      <c r="D22" s="121">
        <f t="shared" si="13"/>
        <v>2680450517.7514796</v>
      </c>
      <c r="E22" s="121">
        <f t="shared" si="13"/>
        <v>2690871726.4645796</v>
      </c>
      <c r="F22" s="121">
        <f t="shared" si="13"/>
        <v>2666881880.4377704</v>
      </c>
      <c r="G22" s="121">
        <f t="shared" si="13"/>
        <v>2692347376.44207</v>
      </c>
      <c r="H22" s="121">
        <f t="shared" si="13"/>
        <v>2683046517.5518799</v>
      </c>
      <c r="I22" s="121">
        <f t="shared" si="13"/>
        <v>2692254787.0490699</v>
      </c>
      <c r="J22" s="121">
        <f t="shared" si="13"/>
        <v>2705330187.5125599</v>
      </c>
      <c r="K22" s="121">
        <f t="shared" si="13"/>
        <v>2716338468.6826692</v>
      </c>
      <c r="L22" s="121">
        <f t="shared" si="13"/>
        <v>2727995494.6076298</v>
      </c>
      <c r="M22" s="121">
        <f t="shared" si="13"/>
        <v>2730305275.3382597</v>
      </c>
      <c r="P22" s="119">
        <v>2023</v>
      </c>
      <c r="Q22" s="372">
        <f t="shared" si="5"/>
        <v>2780657971.8823495</v>
      </c>
      <c r="R22" s="372">
        <f t="shared" si="6"/>
        <v>2795627948.5333691</v>
      </c>
      <c r="S22" s="372">
        <f t="shared" si="1"/>
        <v>2816947509.8673005</v>
      </c>
      <c r="T22" s="372">
        <f t="shared" si="0"/>
        <v>2877117091.7293673</v>
      </c>
      <c r="W22" s="119">
        <v>2023</v>
      </c>
      <c r="X22" s="122">
        <f t="shared" si="7"/>
        <v>3.7384556613613507E-2</v>
      </c>
      <c r="Y22" s="122">
        <f t="shared" si="8"/>
        <v>3.8360789917006866E-2</v>
      </c>
      <c r="Z22" s="122">
        <f t="shared" si="9"/>
        <v>4.1258299216099914E-2</v>
      </c>
      <c r="AA22" s="122">
        <f t="shared" si="2"/>
        <v>5.3771209291942235E-2</v>
      </c>
    </row>
    <row r="23" spans="1:27">
      <c r="A23" s="119">
        <v>2023</v>
      </c>
      <c r="B23" s="121">
        <f t="shared" si="3"/>
        <v>2761199354.79177</v>
      </c>
      <c r="C23" s="121">
        <f t="shared" ref="C23:M23" si="14">B23+C10-C9</f>
        <v>2769525660.5224099</v>
      </c>
      <c r="D23" s="121">
        <f t="shared" si="14"/>
        <v>2780657971.8823495</v>
      </c>
      <c r="E23" s="121">
        <f t="shared" si="14"/>
        <v>2784086438.0198097</v>
      </c>
      <c r="F23" s="121">
        <f t="shared" si="14"/>
        <v>2770905229.8371491</v>
      </c>
      <c r="G23" s="121">
        <f t="shared" si="14"/>
        <v>2795627948.5333691</v>
      </c>
      <c r="H23" s="121">
        <f t="shared" si="14"/>
        <v>2811772398.8242397</v>
      </c>
      <c r="I23" s="121">
        <f t="shared" si="14"/>
        <v>2817839385.7476101</v>
      </c>
      <c r="J23" s="121">
        <f t="shared" si="14"/>
        <v>2816947509.8673005</v>
      </c>
      <c r="K23" s="121">
        <f t="shared" si="14"/>
        <v>2843206974.755456</v>
      </c>
      <c r="L23" s="121">
        <f t="shared" si="14"/>
        <v>2871355693.6018267</v>
      </c>
      <c r="M23" s="121">
        <f t="shared" si="14"/>
        <v>2877117091.7293673</v>
      </c>
      <c r="P23" s="119">
        <v>2024</v>
      </c>
      <c r="Q23" s="372">
        <f t="shared" si="5"/>
        <v>2895119448.6898203</v>
      </c>
      <c r="R23" s="372">
        <f t="shared" si="6"/>
        <v>2938741498.1579633</v>
      </c>
      <c r="S23" s="372">
        <f t="shared" si="1"/>
        <v>2999785758.8812046</v>
      </c>
      <c r="T23" s="372">
        <f t="shared" si="0"/>
        <v>3030642954.3100004</v>
      </c>
      <c r="W23" s="119">
        <v>2024</v>
      </c>
      <c r="X23" s="122">
        <f t="shared" si="7"/>
        <v>4.1163450508796995E-2</v>
      </c>
      <c r="Y23" s="122">
        <f t="shared" si="8"/>
        <v>5.1191915469178895E-2</v>
      </c>
      <c r="Z23" s="122">
        <f t="shared" si="9"/>
        <v>6.4906516139705106E-2</v>
      </c>
      <c r="AA23" s="122">
        <f t="shared" si="2"/>
        <v>5.336100606470362E-2</v>
      </c>
    </row>
    <row r="24" spans="1:27">
      <c r="A24" s="119">
        <v>2024</v>
      </c>
      <c r="B24" s="121">
        <f t="shared" si="3"/>
        <v>2878801280.4144678</v>
      </c>
      <c r="C24" s="121">
        <f t="shared" ref="C24:M24" si="15">B24+C11-C10</f>
        <v>2910728099.1904488</v>
      </c>
      <c r="D24" s="121">
        <f t="shared" si="15"/>
        <v>2895119448.6898203</v>
      </c>
      <c r="E24" s="121">
        <f t="shared" si="15"/>
        <v>2937212374.7583213</v>
      </c>
      <c r="F24" s="121">
        <f t="shared" si="15"/>
        <v>2949805304.0484023</v>
      </c>
      <c r="G24" s="121">
        <f t="shared" si="15"/>
        <v>2938741498.1579633</v>
      </c>
      <c r="H24" s="121">
        <f t="shared" si="15"/>
        <v>2987970775.7436538</v>
      </c>
      <c r="I24" s="121">
        <f t="shared" si="15"/>
        <v>2988552584.3962536</v>
      </c>
      <c r="J24" s="121">
        <f t="shared" si="15"/>
        <v>2999785758.8812046</v>
      </c>
      <c r="K24" s="121">
        <f t="shared" si="15"/>
        <v>3021200153.5400004</v>
      </c>
      <c r="L24" s="121">
        <f t="shared" si="15"/>
        <v>3015171079.4200001</v>
      </c>
      <c r="M24" s="121">
        <f t="shared" si="15"/>
        <v>3030642954.3100004</v>
      </c>
      <c r="P24" s="119">
        <v>2025</v>
      </c>
      <c r="Q24" s="372">
        <f t="shared" si="5"/>
        <v>3084647907.0800004</v>
      </c>
      <c r="R24" s="372"/>
      <c r="S24" s="372"/>
      <c r="T24" s="372"/>
      <c r="W24" s="119">
        <v>2025</v>
      </c>
      <c r="X24" s="122">
        <f t="shared" si="7"/>
        <v>6.5464814750890721E-2</v>
      </c>
      <c r="Y24" s="122"/>
      <c r="Z24" s="122"/>
      <c r="AA24" s="122"/>
    </row>
    <row r="25" spans="1:27">
      <c r="A25" s="119">
        <v>2025</v>
      </c>
      <c r="B25" s="121">
        <f t="shared" si="3"/>
        <v>3056375976.0300007</v>
      </c>
      <c r="C25" s="121">
        <f>B25+C12-C11</f>
        <v>3060268412.7600007</v>
      </c>
      <c r="D25" s="121">
        <f>C25+D12-D11</f>
        <v>3084647907.0800004</v>
      </c>
      <c r="E25" s="121">
        <f>D25+E12-E11</f>
        <v>3097093793.1200004</v>
      </c>
      <c r="F25" s="121">
        <f>E25+F12-F11</f>
        <v>3129170778.8400002</v>
      </c>
      <c r="G25" s="121"/>
      <c r="H25" s="121"/>
      <c r="I25" s="121"/>
      <c r="J25" s="121"/>
      <c r="K25" s="121"/>
      <c r="L25" s="121"/>
      <c r="M25" s="121"/>
    </row>
    <row r="26" spans="1:27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27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27">
      <c r="A28" s="125" t="s">
        <v>63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27">
      <c r="A29" s="123"/>
    </row>
    <row r="30" spans="1:27">
      <c r="A30" s="119"/>
      <c r="B30" s="121" t="s">
        <v>35</v>
      </c>
      <c r="C30" s="121" t="s">
        <v>36</v>
      </c>
      <c r="D30" s="121" t="s">
        <v>37</v>
      </c>
      <c r="E30" s="121" t="s">
        <v>38</v>
      </c>
      <c r="F30" s="121" t="s">
        <v>39</v>
      </c>
      <c r="G30" s="121" t="s">
        <v>40</v>
      </c>
      <c r="H30" s="121" t="s">
        <v>41</v>
      </c>
      <c r="I30" s="121" t="s">
        <v>42</v>
      </c>
      <c r="J30" s="121" t="s">
        <v>43</v>
      </c>
      <c r="K30" s="121" t="s">
        <v>44</v>
      </c>
      <c r="L30" s="121" t="s">
        <v>45</v>
      </c>
      <c r="M30" s="121" t="s">
        <v>46</v>
      </c>
    </row>
    <row r="31" spans="1:27">
      <c r="A31" s="119">
        <v>2017</v>
      </c>
      <c r="B31" s="121">
        <f>+Consultations!B17+SC!B17+SPR!B17+TO!B17+Actes!B17</f>
        <v>17928363.336360008</v>
      </c>
      <c r="C31" s="121">
        <f>+Consultations!C17+SC!C17+SPR!C17+TO!C17+Actes!C17</f>
        <v>18920245.335860007</v>
      </c>
      <c r="D31" s="121">
        <f>+Consultations!D17+SC!D17+SPR!D17+TO!D17+Actes!D17</f>
        <v>22938827.501970015</v>
      </c>
      <c r="E31" s="121">
        <f>+Consultations!E17+SC!E17+SPR!E17+TO!E17+Actes!E17</f>
        <v>18358149.312720016</v>
      </c>
      <c r="F31" s="121">
        <f>+Consultations!F17+SC!F17+SPR!F17+TO!F17+Actes!F17</f>
        <v>20915134.74720002</v>
      </c>
      <c r="G31" s="121">
        <f>+Consultations!G17+SC!G17+SPR!G17+TO!G17+Actes!G17</f>
        <v>22064206.585730005</v>
      </c>
      <c r="H31" s="121">
        <f>+Consultations!H17+SC!H17+SPR!H17+TO!H17+Actes!H17</f>
        <v>21258528.420400001</v>
      </c>
      <c r="I31" s="121">
        <f>+Consultations!I17+SC!I17+SPR!I17+TO!I17+Actes!I17</f>
        <v>13617390.105720002</v>
      </c>
      <c r="J31" s="121">
        <f>+Consultations!J17+SC!J17+SPR!J17+TO!J17+Actes!J17</f>
        <v>18386727.879040007</v>
      </c>
      <c r="K31" s="121">
        <f>+Consultations!K17+SC!K17+SPR!K17+TO!K17+Actes!K17</f>
        <v>23176331.420590013</v>
      </c>
      <c r="L31" s="121">
        <f>+Consultations!L17+SC!L17+SPR!L17+TO!L17+Actes!L17</f>
        <v>22081291.507890012</v>
      </c>
      <c r="M31" s="121">
        <f>+Consultations!M17+SC!M17+SPR!M17+TO!M17+Actes!M17</f>
        <v>22279653.136740003</v>
      </c>
    </row>
    <row r="32" spans="1:27">
      <c r="A32" s="119">
        <v>2018</v>
      </c>
      <c r="B32" s="121">
        <f>+Consultations!B18+SC!B18+SPR!B18+TO!B18+Actes!B18</f>
        <v>20117305.956270017</v>
      </c>
      <c r="C32" s="121">
        <f>+Consultations!C18+SC!C18+SPR!C18+TO!C18+Actes!C18</f>
        <v>20619606.444230013</v>
      </c>
      <c r="D32" s="121">
        <f>+Consultations!D18+SC!D18+SPR!D18+TO!D18+Actes!D18</f>
        <v>23468112.705910012</v>
      </c>
      <c r="E32" s="121">
        <f>+Consultations!E18+SC!E18+SPR!E18+TO!E18+Actes!E18</f>
        <v>22021101.381090008</v>
      </c>
      <c r="F32" s="121">
        <f>+Consultations!F18+SC!F18+SPR!F18+TO!F18+Actes!F18</f>
        <v>20320570.101040009</v>
      </c>
      <c r="G32" s="121">
        <f>+Consultations!G18+SC!G18+SPR!G18+TO!G18+Actes!G18</f>
        <v>23964005.875840016</v>
      </c>
      <c r="H32" s="121">
        <f>+Consultations!H18+SC!H18+SPR!H18+TO!H18+Actes!H18</f>
        <v>24983828.518300004</v>
      </c>
      <c r="I32" s="121">
        <f>+Consultations!I18+SC!I18+SPR!I18+TO!I18+Actes!I18</f>
        <v>15156963.337440005</v>
      </c>
      <c r="J32" s="121">
        <f>+Consultations!J18+SC!J18+SPR!J18+TO!J18+Actes!J18</f>
        <v>18060906.673370007</v>
      </c>
      <c r="K32" s="121">
        <f>+Consultations!K18+SC!K18+SPR!K18+TO!K18+Actes!K18</f>
        <v>26843326.733240008</v>
      </c>
      <c r="L32" s="121">
        <f>+Consultations!L18+SC!L18+SPR!L18+TO!L18+Actes!L18</f>
        <v>25074983.687470008</v>
      </c>
      <c r="M32" s="121">
        <f>+Consultations!M18+SC!M18+SPR!M18+TO!M18+Actes!M18</f>
        <v>24329446.853930015</v>
      </c>
    </row>
    <row r="33" spans="1:27">
      <c r="A33" s="119">
        <v>2019</v>
      </c>
      <c r="B33" s="121">
        <f>+Consultations!B19+SC!B19+SPR!B19+TO!B19+Actes!B19</f>
        <v>21934934.423279997</v>
      </c>
      <c r="C33" s="121">
        <f>+Consultations!C19+SC!C19+SPR!C19+TO!C19+Actes!C19</f>
        <v>23166393.221360013</v>
      </c>
      <c r="D33" s="121">
        <f>+Consultations!D19+SC!D19+SPR!D19+TO!D19+Actes!D19</f>
        <v>26055825.361250017</v>
      </c>
      <c r="E33" s="121">
        <f>+Consultations!E19+SC!E19+SPR!E19+TO!E19+Actes!E19</f>
        <v>23397787.353269994</v>
      </c>
      <c r="F33" s="121">
        <f>+Consultations!F19+SC!F19+SPR!F19+TO!F19+Actes!F19</f>
        <v>25279490.418269999</v>
      </c>
      <c r="G33" s="121">
        <f>+Consultations!G19+SC!G19+SPR!G19+TO!G19+Actes!G19</f>
        <v>24657694.665230006</v>
      </c>
      <c r="H33" s="121">
        <f>+Consultations!H19+SC!H19+SPR!H19+TO!H19+Actes!H19</f>
        <v>30081437.729090005</v>
      </c>
      <c r="I33" s="121">
        <f>+Consultations!I19+SC!I19+SPR!I19+TO!I19+Actes!I19</f>
        <v>17855508.912490003</v>
      </c>
      <c r="J33" s="121">
        <f>+Consultations!J19+SC!J19+SPR!J19+TO!J19+Actes!J19</f>
        <v>23909487.414440025</v>
      </c>
      <c r="K33" s="121">
        <f>+Consultations!K19+SC!K19+SPR!K19+TO!K19+Actes!K19</f>
        <v>30761968.956829984</v>
      </c>
      <c r="L33" s="121">
        <f>+Consultations!L19+SC!L19+SPR!L19+TO!L19+Actes!L19</f>
        <v>26582247.615060009</v>
      </c>
      <c r="M33" s="121">
        <f>+Consultations!M19+SC!M19+SPR!M19+TO!M19+Actes!M19</f>
        <v>28030636.34565004</v>
      </c>
    </row>
    <row r="34" spans="1:27">
      <c r="A34" s="119">
        <v>2020</v>
      </c>
      <c r="B34" s="121">
        <f>+Consultations!B20+SC!B20+SPR!B20+TO!B20+Actes!B20</f>
        <v>25277640.279139999</v>
      </c>
      <c r="C34" s="121">
        <f>+Consultations!C20+SC!C20+SPR!C20+TO!C20+Actes!C20</f>
        <v>29161594.882929977</v>
      </c>
      <c r="D34" s="121">
        <f>+Consultations!D20+SC!D20+SPR!D20+TO!D20+Actes!D20</f>
        <v>21786386.759090006</v>
      </c>
      <c r="E34" s="121">
        <f>+Consultations!E20+SC!E20+SPR!E20+TO!E20+Actes!E20</f>
        <v>2576875.693959998</v>
      </c>
      <c r="F34" s="121">
        <f>+Consultations!F20+SC!F20+SPR!F20+TO!F20+Actes!F20</f>
        <v>8893142.9343700036</v>
      </c>
      <c r="G34" s="121">
        <f>+Consultations!G20+SC!G20+SPR!G20+TO!G20+Actes!G20</f>
        <v>28033142.535890002</v>
      </c>
      <c r="H34" s="121">
        <f>+Consultations!H20+SC!H20+SPR!H20+TO!H20+Actes!H20</f>
        <v>33772500.91354005</v>
      </c>
      <c r="I34" s="121">
        <f>+Consultations!I20+SC!I20+SPR!I20+TO!I20+Actes!I20</f>
        <v>21034497.668570027</v>
      </c>
      <c r="J34" s="121">
        <f>+Consultations!J20+SC!J20+SPR!J20+TO!J20+Actes!J20</f>
        <v>29200353.210530013</v>
      </c>
      <c r="K34" s="121">
        <f>+Consultations!K20+SC!K20+SPR!K20+TO!K20+Actes!K20</f>
        <v>34414969.003830031</v>
      </c>
      <c r="L34" s="121">
        <f>+Consultations!L20+SC!L20+SPR!L20+TO!L20+Actes!L20</f>
        <v>33469092.128020011</v>
      </c>
      <c r="M34" s="121">
        <f>+Consultations!M20+SC!M20+SPR!M20+TO!M20+Actes!M20</f>
        <v>39640578.880670018</v>
      </c>
    </row>
    <row r="35" spans="1:27">
      <c r="A35" s="119">
        <v>2021</v>
      </c>
      <c r="B35" s="121">
        <f>+Consultations!B21+SC!B21+SPR!B21+TO!B21+Actes!B21</f>
        <v>29043605.946290005</v>
      </c>
      <c r="C35" s="121">
        <f>+Consultations!C21+SC!C21+SPR!C21+TO!C21+Actes!C21</f>
        <v>34851159.779590026</v>
      </c>
      <c r="D35" s="121">
        <f>+Consultations!D21+SC!D21+SPR!D21+TO!D21+Actes!D21</f>
        <v>42474137.572630055</v>
      </c>
      <c r="E35" s="121">
        <f>+Consultations!E21+SC!E21+SPR!E21+TO!E21+Actes!E21</f>
        <v>37887086.562899984</v>
      </c>
      <c r="F35" s="121">
        <f>+Consultations!F21+SC!F21+SPR!F21+TO!F21+Actes!F21</f>
        <v>34041410.88852001</v>
      </c>
      <c r="G35" s="121">
        <f>+Consultations!G21+SC!G21+SPR!G21+TO!G21+Actes!G21</f>
        <v>42559945.697850049</v>
      </c>
      <c r="H35" s="121">
        <f>+Consultations!H21+SC!H21+SPR!H21+TO!H21+Actes!H21</f>
        <v>38778806.724240035</v>
      </c>
      <c r="I35" s="121">
        <f>+Consultations!I21+SC!I21+SPR!I21+TO!I21+Actes!I21</f>
        <v>24239190.23006003</v>
      </c>
      <c r="J35" s="121">
        <f>+Consultations!J21+SC!J21+SPR!J21+TO!J21+Actes!J21</f>
        <v>34405113.386140026</v>
      </c>
      <c r="K35" s="121">
        <f>+Consultations!K21+SC!K21+SPR!K21+TO!K21+Actes!K21</f>
        <v>39892452.690710023</v>
      </c>
      <c r="L35" s="121">
        <f>+Consultations!L21+SC!L21+SPR!L21+TO!L21+Actes!L21</f>
        <v>39563205.091390014</v>
      </c>
      <c r="M35" s="121">
        <f>+Consultations!M21+SC!M21+SPR!M21+TO!M21+Actes!M21</f>
        <v>43778847.750970021</v>
      </c>
    </row>
    <row r="36" spans="1:27">
      <c r="A36" s="119">
        <v>2022</v>
      </c>
      <c r="B36" s="121">
        <f>+Consultations!B26+SC!B22+SPR!B22+TO!B22+Actes!B22</f>
        <v>31436799.275929999</v>
      </c>
      <c r="C36" s="121">
        <f>+Consultations!C26+SC!C22+SPR!C22+TO!C22+Actes!C22</f>
        <v>37897610.232469998</v>
      </c>
      <c r="D36" s="121">
        <f>+Consultations!D26+SC!D22+SPR!D22+TO!D22+Actes!D22</f>
        <v>47202866.68118003</v>
      </c>
      <c r="E36" s="121">
        <f>+Consultations!E26+SC!E22+SPR!E22+TO!E22+Actes!E22</f>
        <v>39683995.823010005</v>
      </c>
      <c r="F36" s="121">
        <f>+Consultations!F26+SC!F22+SPR!F22+TO!F22+Actes!F22</f>
        <v>41953811.970890015</v>
      </c>
      <c r="G36" s="121">
        <f>+Consultations!G26+SC!G22+SPR!G22+TO!G22+Actes!G22</f>
        <v>44796748.527460001</v>
      </c>
      <c r="H36" s="121">
        <f>+Consultations!H26+SC!H22+SPR!H22+TO!H22+Actes!H22</f>
        <v>40496905.923009999</v>
      </c>
      <c r="I36" s="121">
        <f>+Consultations!I26+SC!I22+SPR!I22+TO!I22+Actes!I22</f>
        <v>28086759.972419988</v>
      </c>
      <c r="J36" s="121">
        <f>+Consultations!J26+SC!J22+SPR!J22+TO!J22+Actes!J22</f>
        <v>40513495.417919978</v>
      </c>
      <c r="K36" s="121">
        <f>+Consultations!K26+SC!K22+SPR!K22+TO!K22+Actes!K22</f>
        <v>44314676.682200007</v>
      </c>
      <c r="L36" s="121">
        <f>+Consultations!L26+SC!L22+SPR!L22+TO!L22+Actes!L22</f>
        <v>44484225.37808001</v>
      </c>
      <c r="M36" s="121">
        <f>+Consultations!M26+SC!M22+SPR!M22+TO!M22+Actes!M22</f>
        <v>47655613.007170022</v>
      </c>
    </row>
    <row r="37" spans="1:27">
      <c r="A37" s="119">
        <v>2023</v>
      </c>
      <c r="B37" s="121">
        <f>+Consultations!B27+SC!B23+SPR!B23+TO!B23+Actes!B23</f>
        <v>40511778.610109985</v>
      </c>
      <c r="C37" s="121">
        <f>+Consultations!C27+SC!C23+SPR!C23+TO!C23+Actes!C23</f>
        <v>44491920.679170012</v>
      </c>
      <c r="D37" s="121">
        <f>+Consultations!D27+SC!D23+SPR!D23+TO!D23+Actes!D23</f>
        <v>52315242.805859998</v>
      </c>
      <c r="E37" s="121">
        <f>+Consultations!E27+SC!E23+SPR!E23+TO!E23+Actes!E23</f>
        <v>42434858.453030013</v>
      </c>
      <c r="F37" s="121">
        <f>+Consultations!F27+SC!F23+SPR!F23+TO!F23+Actes!F23</f>
        <v>45048245.112410024</v>
      </c>
      <c r="G37" s="121">
        <f>+Consultations!G27+SC!G23+SPR!G23+TO!G23+Actes!G23</f>
        <v>53591531.090380035</v>
      </c>
      <c r="H37" s="121">
        <f>+Consultations!H27+SC!H23+SPR!H23+TO!H23+Actes!H23</f>
        <v>48173115.176440023</v>
      </c>
      <c r="I37" s="121">
        <f>+Consultations!I27+SC!I23+SPR!I23+TO!I23+Actes!I23</f>
        <v>31395536.835519992</v>
      </c>
      <c r="J37" s="121">
        <f>+Consultations!J27+SC!J23+SPR!J23+TO!J23+Actes!J23</f>
        <v>43054975.466410041</v>
      </c>
      <c r="K37" s="121">
        <f>+Consultations!K27+SC!K23+SPR!K23+TO!K23+Actes!K23</f>
        <v>53386607.346975021</v>
      </c>
      <c r="L37" s="121">
        <f>+Consultations!L27+SC!L23+SPR!L23+TO!L23+Actes!L23</f>
        <v>50345015.350000039</v>
      </c>
      <c r="M37" s="121">
        <f>+Consultations!M27+SC!M23+SPR!M23+TO!M23+Actes!M23</f>
        <v>51267512.549999997</v>
      </c>
    </row>
    <row r="38" spans="1:27">
      <c r="A38" s="119">
        <v>2024</v>
      </c>
      <c r="B38" s="121">
        <f>+Consultations!B28+SC!B24+SPR!B24+TO!B24+Actes!B24</f>
        <v>44621377.790000044</v>
      </c>
      <c r="C38" s="121">
        <f>+Consultations!C28+SC!C24+SPR!C24+TO!C24+Actes!C24</f>
        <v>50211361.020000011</v>
      </c>
      <c r="D38" s="121">
        <f>+Consultations!D28+SC!D24+SPR!D24+TO!D24+Actes!D24</f>
        <v>53817794.270000003</v>
      </c>
      <c r="E38" s="121">
        <f>+Consultations!E28+SC!E24+SPR!E24+TO!E24+Actes!E24</f>
        <v>53061205.850000001</v>
      </c>
      <c r="F38" s="121">
        <f>+Consultations!F28+SC!F24+SPR!F24+TO!F24+Actes!F24</f>
        <v>45941968.969999999</v>
      </c>
      <c r="G38" s="121">
        <f>+Consultations!G28+SC!G24+SPR!G24+TO!G24+Actes!G24</f>
        <v>51725145.510000005</v>
      </c>
      <c r="H38" s="121">
        <f>+Consultations!H28+SC!H24+SPR!H24+TO!H24+Actes!H24</f>
        <v>57960809.370000035</v>
      </c>
      <c r="I38" s="121">
        <f>+Consultations!I28+SC!I24+SPR!I24+TO!I24+Actes!I24</f>
        <v>31434562.810000002</v>
      </c>
      <c r="J38" s="121">
        <f>+Consultations!J28+SC!J24+SPR!J24+TO!J24+Actes!J24</f>
        <v>45774805.339999996</v>
      </c>
      <c r="K38" s="121">
        <f>+Consultations!K28+SC!K24+SPR!K24+TO!K24+Actes!K24</f>
        <v>57422671.49000001</v>
      </c>
      <c r="L38" s="121">
        <f>+Consultations!L28+SC!L24+SPR!L24+TO!L24+Actes!L24</f>
        <v>50472404.649999999</v>
      </c>
      <c r="M38" s="121">
        <f>+Consultations!M28+SC!M24+SPR!M24+TO!M24+Actes!M24</f>
        <v>54713295.359999992</v>
      </c>
    </row>
    <row r="39" spans="1:27">
      <c r="A39" s="119">
        <v>2025</v>
      </c>
      <c r="B39" s="121">
        <f>+Consultations!B29+SC!B25+SPR!B25+TO!B25+Actes!B25</f>
        <v>47754692.800000004</v>
      </c>
      <c r="C39" s="121">
        <f>+Consultations!C29+SC!C25+SPR!C25+TO!C25+Actes!C25</f>
        <v>52378627.930000015</v>
      </c>
      <c r="D39" s="121">
        <f>+Consultations!D29+SC!D25+SPR!D25+TO!D25+Actes!D25</f>
        <v>56210559.670000024</v>
      </c>
      <c r="E39" s="121">
        <f>+Consultations!E29+SC!E25+SPR!E25+TO!E25+Actes!E25</f>
        <v>55037630.199999996</v>
      </c>
      <c r="F39" s="121">
        <f>+Consultations!F29+SC!F25+SPR!F25+TO!F25+Actes!F25</f>
        <v>51544422.649999991</v>
      </c>
      <c r="G39" s="121">
        <f>+Consultations!G29+SC!G25+SPR!G25+TO!G25+Actes!G25</f>
        <v>0</v>
      </c>
      <c r="H39" s="121">
        <f>+Consultations!H29+SC!H25+SPR!H25+TO!H25+Actes!H25</f>
        <v>0</v>
      </c>
      <c r="I39" s="121">
        <f>+Consultations!I29+SC!I25+SPR!I25+TO!I25+Actes!I25</f>
        <v>0</v>
      </c>
      <c r="J39" s="121">
        <f>+Consultations!J29+SC!J25+SPR!J25+TO!J25+Actes!J25</f>
        <v>0</v>
      </c>
      <c r="K39" s="121">
        <f>+Consultations!K29+SC!K25+SPR!K25+TO!K25+Actes!K25</f>
        <v>0</v>
      </c>
      <c r="L39" s="121">
        <f>+Consultations!L29+SC!L25+SPR!L25+TO!L25+Actes!L25</f>
        <v>0</v>
      </c>
      <c r="M39" s="121">
        <f>+Consultations!M29+SC!M25+SPR!M25+TO!M25+Actes!M25</f>
        <v>0</v>
      </c>
    </row>
    <row r="40" spans="1:27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P40" s="415" t="s">
        <v>63</v>
      </c>
      <c r="Q40" s="415"/>
      <c r="R40" s="415"/>
      <c r="S40" s="415"/>
      <c r="T40" s="415"/>
      <c r="V40" s="133" t="s">
        <v>92</v>
      </c>
      <c r="W40" s="125" t="s">
        <v>99</v>
      </c>
      <c r="X40" s="125"/>
      <c r="Y40" s="125"/>
      <c r="Z40" s="125"/>
      <c r="AA40" s="125"/>
    </row>
    <row r="41" spans="1:27">
      <c r="A41" s="125" t="s">
        <v>472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P41" s="119">
        <v>2017</v>
      </c>
      <c r="Q41" s="372">
        <f>SUM(B44:D44)</f>
        <v>0</v>
      </c>
      <c r="R41" s="372">
        <f>SUM(E44:G44)</f>
        <v>0</v>
      </c>
      <c r="S41" s="372">
        <f>SUM(H44:J44)</f>
        <v>0</v>
      </c>
      <c r="T41" s="372">
        <f t="shared" ref="T41:T48" si="16">M44</f>
        <v>241924849.29022011</v>
      </c>
      <c r="W41" s="119">
        <v>2017</v>
      </c>
      <c r="X41" s="132"/>
      <c r="Y41" s="132"/>
      <c r="Z41" s="132"/>
      <c r="AA41" s="132"/>
    </row>
    <row r="42" spans="1:27">
      <c r="A42" s="123"/>
      <c r="P42" s="119">
        <v>2018</v>
      </c>
      <c r="Q42" s="372">
        <f>D45</f>
        <v>246342438.22244009</v>
      </c>
      <c r="R42" s="372">
        <f t="shared" ref="R42:R48" si="17">G45</f>
        <v>251310624.93476009</v>
      </c>
      <c r="S42" s="372">
        <f t="shared" ref="S42:S48" si="18">J45</f>
        <v>256249677.0587101</v>
      </c>
      <c r="T42" s="372">
        <f t="shared" si="16"/>
        <v>264960158.26813009</v>
      </c>
      <c r="W42" s="119">
        <v>2018</v>
      </c>
      <c r="X42" s="122"/>
      <c r="Y42" s="122"/>
      <c r="Z42" s="122"/>
      <c r="AA42" s="122">
        <f t="shared" ref="AA42:AA48" si="19">T42/T41-1</f>
        <v>9.5216795816936317E-2</v>
      </c>
    </row>
    <row r="43" spans="1:27">
      <c r="A43" s="119"/>
      <c r="B43" s="121" t="s">
        <v>35</v>
      </c>
      <c r="C43" s="121" t="s">
        <v>36</v>
      </c>
      <c r="D43" s="121" t="s">
        <v>37</v>
      </c>
      <c r="E43" s="121" t="s">
        <v>38</v>
      </c>
      <c r="F43" s="121" t="s">
        <v>39</v>
      </c>
      <c r="G43" s="121" t="s">
        <v>40</v>
      </c>
      <c r="H43" s="121" t="s">
        <v>41</v>
      </c>
      <c r="I43" s="121" t="s">
        <v>42</v>
      </c>
      <c r="J43" s="121" t="s">
        <v>43</v>
      </c>
      <c r="K43" s="121" t="s">
        <v>44</v>
      </c>
      <c r="L43" s="121" t="s">
        <v>45</v>
      </c>
      <c r="M43" s="121" t="s">
        <v>46</v>
      </c>
      <c r="P43" s="119">
        <v>2019</v>
      </c>
      <c r="Q43" s="372">
        <f t="shared" ref="Q43:Q49" si="20">D46</f>
        <v>271912286.16761005</v>
      </c>
      <c r="R43" s="372">
        <f t="shared" si="17"/>
        <v>278941581.24641007</v>
      </c>
      <c r="S43" s="372">
        <f t="shared" si="18"/>
        <v>292586316.77332014</v>
      </c>
      <c r="T43" s="372">
        <f t="shared" si="16"/>
        <v>301713412.41622013</v>
      </c>
      <c r="W43" s="119">
        <v>2019</v>
      </c>
      <c r="X43" s="122">
        <f t="shared" ref="X43:X49" si="21">Q43/Q42-1</f>
        <v>0.10379798190550149</v>
      </c>
      <c r="Y43" s="122">
        <f t="shared" ref="Y43:Y48" si="22">R43/R42-1</f>
        <v>0.10994742589503703</v>
      </c>
      <c r="Z43" s="122">
        <f t="shared" ref="Z43:Z48" si="23">S43/S42-1</f>
        <v>0.14180169954432698</v>
      </c>
      <c r="AA43" s="122">
        <f t="shared" si="19"/>
        <v>0.13871237996052632</v>
      </c>
    </row>
    <row r="44" spans="1:27">
      <c r="A44" s="119">
        <v>2017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>
        <f>SUM(B31:M31)</f>
        <v>241924849.29022011</v>
      </c>
      <c r="P44" s="119">
        <v>2020</v>
      </c>
      <c r="Q44" s="372">
        <f t="shared" si="20"/>
        <v>306781881.33149004</v>
      </c>
      <c r="R44" s="372">
        <f t="shared" si="17"/>
        <v>272950070.05894005</v>
      </c>
      <c r="S44" s="372">
        <f t="shared" si="18"/>
        <v>285110987.79556012</v>
      </c>
      <c r="T44" s="372">
        <f t="shared" si="16"/>
        <v>307260774.89054012</v>
      </c>
      <c r="W44" s="119">
        <v>2020</v>
      </c>
      <c r="X44" s="122">
        <f t="shared" si="21"/>
        <v>0.12823839501825951</v>
      </c>
      <c r="Y44" s="122">
        <f t="shared" si="22"/>
        <v>-2.147944799300916E-2</v>
      </c>
      <c r="Z44" s="122">
        <f t="shared" si="23"/>
        <v>-2.554914071238501E-2</v>
      </c>
      <c r="AA44" s="122">
        <f t="shared" si="19"/>
        <v>1.838619778250794E-2</v>
      </c>
    </row>
    <row r="45" spans="1:27">
      <c r="A45" s="119">
        <v>2018</v>
      </c>
      <c r="B45" s="121">
        <f t="shared" ref="B45:B52" si="24">M44+B32-B31</f>
        <v>244113791.91013011</v>
      </c>
      <c r="C45" s="121">
        <f t="shared" ref="C45:M45" si="25">B45+C32-C31</f>
        <v>245813153.01850012</v>
      </c>
      <c r="D45" s="121">
        <f t="shared" si="25"/>
        <v>246342438.22244009</v>
      </c>
      <c r="E45" s="121">
        <f t="shared" si="25"/>
        <v>250005390.29081011</v>
      </c>
      <c r="F45" s="121">
        <f t="shared" si="25"/>
        <v>249410825.6446501</v>
      </c>
      <c r="G45" s="121">
        <f t="shared" si="25"/>
        <v>251310624.93476009</v>
      </c>
      <c r="H45" s="121">
        <f t="shared" si="25"/>
        <v>255035925.0326601</v>
      </c>
      <c r="I45" s="121">
        <f t="shared" si="25"/>
        <v>256575498.26438007</v>
      </c>
      <c r="J45" s="121">
        <f t="shared" si="25"/>
        <v>256249677.0587101</v>
      </c>
      <c r="K45" s="121">
        <f t="shared" si="25"/>
        <v>259916672.37136009</v>
      </c>
      <c r="L45" s="121">
        <f t="shared" si="25"/>
        <v>262910364.55094007</v>
      </c>
      <c r="M45" s="121">
        <f t="shared" si="25"/>
        <v>264960158.26813009</v>
      </c>
      <c r="P45" s="119">
        <v>2021</v>
      </c>
      <c r="Q45" s="372">
        <f t="shared" si="20"/>
        <v>337404056.26789021</v>
      </c>
      <c r="R45" s="372">
        <f t="shared" si="17"/>
        <v>412389338.2529403</v>
      </c>
      <c r="S45" s="372">
        <f t="shared" si="18"/>
        <v>425805096.80074036</v>
      </c>
      <c r="T45" s="372">
        <f t="shared" si="16"/>
        <v>441514962.32129037</v>
      </c>
      <c r="W45" s="119">
        <v>2021</v>
      </c>
      <c r="X45" s="122">
        <f t="shared" si="21"/>
        <v>9.9817416867952868E-2</v>
      </c>
      <c r="Y45" s="122">
        <f t="shared" si="22"/>
        <v>0.5108599831606202</v>
      </c>
      <c r="Z45" s="122">
        <f t="shared" si="23"/>
        <v>0.493471367389269</v>
      </c>
      <c r="AA45" s="122">
        <f t="shared" si="19"/>
        <v>0.43693890793114587</v>
      </c>
    </row>
    <row r="46" spans="1:27">
      <c r="A46" s="119">
        <v>2019</v>
      </c>
      <c r="B46" s="121">
        <f t="shared" si="24"/>
        <v>266777786.73514006</v>
      </c>
      <c r="C46" s="121">
        <f t="shared" ref="C46:M46" si="26">B46+C33-C32</f>
        <v>269324573.51227003</v>
      </c>
      <c r="D46" s="121">
        <f t="shared" si="26"/>
        <v>271912286.16761005</v>
      </c>
      <c r="E46" s="121">
        <f t="shared" si="26"/>
        <v>273288972.13979006</v>
      </c>
      <c r="F46" s="121">
        <f t="shared" si="26"/>
        <v>278247892.45702004</v>
      </c>
      <c r="G46" s="121">
        <f t="shared" si="26"/>
        <v>278941581.24641007</v>
      </c>
      <c r="H46" s="121">
        <f t="shared" si="26"/>
        <v>284039190.45720011</v>
      </c>
      <c r="I46" s="121">
        <f t="shared" si="26"/>
        <v>286737736.03225011</v>
      </c>
      <c r="J46" s="121">
        <f t="shared" si="26"/>
        <v>292586316.77332014</v>
      </c>
      <c r="K46" s="121">
        <f t="shared" si="26"/>
        <v>296504958.9969101</v>
      </c>
      <c r="L46" s="121">
        <f t="shared" si="26"/>
        <v>298012222.92450011</v>
      </c>
      <c r="M46" s="121">
        <f t="shared" si="26"/>
        <v>301713412.41622013</v>
      </c>
      <c r="P46" s="119">
        <v>2022</v>
      </c>
      <c r="Q46" s="372">
        <f t="shared" si="20"/>
        <v>451683335.21236026</v>
      </c>
      <c r="R46" s="372">
        <f t="shared" si="17"/>
        <v>463629448.38445026</v>
      </c>
      <c r="S46" s="372">
        <f t="shared" si="18"/>
        <v>475303499.35736012</v>
      </c>
      <c r="T46" s="372">
        <f t="shared" si="16"/>
        <v>488523508.89174014</v>
      </c>
      <c r="W46" s="119">
        <v>2022</v>
      </c>
      <c r="X46" s="122">
        <f t="shared" si="21"/>
        <v>0.33870155625436582</v>
      </c>
      <c r="Y46" s="122">
        <f t="shared" si="22"/>
        <v>0.12425178194127229</v>
      </c>
      <c r="Z46" s="122">
        <f t="shared" si="23"/>
        <v>0.1162466182967814</v>
      </c>
      <c r="AA46" s="122">
        <f t="shared" si="19"/>
        <v>0.10647101589332242</v>
      </c>
    </row>
    <row r="47" spans="1:27">
      <c r="A47" s="119">
        <v>2020</v>
      </c>
      <c r="B47" s="121">
        <f t="shared" si="24"/>
        <v>305056118.27208012</v>
      </c>
      <c r="C47" s="121">
        <f t="shared" ref="C47:M47" si="27">B47+C34-C33</f>
        <v>311051319.93365008</v>
      </c>
      <c r="D47" s="121">
        <f t="shared" si="27"/>
        <v>306781881.33149004</v>
      </c>
      <c r="E47" s="121">
        <f t="shared" si="27"/>
        <v>285960969.67218006</v>
      </c>
      <c r="F47" s="121">
        <f t="shared" si="27"/>
        <v>269574622.18828005</v>
      </c>
      <c r="G47" s="121">
        <f t="shared" si="27"/>
        <v>272950070.05894005</v>
      </c>
      <c r="H47" s="121">
        <f t="shared" si="27"/>
        <v>276641133.24339008</v>
      </c>
      <c r="I47" s="121">
        <f t="shared" si="27"/>
        <v>279820121.99947011</v>
      </c>
      <c r="J47" s="121">
        <f t="shared" si="27"/>
        <v>285110987.79556012</v>
      </c>
      <c r="K47" s="121">
        <f t="shared" si="27"/>
        <v>288763987.84256017</v>
      </c>
      <c r="L47" s="121">
        <f t="shared" si="27"/>
        <v>295650832.35552013</v>
      </c>
      <c r="M47" s="121">
        <f t="shared" si="27"/>
        <v>307260774.89054012</v>
      </c>
      <c r="P47" s="119">
        <v>2023</v>
      </c>
      <c r="Q47" s="372">
        <f t="shared" si="20"/>
        <v>509305174.7973001</v>
      </c>
      <c r="R47" s="372">
        <f t="shared" si="17"/>
        <v>523945253.13176012</v>
      </c>
      <c r="S47" s="372">
        <f t="shared" si="18"/>
        <v>537471719.29678023</v>
      </c>
      <c r="T47" s="372">
        <f t="shared" si="16"/>
        <v>556016339.47630525</v>
      </c>
      <c r="W47" s="119">
        <v>2023</v>
      </c>
      <c r="X47" s="122">
        <f t="shared" si="21"/>
        <v>0.12757132064181365</v>
      </c>
      <c r="Y47" s="122">
        <f t="shared" si="22"/>
        <v>0.13009485259722942</v>
      </c>
      <c r="Z47" s="122">
        <f t="shared" si="23"/>
        <v>0.13079689087809232</v>
      </c>
      <c r="AA47" s="122">
        <f t="shared" si="19"/>
        <v>0.13815677107879365</v>
      </c>
    </row>
    <row r="48" spans="1:27">
      <c r="A48" s="119">
        <v>2021</v>
      </c>
      <c r="B48" s="121">
        <f t="shared" si="24"/>
        <v>311026740.55769014</v>
      </c>
      <c r="C48" s="121">
        <f t="shared" ref="C48:M48" si="28">B48+C35-C34</f>
        <v>316716305.45435017</v>
      </c>
      <c r="D48" s="121">
        <f t="shared" si="28"/>
        <v>337404056.26789021</v>
      </c>
      <c r="E48" s="121">
        <f t="shared" si="28"/>
        <v>372714267.13683021</v>
      </c>
      <c r="F48" s="121">
        <f t="shared" si="28"/>
        <v>397862535.09098023</v>
      </c>
      <c r="G48" s="121">
        <f t="shared" si="28"/>
        <v>412389338.2529403</v>
      </c>
      <c r="H48" s="121">
        <f t="shared" si="28"/>
        <v>417395644.0636403</v>
      </c>
      <c r="I48" s="121">
        <f t="shared" si="28"/>
        <v>420600336.6251303</v>
      </c>
      <c r="J48" s="121">
        <f t="shared" si="28"/>
        <v>425805096.80074036</v>
      </c>
      <c r="K48" s="121">
        <f t="shared" si="28"/>
        <v>431282580.48762035</v>
      </c>
      <c r="L48" s="121">
        <f t="shared" si="28"/>
        <v>437376693.45099038</v>
      </c>
      <c r="M48" s="121">
        <f t="shared" si="28"/>
        <v>441514962.32129037</v>
      </c>
      <c r="P48" s="119">
        <v>2024</v>
      </c>
      <c r="Q48" s="372">
        <f t="shared" si="20"/>
        <v>567347930.46116531</v>
      </c>
      <c r="R48" s="372">
        <f t="shared" si="17"/>
        <v>577001616.13534522</v>
      </c>
      <c r="S48" s="372">
        <f t="shared" si="18"/>
        <v>589548166.17697525</v>
      </c>
      <c r="T48" s="372">
        <f t="shared" si="16"/>
        <v>597157402.43000031</v>
      </c>
      <c r="W48" s="119">
        <v>2024</v>
      </c>
      <c r="X48" s="122">
        <f t="shared" si="21"/>
        <v>0.11396459045790341</v>
      </c>
      <c r="Y48" s="122">
        <f t="shared" si="22"/>
        <v>0.10126318100307841</v>
      </c>
      <c r="Z48" s="122">
        <f t="shared" si="23"/>
        <v>9.6891510772568745E-2</v>
      </c>
      <c r="AA48" s="122">
        <f t="shared" si="19"/>
        <v>7.3992543083256423E-2</v>
      </c>
    </row>
    <row r="49" spans="1:27">
      <c r="A49" s="119">
        <v>2022</v>
      </c>
      <c r="B49" s="121">
        <f t="shared" si="24"/>
        <v>443908155.65093035</v>
      </c>
      <c r="C49" s="121">
        <f t="shared" ref="C49:M49" si="29">B49+C36-C35</f>
        <v>446954606.10381031</v>
      </c>
      <c r="D49" s="121">
        <f t="shared" si="29"/>
        <v>451683335.21236026</v>
      </c>
      <c r="E49" s="121">
        <f t="shared" si="29"/>
        <v>453480244.47247028</v>
      </c>
      <c r="F49" s="121">
        <f t="shared" si="29"/>
        <v>461392645.55484033</v>
      </c>
      <c r="G49" s="121">
        <f t="shared" si="29"/>
        <v>463629448.38445026</v>
      </c>
      <c r="H49" s="121">
        <f t="shared" si="29"/>
        <v>465347547.58322024</v>
      </c>
      <c r="I49" s="121">
        <f t="shared" si="29"/>
        <v>469195117.32558018</v>
      </c>
      <c r="J49" s="121">
        <f t="shared" si="29"/>
        <v>475303499.35736012</v>
      </c>
      <c r="K49" s="121">
        <f t="shared" si="29"/>
        <v>479725723.34885013</v>
      </c>
      <c r="L49" s="121">
        <f t="shared" si="29"/>
        <v>484646743.63554013</v>
      </c>
      <c r="M49" s="121">
        <f t="shared" si="29"/>
        <v>488523508.89174014</v>
      </c>
      <c r="P49" s="119">
        <v>2025</v>
      </c>
      <c r="Q49" s="372">
        <f t="shared" si="20"/>
        <v>604850749.75000036</v>
      </c>
      <c r="R49" s="372"/>
      <c r="S49" s="372"/>
      <c r="T49" s="372"/>
      <c r="W49" s="119">
        <v>2025</v>
      </c>
      <c r="X49" s="122">
        <f t="shared" si="21"/>
        <v>6.6101976010296104E-2</v>
      </c>
      <c r="Y49" s="122"/>
      <c r="Z49" s="122"/>
      <c r="AA49" s="122"/>
    </row>
    <row r="50" spans="1:27">
      <c r="A50" s="119">
        <v>2023</v>
      </c>
      <c r="B50" s="121">
        <f t="shared" si="24"/>
        <v>497598488.22592014</v>
      </c>
      <c r="C50" s="121">
        <f t="shared" ref="C50:M50" si="30">B50+C37-C36</f>
        <v>504192798.67262012</v>
      </c>
      <c r="D50" s="121">
        <f t="shared" si="30"/>
        <v>509305174.7973001</v>
      </c>
      <c r="E50" s="121">
        <f t="shared" si="30"/>
        <v>512056037.42732006</v>
      </c>
      <c r="F50" s="121">
        <f t="shared" si="30"/>
        <v>515150470.56884003</v>
      </c>
      <c r="G50" s="121">
        <f t="shared" si="30"/>
        <v>523945253.13176012</v>
      </c>
      <c r="H50" s="121">
        <f t="shared" si="30"/>
        <v>531621462.38519013</v>
      </c>
      <c r="I50" s="121">
        <f t="shared" si="30"/>
        <v>534930239.24829018</v>
      </c>
      <c r="J50" s="121">
        <f t="shared" si="30"/>
        <v>537471719.29678023</v>
      </c>
      <c r="K50" s="121">
        <f t="shared" si="30"/>
        <v>546543649.96155524</v>
      </c>
      <c r="L50" s="121">
        <f t="shared" si="30"/>
        <v>552404439.93347526</v>
      </c>
      <c r="M50" s="121">
        <f t="shared" si="30"/>
        <v>556016339.47630525</v>
      </c>
      <c r="Q50" s="143"/>
      <c r="R50" s="143"/>
      <c r="S50" s="143"/>
      <c r="T50" s="143"/>
      <c r="X50" s="143"/>
      <c r="Y50" s="143"/>
      <c r="Z50" s="143"/>
      <c r="AA50" s="143"/>
    </row>
    <row r="51" spans="1:27">
      <c r="A51" s="119">
        <v>2024</v>
      </c>
      <c r="B51" s="121">
        <f t="shared" si="24"/>
        <v>560125938.6561954</v>
      </c>
      <c r="C51" s="121">
        <f t="shared" ref="C51:M51" si="31">B51+C38-C37</f>
        <v>565845378.99702537</v>
      </c>
      <c r="D51" s="121">
        <f t="shared" si="31"/>
        <v>567347930.46116531</v>
      </c>
      <c r="E51" s="121">
        <f t="shared" si="31"/>
        <v>577974277.85813534</v>
      </c>
      <c r="F51" s="121">
        <f t="shared" si="31"/>
        <v>578868001.7157253</v>
      </c>
      <c r="G51" s="121">
        <f t="shared" si="31"/>
        <v>577001616.13534522</v>
      </c>
      <c r="H51" s="121">
        <f t="shared" si="31"/>
        <v>586789310.32890522</v>
      </c>
      <c r="I51" s="121">
        <f t="shared" si="31"/>
        <v>586828336.30338526</v>
      </c>
      <c r="J51" s="121">
        <f t="shared" si="31"/>
        <v>589548166.17697525</v>
      </c>
      <c r="K51" s="121">
        <f t="shared" si="31"/>
        <v>593584230.32000029</v>
      </c>
      <c r="L51" s="121">
        <f t="shared" si="31"/>
        <v>593711619.62000024</v>
      </c>
      <c r="M51" s="121">
        <f t="shared" si="31"/>
        <v>597157402.43000031</v>
      </c>
    </row>
    <row r="52" spans="1:27">
      <c r="A52" s="119">
        <v>2025</v>
      </c>
      <c r="B52" s="121">
        <f t="shared" si="24"/>
        <v>600290717.44000018</v>
      </c>
      <c r="C52" s="121">
        <f>B52+C39-C38</f>
        <v>602457984.35000026</v>
      </c>
      <c r="D52" s="121">
        <f>C52+D39-D38</f>
        <v>604850749.75000036</v>
      </c>
      <c r="E52" s="121">
        <f>D52+E39-E38</f>
        <v>606827174.10000038</v>
      </c>
      <c r="F52" s="121">
        <f>E52+F39-F38</f>
        <v>612429627.78000033</v>
      </c>
      <c r="G52" s="121">
        <f>+Consultations!G43+SC!G39+SPR!G39+TO!G39+Actes!G39</f>
        <v>0</v>
      </c>
      <c r="H52" s="121">
        <f>+Consultations!H43+SC!H39+SPR!H39+TO!H39+Actes!H39</f>
        <v>0</v>
      </c>
      <c r="I52" s="121">
        <f>+Consultations!I43+SC!I39+SPR!I39+TO!I39+Actes!I39</f>
        <v>0</v>
      </c>
      <c r="J52" s="121">
        <f>+Consultations!J43+SC!J39+SPR!J39+TO!J39+Actes!J39</f>
        <v>0</v>
      </c>
      <c r="K52" s="121">
        <f>+Consultations!K43+SC!K39+SPR!K39+TO!K39+Actes!K39</f>
        <v>0</v>
      </c>
      <c r="L52" s="121">
        <f>+Consultations!L43+SC!L39+SPR!L39+TO!L39+Actes!L39</f>
        <v>0</v>
      </c>
      <c r="M52" s="121">
        <f>+Consultations!M43+SC!M39+SPR!M39+TO!M39+Actes!M39</f>
        <v>0</v>
      </c>
    </row>
    <row r="53" spans="1:27">
      <c r="P53" s="415" t="s">
        <v>64</v>
      </c>
      <c r="Q53" s="415"/>
      <c r="R53" s="415"/>
      <c r="S53" s="415"/>
      <c r="T53" s="415"/>
      <c r="V53" s="133" t="s">
        <v>94</v>
      </c>
      <c r="W53" s="125" t="s">
        <v>95</v>
      </c>
      <c r="X53" s="125"/>
      <c r="Y53" s="125"/>
      <c r="Z53" s="125"/>
      <c r="AA53" s="125"/>
    </row>
    <row r="54" spans="1:27">
      <c r="A54" s="125" t="s">
        <v>474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Q54" s="121" t="s">
        <v>79</v>
      </c>
      <c r="R54" s="121" t="s">
        <v>80</v>
      </c>
      <c r="S54" s="121" t="s">
        <v>81</v>
      </c>
      <c r="T54" s="121" t="s">
        <v>82</v>
      </c>
      <c r="W54" s="119"/>
      <c r="X54" s="121" t="s">
        <v>79</v>
      </c>
      <c r="Y54" s="121" t="s">
        <v>80</v>
      </c>
      <c r="Z54" s="121" t="s">
        <v>81</v>
      </c>
      <c r="AA54" s="121" t="s">
        <v>82</v>
      </c>
    </row>
    <row r="55" spans="1:27">
      <c r="A55" s="123"/>
      <c r="P55" s="119">
        <v>2017</v>
      </c>
      <c r="Q55" s="372">
        <f>SUM(B57:D57)</f>
        <v>616012332.68635917</v>
      </c>
      <c r="R55" s="372">
        <f t="shared" ref="R55:R62" si="32">SUM(E57:G57)</f>
        <v>619464303.25058925</v>
      </c>
      <c r="S55" s="372">
        <f t="shared" ref="S55:S62" si="33">SUM(H57:J57)</f>
        <v>511702819.3821798</v>
      </c>
      <c r="T55" s="372">
        <f t="shared" ref="T55:T62" si="34">SUM(K57:M57)</f>
        <v>637217787.37287927</v>
      </c>
      <c r="W55" s="119">
        <v>2017</v>
      </c>
      <c r="X55" s="132"/>
      <c r="Y55" s="132"/>
      <c r="Z55" s="132"/>
      <c r="AA55" s="132"/>
    </row>
    <row r="56" spans="1:27">
      <c r="A56" s="119"/>
      <c r="B56" s="121" t="s">
        <v>35</v>
      </c>
      <c r="C56" s="121" t="s">
        <v>36</v>
      </c>
      <c r="D56" s="121" t="s">
        <v>37</v>
      </c>
      <c r="E56" s="121" t="s">
        <v>38</v>
      </c>
      <c r="F56" s="121" t="s">
        <v>39</v>
      </c>
      <c r="G56" s="121" t="s">
        <v>40</v>
      </c>
      <c r="H56" s="121" t="s">
        <v>41</v>
      </c>
      <c r="I56" s="121" t="s">
        <v>42</v>
      </c>
      <c r="J56" s="121" t="s">
        <v>43</v>
      </c>
      <c r="K56" s="121" t="s">
        <v>44</v>
      </c>
      <c r="L56" s="121" t="s">
        <v>45</v>
      </c>
      <c r="M56" s="121" t="s">
        <v>46</v>
      </c>
      <c r="P56" s="119">
        <v>2018</v>
      </c>
      <c r="Q56" s="372">
        <f t="shared" ref="Q56:Q63" si="35">SUM(B58:D58)</f>
        <v>614146155.53305912</v>
      </c>
      <c r="R56" s="372">
        <f t="shared" si="32"/>
        <v>631102598.85350919</v>
      </c>
      <c r="S56" s="372">
        <f t="shared" si="33"/>
        <v>521005295.56269956</v>
      </c>
      <c r="T56" s="372">
        <f t="shared" si="34"/>
        <v>661459556.42086923</v>
      </c>
      <c r="W56" s="119">
        <v>2018</v>
      </c>
      <c r="X56" s="122">
        <f t="shared" ref="X56:AA63" si="36">Q56/Q55-1</f>
        <v>-3.0294477144018339E-3</v>
      </c>
      <c r="Y56" s="122">
        <f t="shared" si="36"/>
        <v>1.8787677581821871E-2</v>
      </c>
      <c r="Z56" s="122">
        <f t="shared" si="36"/>
        <v>1.8179450704906008E-2</v>
      </c>
      <c r="AA56" s="122">
        <f t="shared" si="36"/>
        <v>3.8043145574975012E-2</v>
      </c>
    </row>
    <row r="57" spans="1:27">
      <c r="A57" s="119">
        <v>2017</v>
      </c>
      <c r="B57" s="121">
        <f t="shared" ref="B57:M57" si="37">B31+B4</f>
        <v>191569990.28205976</v>
      </c>
      <c r="C57" s="121">
        <f t="shared" si="37"/>
        <v>192117875.26650977</v>
      </c>
      <c r="D57" s="121">
        <f t="shared" si="37"/>
        <v>232324467.13778967</v>
      </c>
      <c r="E57" s="121">
        <f t="shared" si="37"/>
        <v>185581053.26553977</v>
      </c>
      <c r="F57" s="121">
        <f t="shared" si="37"/>
        <v>210926068.30289975</v>
      </c>
      <c r="G57" s="121">
        <f t="shared" si="37"/>
        <v>222957181.6821498</v>
      </c>
      <c r="H57" s="121">
        <f t="shared" si="37"/>
        <v>207268554.33104977</v>
      </c>
      <c r="I57" s="121">
        <f t="shared" si="37"/>
        <v>111297223.77765012</v>
      </c>
      <c r="J57" s="121">
        <f t="shared" si="37"/>
        <v>193137041.27347988</v>
      </c>
      <c r="K57" s="121">
        <f t="shared" si="37"/>
        <v>224194557.13615969</v>
      </c>
      <c r="L57" s="121">
        <f t="shared" si="37"/>
        <v>209586851.42781982</v>
      </c>
      <c r="M57" s="121">
        <f t="shared" si="37"/>
        <v>203436378.8088997</v>
      </c>
      <c r="P57" s="119">
        <v>2019</v>
      </c>
      <c r="Q57" s="372">
        <f t="shared" si="35"/>
        <v>620416291.35964942</v>
      </c>
      <c r="R57" s="372">
        <f t="shared" si="32"/>
        <v>646698255.91413987</v>
      </c>
      <c r="S57" s="372">
        <f t="shared" si="33"/>
        <v>576348278.2812891</v>
      </c>
      <c r="T57" s="372">
        <f t="shared" si="34"/>
        <v>684137181.24495697</v>
      </c>
      <c r="W57" s="119">
        <v>2019</v>
      </c>
      <c r="X57" s="122">
        <f t="shared" si="36"/>
        <v>1.0209517343877206E-2</v>
      </c>
      <c r="Y57" s="122">
        <f t="shared" si="36"/>
        <v>2.4711761746762706E-2</v>
      </c>
      <c r="Z57" s="122">
        <f t="shared" si="36"/>
        <v>0.10622345528910149</v>
      </c>
      <c r="AA57" s="122">
        <f t="shared" si="36"/>
        <v>3.4284219804451066E-2</v>
      </c>
    </row>
    <row r="58" spans="1:27">
      <c r="A58" s="119">
        <v>2018</v>
      </c>
      <c r="B58" s="121">
        <f t="shared" ref="B58:M58" si="38">B32+B5</f>
        <v>194535990.73783973</v>
      </c>
      <c r="C58" s="121">
        <f t="shared" si="38"/>
        <v>199488017.44432977</v>
      </c>
      <c r="D58" s="121">
        <f t="shared" si="38"/>
        <v>220122147.35088962</v>
      </c>
      <c r="E58" s="121">
        <f t="shared" si="38"/>
        <v>207788322.48730972</v>
      </c>
      <c r="F58" s="121">
        <f t="shared" si="38"/>
        <v>195000238.03565973</v>
      </c>
      <c r="G58" s="121">
        <f t="shared" si="38"/>
        <v>228314038.33053973</v>
      </c>
      <c r="H58" s="121">
        <f t="shared" si="38"/>
        <v>225694166.99168956</v>
      </c>
      <c r="I58" s="121">
        <f t="shared" si="38"/>
        <v>111724969.44865008</v>
      </c>
      <c r="J58" s="121">
        <f t="shared" si="38"/>
        <v>183586159.1223599</v>
      </c>
      <c r="K58" s="121">
        <f t="shared" si="38"/>
        <v>238519527.21935967</v>
      </c>
      <c r="L58" s="121">
        <f t="shared" si="38"/>
        <v>216655275.3012898</v>
      </c>
      <c r="M58" s="121">
        <f t="shared" si="38"/>
        <v>206284753.9002198</v>
      </c>
      <c r="P58" s="119">
        <v>2020</v>
      </c>
      <c r="Q58" s="372">
        <f t="shared" si="35"/>
        <v>623274291.40483642</v>
      </c>
      <c r="R58" s="372">
        <f t="shared" si="32"/>
        <v>422948446.89182901</v>
      </c>
      <c r="S58" s="372">
        <f t="shared" si="33"/>
        <v>674744946.83364809</v>
      </c>
      <c r="T58" s="372">
        <f t="shared" si="34"/>
        <v>805006704.67492855</v>
      </c>
      <c r="W58" s="119">
        <v>2020</v>
      </c>
      <c r="X58" s="122">
        <f t="shared" si="36"/>
        <v>4.6065844578704329E-3</v>
      </c>
      <c r="Y58" s="122">
        <f t="shared" si="36"/>
        <v>-0.34598795802538462</v>
      </c>
      <c r="Z58" s="122">
        <f t="shared" si="36"/>
        <v>0.17072432114447311</v>
      </c>
      <c r="AA58" s="122">
        <f t="shared" si="36"/>
        <v>0.17667439622272774</v>
      </c>
    </row>
    <row r="59" spans="1:27">
      <c r="A59" s="119">
        <v>2019</v>
      </c>
      <c r="B59" s="121">
        <f t="shared" ref="B59:M59" si="39">B33+B6</f>
        <v>197085516.83689988</v>
      </c>
      <c r="C59" s="121">
        <f t="shared" si="39"/>
        <v>199342724.49302971</v>
      </c>
      <c r="D59" s="121">
        <f t="shared" si="39"/>
        <v>223988050.02971986</v>
      </c>
      <c r="E59" s="121">
        <f t="shared" si="39"/>
        <v>213123414.97813001</v>
      </c>
      <c r="F59" s="121">
        <f t="shared" si="39"/>
        <v>222618903.70761988</v>
      </c>
      <c r="G59" s="121">
        <f t="shared" si="39"/>
        <v>210955937.22838998</v>
      </c>
      <c r="H59" s="121">
        <f t="shared" si="39"/>
        <v>249034625.62342995</v>
      </c>
      <c r="I59" s="121">
        <f t="shared" si="39"/>
        <v>119512783.38797</v>
      </c>
      <c r="J59" s="121">
        <f t="shared" si="39"/>
        <v>207800869.26988915</v>
      </c>
      <c r="K59" s="121">
        <f t="shared" si="39"/>
        <v>250204575.79493889</v>
      </c>
      <c r="L59" s="121">
        <f t="shared" si="39"/>
        <v>210117064.79646897</v>
      </c>
      <c r="M59" s="121">
        <f t="shared" si="39"/>
        <v>223815540.6535491</v>
      </c>
      <c r="P59" s="119">
        <v>2021</v>
      </c>
      <c r="Q59" s="372">
        <f t="shared" si="35"/>
        <v>789051267.09093761</v>
      </c>
      <c r="R59" s="372">
        <f t="shared" si="32"/>
        <v>828756203.31951749</v>
      </c>
      <c r="S59" s="372">
        <f t="shared" si="33"/>
        <v>677615841.562778</v>
      </c>
      <c r="T59" s="372">
        <f t="shared" si="34"/>
        <v>819398451.6465075</v>
      </c>
      <c r="W59" s="119">
        <v>2021</v>
      </c>
      <c r="X59" s="122">
        <f t="shared" si="36"/>
        <v>0.2659775607180046</v>
      </c>
      <c r="Y59" s="122">
        <f t="shared" si="36"/>
        <v>0.95947333394860679</v>
      </c>
      <c r="Z59" s="122">
        <f t="shared" si="36"/>
        <v>4.2547850748673177E-3</v>
      </c>
      <c r="AA59" s="122">
        <f t="shared" si="36"/>
        <v>1.7877797648145677E-2</v>
      </c>
    </row>
    <row r="60" spans="1:27">
      <c r="A60" s="119">
        <v>2020</v>
      </c>
      <c r="B60" s="121">
        <f t="shared" ref="B60:M60" si="40">B34+B7</f>
        <v>223244199.70627835</v>
      </c>
      <c r="C60" s="121">
        <f t="shared" si="40"/>
        <v>235833112.08810839</v>
      </c>
      <c r="D60" s="121">
        <f t="shared" si="40"/>
        <v>164196979.61044961</v>
      </c>
      <c r="E60" s="121">
        <f t="shared" si="40"/>
        <v>14689676.087690016</v>
      </c>
      <c r="F60" s="121">
        <f t="shared" si="40"/>
        <v>126188720.86936975</v>
      </c>
      <c r="G60" s="121">
        <f t="shared" si="40"/>
        <v>282070049.93476921</v>
      </c>
      <c r="H60" s="121">
        <f t="shared" si="40"/>
        <v>282918555.09736961</v>
      </c>
      <c r="I60" s="121">
        <f t="shared" si="40"/>
        <v>140441220.19624984</v>
      </c>
      <c r="J60" s="121">
        <f t="shared" si="40"/>
        <v>251385171.54002866</v>
      </c>
      <c r="K60" s="121">
        <f t="shared" si="40"/>
        <v>263673994.13210976</v>
      </c>
      <c r="L60" s="121">
        <f t="shared" si="40"/>
        <v>255584792.65490955</v>
      </c>
      <c r="M60" s="121">
        <f t="shared" si="40"/>
        <v>285747917.88790923</v>
      </c>
      <c r="P60" s="119">
        <v>2022</v>
      </c>
      <c r="Q60" s="372">
        <f t="shared" si="35"/>
        <v>806363356.43503737</v>
      </c>
      <c r="R60" s="372">
        <f t="shared" si="32"/>
        <v>852599175.18219757</v>
      </c>
      <c r="S60" s="372">
        <f t="shared" si="33"/>
        <v>702272703.60617805</v>
      </c>
      <c r="T60" s="372">
        <f t="shared" si="34"/>
        <v>857593549.00658751</v>
      </c>
      <c r="W60" s="119">
        <v>2022</v>
      </c>
      <c r="X60" s="122">
        <f t="shared" si="36"/>
        <v>2.1940385962404774E-2</v>
      </c>
      <c r="Y60" s="122">
        <f t="shared" si="36"/>
        <v>2.8769584791255687E-2</v>
      </c>
      <c r="Z60" s="122">
        <f t="shared" si="36"/>
        <v>3.638767061073156E-2</v>
      </c>
      <c r="AA60" s="122">
        <f t="shared" si="36"/>
        <v>4.6613582541351395E-2</v>
      </c>
    </row>
    <row r="61" spans="1:27">
      <c r="A61" s="119">
        <v>2021</v>
      </c>
      <c r="B61" s="121">
        <f t="shared" ref="B61:M61" si="41">B35+B8</f>
        <v>228641763.85348889</v>
      </c>
      <c r="C61" s="121">
        <f t="shared" si="41"/>
        <v>258909646.4895491</v>
      </c>
      <c r="D61" s="121">
        <f t="shared" si="41"/>
        <v>301499856.74789965</v>
      </c>
      <c r="E61" s="121">
        <f t="shared" si="41"/>
        <v>248549046.23383895</v>
      </c>
      <c r="F61" s="121">
        <f t="shared" si="41"/>
        <v>304254240.45790881</v>
      </c>
      <c r="G61" s="121">
        <f t="shared" si="41"/>
        <v>275952916.62776971</v>
      </c>
      <c r="H61" s="121">
        <f t="shared" si="41"/>
        <v>277642334.94786918</v>
      </c>
      <c r="I61" s="121">
        <f t="shared" si="41"/>
        <v>136643693.80690014</v>
      </c>
      <c r="J61" s="121">
        <f t="shared" si="41"/>
        <v>263329812.80800867</v>
      </c>
      <c r="K61" s="121">
        <f t="shared" si="41"/>
        <v>277690132.6036495</v>
      </c>
      <c r="L61" s="121">
        <f t="shared" si="41"/>
        <v>258830268.74005869</v>
      </c>
      <c r="M61" s="121">
        <f t="shared" si="41"/>
        <v>282878050.30279934</v>
      </c>
      <c r="P61" s="119">
        <v>2023</v>
      </c>
      <c r="Q61" s="372">
        <f t="shared" si="35"/>
        <v>877497718.88468742</v>
      </c>
      <c r="R61" s="372">
        <f t="shared" si="32"/>
        <v>882209230.1676774</v>
      </c>
      <c r="S61" s="372">
        <f t="shared" si="33"/>
        <v>737118731.105129</v>
      </c>
      <c r="T61" s="372">
        <f t="shared" si="34"/>
        <v>936307751.04817915</v>
      </c>
      <c r="W61" s="119">
        <v>2023</v>
      </c>
      <c r="X61" s="122">
        <f t="shared" si="36"/>
        <v>8.8216263650840565E-2</v>
      </c>
      <c r="Y61" s="122">
        <f t="shared" si="36"/>
        <v>3.4729162128443569E-2</v>
      </c>
      <c r="Z61" s="122">
        <f t="shared" si="36"/>
        <v>4.9618940505613107E-2</v>
      </c>
      <c r="AA61" s="122">
        <f t="shared" si="36"/>
        <v>9.1784974517091333E-2</v>
      </c>
    </row>
    <row r="62" spans="1:27">
      <c r="A62" s="119">
        <v>2022</v>
      </c>
      <c r="B62" s="121">
        <f t="shared" ref="B62:M62" si="42">B36+B9</f>
        <v>231598275.10731879</v>
      </c>
      <c r="C62" s="121">
        <f t="shared" si="42"/>
        <v>259150163.03584921</v>
      </c>
      <c r="D62" s="121">
        <f t="shared" si="42"/>
        <v>315614918.2918694</v>
      </c>
      <c r="E62" s="121">
        <f t="shared" si="42"/>
        <v>260767164.20704871</v>
      </c>
      <c r="F62" s="121">
        <f t="shared" si="42"/>
        <v>288176795.51346952</v>
      </c>
      <c r="G62" s="121">
        <f t="shared" si="42"/>
        <v>303655215.4616794</v>
      </c>
      <c r="H62" s="121">
        <f t="shared" si="42"/>
        <v>270059575.25644892</v>
      </c>
      <c r="I62" s="121">
        <f t="shared" si="42"/>
        <v>149699533.04645005</v>
      </c>
      <c r="J62" s="121">
        <f t="shared" si="42"/>
        <v>282513595.30327898</v>
      </c>
      <c r="K62" s="121">
        <f t="shared" si="42"/>
        <v>293120637.76524907</v>
      </c>
      <c r="L62" s="121">
        <f t="shared" si="42"/>
        <v>275408314.95170915</v>
      </c>
      <c r="M62" s="121">
        <f t="shared" si="42"/>
        <v>289064596.28962922</v>
      </c>
      <c r="P62" s="119">
        <v>2024</v>
      </c>
      <c r="Q62" s="372">
        <f t="shared" si="35"/>
        <v>906831666.82999992</v>
      </c>
      <c r="R62" s="372">
        <f t="shared" si="32"/>
        <v>935484965.31000018</v>
      </c>
      <c r="S62" s="372">
        <f t="shared" si="33"/>
        <v>810709541.87000012</v>
      </c>
      <c r="T62" s="372">
        <f t="shared" si="34"/>
        <v>974774182.73000002</v>
      </c>
      <c r="W62" s="119">
        <v>2024</v>
      </c>
      <c r="X62" s="122">
        <f t="shared" si="36"/>
        <v>3.3429087408450853E-2</v>
      </c>
      <c r="Y62" s="122">
        <f t="shared" si="36"/>
        <v>6.0389002200982311E-2</v>
      </c>
      <c r="Z62" s="122">
        <f t="shared" si="36"/>
        <v>9.9835762760416724E-2</v>
      </c>
      <c r="AA62" s="122">
        <f t="shared" si="36"/>
        <v>4.1083107171502542E-2</v>
      </c>
    </row>
    <row r="63" spans="1:27">
      <c r="A63" s="119">
        <v>2023</v>
      </c>
      <c r="B63" s="121">
        <f t="shared" ref="B63:M63" si="43">B37+B10</f>
        <v>271567333.89500934</v>
      </c>
      <c r="C63" s="121">
        <f t="shared" si="43"/>
        <v>274070779.21318924</v>
      </c>
      <c r="D63" s="121">
        <f t="shared" si="43"/>
        <v>331859605.77648872</v>
      </c>
      <c r="E63" s="121">
        <f t="shared" si="43"/>
        <v>266946492.97452918</v>
      </c>
      <c r="F63" s="121">
        <f t="shared" si="43"/>
        <v>278090020.47232896</v>
      </c>
      <c r="G63" s="121">
        <f t="shared" si="43"/>
        <v>337172716.72081918</v>
      </c>
      <c r="H63" s="121">
        <f t="shared" si="43"/>
        <v>293880234.8007496</v>
      </c>
      <c r="I63" s="121">
        <f t="shared" si="43"/>
        <v>159075296.8329201</v>
      </c>
      <c r="J63" s="121">
        <f t="shared" si="43"/>
        <v>284163199.47145921</v>
      </c>
      <c r="K63" s="121">
        <f t="shared" si="43"/>
        <v>328452033.31817943</v>
      </c>
      <c r="L63" s="121">
        <f t="shared" si="43"/>
        <v>309417823.76999992</v>
      </c>
      <c r="M63" s="121">
        <f t="shared" si="43"/>
        <v>298437893.95999974</v>
      </c>
      <c r="P63" s="119">
        <v>2025</v>
      </c>
      <c r="Q63" s="372">
        <f t="shared" si="35"/>
        <v>968529966.92000043</v>
      </c>
      <c r="R63" s="372"/>
      <c r="S63" s="372"/>
      <c r="T63" s="372"/>
      <c r="W63" s="119">
        <v>2025</v>
      </c>
      <c r="X63" s="411">
        <f t="shared" si="36"/>
        <v>6.8037213902860882E-2</v>
      </c>
      <c r="Y63" s="122"/>
      <c r="Z63" s="122"/>
      <c r="AA63" s="122"/>
    </row>
    <row r="64" spans="1:27">
      <c r="A64" s="119">
        <v>2024</v>
      </c>
      <c r="B64" s="121">
        <f t="shared" ref="B64:M64" si="44">B38+B11</f>
        <v>277361121.75999969</v>
      </c>
      <c r="C64" s="121">
        <f t="shared" si="44"/>
        <v>311717038.33000016</v>
      </c>
      <c r="D64" s="121">
        <f t="shared" si="44"/>
        <v>317753506.74000007</v>
      </c>
      <c r="E64" s="121">
        <f t="shared" si="44"/>
        <v>319665766.43999994</v>
      </c>
      <c r="F64" s="121">
        <f t="shared" si="44"/>
        <v>291576673.62000012</v>
      </c>
      <c r="G64" s="121">
        <f t="shared" si="44"/>
        <v>324242525.25000018</v>
      </c>
      <c r="H64" s="121">
        <f t="shared" si="44"/>
        <v>352897206.58000004</v>
      </c>
      <c r="I64" s="121">
        <f t="shared" si="44"/>
        <v>159696131.45999998</v>
      </c>
      <c r="J64" s="121">
        <f t="shared" si="44"/>
        <v>298116203.83000004</v>
      </c>
      <c r="K64" s="121">
        <f t="shared" si="44"/>
        <v>353902492.12000012</v>
      </c>
      <c r="L64" s="121">
        <f t="shared" si="44"/>
        <v>303516138.94999987</v>
      </c>
      <c r="M64" s="121">
        <f t="shared" si="44"/>
        <v>317355551.66000003</v>
      </c>
      <c r="X64" s="37"/>
      <c r="Y64" s="37"/>
      <c r="Z64" s="37"/>
      <c r="AA64" s="37"/>
    </row>
    <row r="65" spans="1:27">
      <c r="A65" s="119">
        <v>2025</v>
      </c>
      <c r="B65" s="121">
        <f t="shared" ref="B65:G65" si="45">B39+B12</f>
        <v>306227458.49000007</v>
      </c>
      <c r="C65" s="121">
        <f t="shared" si="45"/>
        <v>317776741.97000015</v>
      </c>
      <c r="D65" s="121">
        <f t="shared" si="45"/>
        <v>344525766.46000016</v>
      </c>
      <c r="E65" s="121">
        <f t="shared" si="45"/>
        <v>334088076.8300001</v>
      </c>
      <c r="F65" s="121">
        <f t="shared" si="45"/>
        <v>329256113.02000004</v>
      </c>
      <c r="G65" s="121">
        <f t="shared" si="45"/>
        <v>0</v>
      </c>
      <c r="H65" s="121">
        <f>+Consultations!H56+SC!H52+SPR!H52+TO!H52+Actes!H52</f>
        <v>0</v>
      </c>
      <c r="I65" s="121">
        <f>+Consultations!I56+SC!I52+SPR!I52+TO!I52+Actes!I52</f>
        <v>0</v>
      </c>
      <c r="J65" s="121">
        <f>+Consultations!J56+SC!J52+SPR!J52+TO!J52+Actes!J52</f>
        <v>0</v>
      </c>
      <c r="K65" s="121">
        <f>+Consultations!K56+SC!K52+SPR!K52+TO!K52+Actes!K52</f>
        <v>0</v>
      </c>
      <c r="L65" s="121">
        <f>+Consultations!L56+SC!L52+SPR!L52+TO!L52+Actes!L52</f>
        <v>0</v>
      </c>
      <c r="M65" s="121">
        <f>+Consultations!M56+SC!M52+SPR!M52+TO!M52+Actes!M52</f>
        <v>0</v>
      </c>
    </row>
    <row r="66" spans="1:27"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</row>
    <row r="68" spans="1:27">
      <c r="A68" s="125" t="s">
        <v>473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P68" s="415" t="s">
        <v>64</v>
      </c>
      <c r="Q68" s="415"/>
      <c r="R68" s="415"/>
      <c r="S68" s="415"/>
      <c r="T68" s="415"/>
      <c r="V68" s="133" t="s">
        <v>92</v>
      </c>
      <c r="W68" s="125" t="s">
        <v>99</v>
      </c>
      <c r="X68" s="125"/>
      <c r="Y68" s="125"/>
      <c r="Z68" s="125"/>
      <c r="AA68" s="125"/>
    </row>
    <row r="69" spans="1:27">
      <c r="A69" s="123"/>
      <c r="Q69" s="121" t="s">
        <v>79</v>
      </c>
      <c r="R69" s="121" t="s">
        <v>80</v>
      </c>
      <c r="S69" s="121" t="s">
        <v>81</v>
      </c>
      <c r="T69" s="121" t="s">
        <v>82</v>
      </c>
      <c r="W69" s="119"/>
      <c r="X69" s="121" t="s">
        <v>79</v>
      </c>
      <c r="Y69" s="121" t="s">
        <v>80</v>
      </c>
      <c r="Z69" s="121" t="s">
        <v>81</v>
      </c>
      <c r="AA69" s="121" t="s">
        <v>82</v>
      </c>
    </row>
    <row r="70" spans="1:27">
      <c r="A70" s="119"/>
      <c r="B70" s="121" t="s">
        <v>35</v>
      </c>
      <c r="C70" s="121" t="s">
        <v>36</v>
      </c>
      <c r="D70" s="121" t="s">
        <v>37</v>
      </c>
      <c r="E70" s="121" t="s">
        <v>38</v>
      </c>
      <c r="F70" s="121" t="s">
        <v>39</v>
      </c>
      <c r="G70" s="121" t="s">
        <v>40</v>
      </c>
      <c r="H70" s="121" t="s">
        <v>41</v>
      </c>
      <c r="I70" s="121" t="s">
        <v>42</v>
      </c>
      <c r="J70" s="121" t="s">
        <v>43</v>
      </c>
      <c r="K70" s="121" t="s">
        <v>44</v>
      </c>
      <c r="L70" s="121" t="s">
        <v>45</v>
      </c>
      <c r="M70" s="121" t="s">
        <v>46</v>
      </c>
      <c r="P70" s="119">
        <v>2017</v>
      </c>
      <c r="Q70" s="372">
        <f>SUM(B71:D71)</f>
        <v>0</v>
      </c>
      <c r="R70" s="372">
        <f>SUM(E71:G71)</f>
        <v>0</v>
      </c>
      <c r="S70" s="372">
        <f>SUM(H71:J71)</f>
        <v>0</v>
      </c>
      <c r="T70" s="372">
        <f t="shared" ref="T70:T77" si="46">M71</f>
        <v>2384397242.6920075</v>
      </c>
      <c r="W70" s="119">
        <v>2017</v>
      </c>
      <c r="X70" s="132"/>
      <c r="Y70" s="132"/>
      <c r="Z70" s="132"/>
      <c r="AA70" s="132"/>
    </row>
    <row r="71" spans="1:27">
      <c r="A71" s="119">
        <v>2017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>
        <f>SUM(B57:M57)</f>
        <v>2384397242.6920075</v>
      </c>
      <c r="P71" s="119">
        <v>2018</v>
      </c>
      <c r="Q71" s="372">
        <f>D72</f>
        <v>2382531065.5387073</v>
      </c>
      <c r="R71" s="372">
        <f t="shared" ref="R71:R77" si="47">G72</f>
        <v>2394169361.1416273</v>
      </c>
      <c r="S71" s="372">
        <f t="shared" ref="S71:S77" si="48">J72</f>
        <v>2403471837.3221464</v>
      </c>
      <c r="T71" s="372">
        <f t="shared" si="46"/>
        <v>2427713606.3701367</v>
      </c>
      <c r="W71" s="119">
        <v>2018</v>
      </c>
      <c r="X71" s="122"/>
      <c r="Y71" s="122"/>
      <c r="Z71" s="122"/>
      <c r="AA71" s="122">
        <f t="shared" ref="AA71:AA77" si="49">T71/T70-1</f>
        <v>1.816658856274489E-2</v>
      </c>
    </row>
    <row r="72" spans="1:27">
      <c r="A72" s="119">
        <v>2018</v>
      </c>
      <c r="B72" s="121">
        <f t="shared" ref="B72:B79" si="50">M71+B58-B57</f>
        <v>2387363243.1477876</v>
      </c>
      <c r="C72" s="121">
        <f t="shared" ref="C72:M72" si="51">B72+C58-C57</f>
        <v>2394733385.3256073</v>
      </c>
      <c r="D72" s="121">
        <f t="shared" si="51"/>
        <v>2382531065.5387073</v>
      </c>
      <c r="E72" s="121">
        <f t="shared" si="51"/>
        <v>2404738334.7604775</v>
      </c>
      <c r="F72" s="121">
        <f t="shared" si="51"/>
        <v>2388812504.4932375</v>
      </c>
      <c r="G72" s="121">
        <f t="shared" si="51"/>
        <v>2394169361.1416273</v>
      </c>
      <c r="H72" s="121">
        <f t="shared" si="51"/>
        <v>2412594973.8022671</v>
      </c>
      <c r="I72" s="121">
        <f t="shared" si="51"/>
        <v>2413022719.4732666</v>
      </c>
      <c r="J72" s="121">
        <f t="shared" si="51"/>
        <v>2403471837.3221464</v>
      </c>
      <c r="K72" s="121">
        <f t="shared" si="51"/>
        <v>2417796807.4053464</v>
      </c>
      <c r="L72" s="121">
        <f t="shared" si="51"/>
        <v>2424865231.2788167</v>
      </c>
      <c r="M72" s="121">
        <f t="shared" si="51"/>
        <v>2427713606.3701367</v>
      </c>
      <c r="P72" s="119">
        <v>2019</v>
      </c>
      <c r="Q72" s="372">
        <f t="shared" ref="Q72:Q78" si="52">D73</f>
        <v>2433983742.1967268</v>
      </c>
      <c r="R72" s="372">
        <f t="shared" si="47"/>
        <v>2449579399.2573566</v>
      </c>
      <c r="S72" s="372">
        <f t="shared" si="48"/>
        <v>2504922381.9759464</v>
      </c>
      <c r="T72" s="372">
        <f t="shared" si="46"/>
        <v>2527600006.8000345</v>
      </c>
      <c r="W72" s="119">
        <v>2019</v>
      </c>
      <c r="X72" s="122">
        <f t="shared" ref="X72:Z78" si="53">Q72/Q71-1</f>
        <v>2.1595805151185088E-2</v>
      </c>
      <c r="Y72" s="122">
        <f t="shared" si="53"/>
        <v>2.3143742048936655E-2</v>
      </c>
      <c r="Z72" s="122">
        <f t="shared" si="53"/>
        <v>4.2209999334476223E-2</v>
      </c>
      <c r="AA72" s="122">
        <f t="shared" si="49"/>
        <v>4.1144227295923042E-2</v>
      </c>
    </row>
    <row r="73" spans="1:27">
      <c r="A73" s="119">
        <v>2019</v>
      </c>
      <c r="B73" s="121">
        <f t="shared" si="50"/>
        <v>2430263132.4691968</v>
      </c>
      <c r="C73" s="121">
        <f t="shared" ref="C73:M73" si="54">B73+C59-C58</f>
        <v>2430117839.5178967</v>
      </c>
      <c r="D73" s="121">
        <f t="shared" si="54"/>
        <v>2433983742.1967268</v>
      </c>
      <c r="E73" s="121">
        <f t="shared" si="54"/>
        <v>2439318834.6875467</v>
      </c>
      <c r="F73" s="121">
        <f t="shared" si="54"/>
        <v>2466937500.3595066</v>
      </c>
      <c r="G73" s="121">
        <f t="shared" si="54"/>
        <v>2449579399.2573566</v>
      </c>
      <c r="H73" s="121">
        <f t="shared" si="54"/>
        <v>2472919857.8890967</v>
      </c>
      <c r="I73" s="121">
        <f t="shared" si="54"/>
        <v>2480707671.8284168</v>
      </c>
      <c r="J73" s="121">
        <f t="shared" si="54"/>
        <v>2504922381.9759464</v>
      </c>
      <c r="K73" s="121">
        <f t="shared" si="54"/>
        <v>2516607430.5515256</v>
      </c>
      <c r="L73" s="121">
        <f t="shared" si="54"/>
        <v>2510069220.0467052</v>
      </c>
      <c r="M73" s="121">
        <f t="shared" si="54"/>
        <v>2527600006.8000345</v>
      </c>
      <c r="P73" s="119">
        <v>2020</v>
      </c>
      <c r="Q73" s="372">
        <f t="shared" si="52"/>
        <v>2530458006.845222</v>
      </c>
      <c r="R73" s="372">
        <f t="shared" si="47"/>
        <v>2306708197.8229113</v>
      </c>
      <c r="S73" s="372">
        <f t="shared" si="48"/>
        <v>2405104866.3752704</v>
      </c>
      <c r="T73" s="372">
        <f t="shared" si="46"/>
        <v>2525974389.8052421</v>
      </c>
      <c r="W73" s="119">
        <v>2020</v>
      </c>
      <c r="X73" s="122">
        <f t="shared" si="53"/>
        <v>3.963636361902112E-2</v>
      </c>
      <c r="Y73" s="122">
        <f t="shared" si="53"/>
        <v>-5.8324788932238691E-2</v>
      </c>
      <c r="Z73" s="122">
        <f t="shared" si="53"/>
        <v>-3.9848546333773993E-2</v>
      </c>
      <c r="AA73" s="122">
        <f t="shared" si="49"/>
        <v>-6.4314645925744873E-4</v>
      </c>
    </row>
    <row r="74" spans="1:27">
      <c r="A74" s="119">
        <v>2020</v>
      </c>
      <c r="B74" s="121">
        <f t="shared" si="50"/>
        <v>2553758689.6694131</v>
      </c>
      <c r="C74" s="121">
        <f t="shared" ref="C74:M74" si="55">B74+C60-C59</f>
        <v>2590249077.264492</v>
      </c>
      <c r="D74" s="121">
        <f t="shared" si="55"/>
        <v>2530458006.845222</v>
      </c>
      <c r="E74" s="121">
        <f t="shared" si="55"/>
        <v>2332024267.954782</v>
      </c>
      <c r="F74" s="121">
        <f t="shared" si="55"/>
        <v>2235594085.1165323</v>
      </c>
      <c r="G74" s="121">
        <f t="shared" si="55"/>
        <v>2306708197.8229113</v>
      </c>
      <c r="H74" s="121">
        <f t="shared" si="55"/>
        <v>2340592127.2968512</v>
      </c>
      <c r="I74" s="121">
        <f t="shared" si="55"/>
        <v>2361520564.1051311</v>
      </c>
      <c r="J74" s="121">
        <f t="shared" si="55"/>
        <v>2405104866.3752704</v>
      </c>
      <c r="K74" s="121">
        <f t="shared" si="55"/>
        <v>2418574284.712441</v>
      </c>
      <c r="L74" s="121">
        <f t="shared" si="55"/>
        <v>2464042012.5708818</v>
      </c>
      <c r="M74" s="121">
        <f t="shared" si="55"/>
        <v>2525974389.8052421</v>
      </c>
      <c r="P74" s="119">
        <v>2021</v>
      </c>
      <c r="Q74" s="372">
        <f t="shared" si="52"/>
        <v>2691751365.491343</v>
      </c>
      <c r="R74" s="372">
        <f t="shared" si="47"/>
        <v>3097559121.9190316</v>
      </c>
      <c r="S74" s="372">
        <f t="shared" si="48"/>
        <v>3100430016.6481614</v>
      </c>
      <c r="T74" s="372">
        <f t="shared" si="46"/>
        <v>3114821763.6197405</v>
      </c>
      <c r="W74" s="119">
        <v>2021</v>
      </c>
      <c r="X74" s="122">
        <f t="shared" si="53"/>
        <v>6.3740776653792075E-2</v>
      </c>
      <c r="Y74" s="122">
        <f t="shared" si="53"/>
        <v>0.34284827393535577</v>
      </c>
      <c r="Z74" s="122">
        <f t="shared" si="53"/>
        <v>0.28910388066397052</v>
      </c>
      <c r="AA74" s="122">
        <f t="shared" si="49"/>
        <v>0.23311692160897168</v>
      </c>
    </row>
    <row r="75" spans="1:27">
      <c r="A75" s="119">
        <v>2021</v>
      </c>
      <c r="B75" s="121">
        <f t="shared" si="50"/>
        <v>2531371953.9524527</v>
      </c>
      <c r="C75" s="121">
        <f t="shared" ref="C75:M75" si="56">B75+C61-C60</f>
        <v>2554448488.3538933</v>
      </c>
      <c r="D75" s="121">
        <f t="shared" si="56"/>
        <v>2691751365.491343</v>
      </c>
      <c r="E75" s="121">
        <f t="shared" si="56"/>
        <v>2925610735.6374922</v>
      </c>
      <c r="F75" s="121">
        <f t="shared" si="56"/>
        <v>3103676255.2260313</v>
      </c>
      <c r="G75" s="121">
        <f t="shared" si="56"/>
        <v>3097559121.9190316</v>
      </c>
      <c r="H75" s="121">
        <f t="shared" si="56"/>
        <v>3092282901.7695313</v>
      </c>
      <c r="I75" s="121">
        <f t="shared" si="56"/>
        <v>3088485375.3801813</v>
      </c>
      <c r="J75" s="121">
        <f t="shared" si="56"/>
        <v>3100430016.6481614</v>
      </c>
      <c r="K75" s="121">
        <f t="shared" si="56"/>
        <v>3114446155.1197014</v>
      </c>
      <c r="L75" s="121">
        <f t="shared" si="56"/>
        <v>3117691631.2048507</v>
      </c>
      <c r="M75" s="121">
        <f t="shared" si="56"/>
        <v>3114821763.6197405</v>
      </c>
      <c r="P75" s="119">
        <v>2022</v>
      </c>
      <c r="Q75" s="372">
        <f t="shared" si="52"/>
        <v>3132133852.96384</v>
      </c>
      <c r="R75" s="372">
        <f t="shared" si="47"/>
        <v>3155976824.8265209</v>
      </c>
      <c r="S75" s="372">
        <f t="shared" si="48"/>
        <v>3180633686.8699207</v>
      </c>
      <c r="T75" s="372">
        <f t="shared" si="46"/>
        <v>3218828784.2300005</v>
      </c>
      <c r="W75" s="119">
        <v>2022</v>
      </c>
      <c r="X75" s="122">
        <f t="shared" si="53"/>
        <v>0.16360444471887958</v>
      </c>
      <c r="Y75" s="122">
        <f t="shared" si="53"/>
        <v>1.8859269705011394E-2</v>
      </c>
      <c r="Z75" s="122">
        <f t="shared" si="53"/>
        <v>2.5868563325440519E-2</v>
      </c>
      <c r="AA75" s="122">
        <f t="shared" si="49"/>
        <v>3.3391002279820059E-2</v>
      </c>
    </row>
    <row r="76" spans="1:27">
      <c r="A76" s="119">
        <v>2022</v>
      </c>
      <c r="B76" s="121">
        <f t="shared" si="50"/>
        <v>3117778274.8735704</v>
      </c>
      <c r="C76" s="121">
        <f t="shared" ref="C76:M76" si="57">B76+C62-C61</f>
        <v>3118018791.4198704</v>
      </c>
      <c r="D76" s="121">
        <f t="shared" si="57"/>
        <v>3132133852.96384</v>
      </c>
      <c r="E76" s="121">
        <f t="shared" si="57"/>
        <v>3144351970.9370499</v>
      </c>
      <c r="F76" s="121">
        <f t="shared" si="57"/>
        <v>3128274525.9926109</v>
      </c>
      <c r="G76" s="121">
        <f t="shared" si="57"/>
        <v>3155976824.8265209</v>
      </c>
      <c r="H76" s="121">
        <f t="shared" si="57"/>
        <v>3148394065.1351004</v>
      </c>
      <c r="I76" s="121">
        <f t="shared" si="57"/>
        <v>3161449904.3746505</v>
      </c>
      <c r="J76" s="121">
        <f t="shared" si="57"/>
        <v>3180633686.8699207</v>
      </c>
      <c r="K76" s="121">
        <f t="shared" si="57"/>
        <v>3196064192.0315204</v>
      </c>
      <c r="L76" s="121">
        <f t="shared" si="57"/>
        <v>3212642238.2431707</v>
      </c>
      <c r="M76" s="121">
        <f t="shared" si="57"/>
        <v>3218828784.2300005</v>
      </c>
      <c r="P76" s="119">
        <v>2023</v>
      </c>
      <c r="Q76" s="372">
        <f t="shared" si="52"/>
        <v>3289963146.6796503</v>
      </c>
      <c r="R76" s="372">
        <f t="shared" si="47"/>
        <v>3319573201.6651297</v>
      </c>
      <c r="S76" s="372">
        <f t="shared" si="48"/>
        <v>3354419229.1640811</v>
      </c>
      <c r="T76" s="372">
        <f t="shared" si="46"/>
        <v>3433133431.2056723</v>
      </c>
      <c r="W76" s="119">
        <v>2023</v>
      </c>
      <c r="X76" s="122">
        <f t="shared" si="53"/>
        <v>5.0390341257753546E-2</v>
      </c>
      <c r="Y76" s="122">
        <f t="shared" si="53"/>
        <v>5.1837001955044926E-2</v>
      </c>
      <c r="Z76" s="122">
        <f t="shared" si="53"/>
        <v>5.4638653615337818E-2</v>
      </c>
      <c r="AA76" s="122">
        <f t="shared" si="49"/>
        <v>6.6578454879493432E-2</v>
      </c>
    </row>
    <row r="77" spans="1:27">
      <c r="A77" s="119">
        <v>2023</v>
      </c>
      <c r="B77" s="121">
        <f t="shared" si="50"/>
        <v>3258797843.0176911</v>
      </c>
      <c r="C77" s="121">
        <f t="shared" ref="C77:M77" si="58">B77+C63-C62</f>
        <v>3273718459.1950312</v>
      </c>
      <c r="D77" s="121">
        <f t="shared" si="58"/>
        <v>3289963146.6796503</v>
      </c>
      <c r="E77" s="121">
        <f t="shared" si="58"/>
        <v>3296142475.4471307</v>
      </c>
      <c r="F77" s="121">
        <f t="shared" si="58"/>
        <v>3286055700.4059901</v>
      </c>
      <c r="G77" s="121">
        <f t="shared" si="58"/>
        <v>3319573201.6651297</v>
      </c>
      <c r="H77" s="121">
        <f t="shared" si="58"/>
        <v>3343393861.2094307</v>
      </c>
      <c r="I77" s="121">
        <f t="shared" si="58"/>
        <v>3352769624.9959006</v>
      </c>
      <c r="J77" s="121">
        <f t="shared" si="58"/>
        <v>3354419229.1640811</v>
      </c>
      <c r="K77" s="121">
        <f t="shared" si="58"/>
        <v>3389750624.7170115</v>
      </c>
      <c r="L77" s="121">
        <f t="shared" si="58"/>
        <v>3423760133.5353022</v>
      </c>
      <c r="M77" s="121">
        <f t="shared" si="58"/>
        <v>3433133431.2056723</v>
      </c>
      <c r="P77" s="119">
        <v>2024</v>
      </c>
      <c r="Q77" s="372">
        <f t="shared" si="52"/>
        <v>3462467379.1509848</v>
      </c>
      <c r="R77" s="372">
        <f t="shared" si="47"/>
        <v>3515743114.2933078</v>
      </c>
      <c r="S77" s="372">
        <f t="shared" si="48"/>
        <v>3589333925.0581784</v>
      </c>
      <c r="T77" s="372">
        <f t="shared" si="46"/>
        <v>3627800356.7399993</v>
      </c>
      <c r="W77" s="119">
        <v>2024</v>
      </c>
      <c r="X77" s="122">
        <f t="shared" si="53"/>
        <v>5.2433484747521186E-2</v>
      </c>
      <c r="Y77" s="122">
        <f t="shared" si="53"/>
        <v>5.909491995229299E-2</v>
      </c>
      <c r="Z77" s="122">
        <f t="shared" si="53"/>
        <v>7.0031406286875431E-2</v>
      </c>
      <c r="AA77" s="122">
        <f t="shared" si="49"/>
        <v>5.6702405960948221E-2</v>
      </c>
    </row>
    <row r="78" spans="1:27">
      <c r="A78" s="119">
        <v>2024</v>
      </c>
      <c r="B78" s="121">
        <f t="shared" si="50"/>
        <v>3438927219.0706625</v>
      </c>
      <c r="C78" s="121">
        <f t="shared" ref="C78:M78" si="59">B78+C64-C63</f>
        <v>3476573478.1874733</v>
      </c>
      <c r="D78" s="121">
        <f t="shared" si="59"/>
        <v>3462467379.1509848</v>
      </c>
      <c r="E78" s="121">
        <f t="shared" si="59"/>
        <v>3515186652.6164556</v>
      </c>
      <c r="F78" s="121">
        <f t="shared" si="59"/>
        <v>3528673305.7641268</v>
      </c>
      <c r="G78" s="121">
        <f t="shared" si="59"/>
        <v>3515743114.2933078</v>
      </c>
      <c r="H78" s="121">
        <f t="shared" si="59"/>
        <v>3574760086.0725579</v>
      </c>
      <c r="I78" s="121">
        <f t="shared" si="59"/>
        <v>3575380920.6996379</v>
      </c>
      <c r="J78" s="121">
        <f t="shared" si="59"/>
        <v>3589333925.0581784</v>
      </c>
      <c r="K78" s="121">
        <f t="shared" si="59"/>
        <v>3614784383.8599992</v>
      </c>
      <c r="L78" s="121">
        <f t="shared" si="59"/>
        <v>3608882699.039999</v>
      </c>
      <c r="M78" s="121">
        <f t="shared" si="59"/>
        <v>3627800356.7399993</v>
      </c>
      <c r="P78" s="119">
        <v>2025</v>
      </c>
      <c r="Q78" s="372">
        <f t="shared" si="52"/>
        <v>3689498656.8299994</v>
      </c>
      <c r="R78" s="372"/>
      <c r="S78" s="372"/>
      <c r="T78" s="372"/>
      <c r="W78" s="119">
        <v>2025</v>
      </c>
      <c r="X78" s="122">
        <f t="shared" si="53"/>
        <v>6.5569217791355383E-2</v>
      </c>
      <c r="Y78" s="122"/>
      <c r="Z78" s="122"/>
      <c r="AA78" s="122"/>
    </row>
    <row r="79" spans="1:27">
      <c r="A79" s="119">
        <v>2025</v>
      </c>
      <c r="B79" s="121">
        <f t="shared" si="50"/>
        <v>3656666693.4699998</v>
      </c>
      <c r="C79" s="121">
        <f>B79+C65-C64</f>
        <v>3662726397.1099997</v>
      </c>
      <c r="D79" s="121">
        <f>C79+D65-D64</f>
        <v>3689498656.8299994</v>
      </c>
      <c r="E79" s="121">
        <f>D79+E65-E64</f>
        <v>3703920967.2199993</v>
      </c>
      <c r="F79" s="121">
        <f>E79+F65-F64</f>
        <v>3741600406.6199989</v>
      </c>
      <c r="G79" s="121">
        <f>+Consultations!G71+SC!G67+SPR!G67+TO!G67+Actes!G67</f>
        <v>0</v>
      </c>
      <c r="H79" s="121">
        <f>+Consultations!H71+SC!H67+SPR!H67+TO!H67+Actes!H67</f>
        <v>0</v>
      </c>
      <c r="I79" s="121">
        <f>+Consultations!I71+SC!I67+SPR!I67+TO!I67+Actes!I67</f>
        <v>0</v>
      </c>
      <c r="J79" s="121">
        <f>+Consultations!J71+SC!J67+SPR!J67+TO!J67+Actes!J67</f>
        <v>0</v>
      </c>
      <c r="K79" s="121">
        <f>+Consultations!K71+SC!K67+SPR!K67+TO!K67+Actes!K67</f>
        <v>0</v>
      </c>
      <c r="L79" s="121">
        <f>+Consultations!L71+SC!L67+SPR!L67+TO!L67+Actes!L67</f>
        <v>0</v>
      </c>
      <c r="M79" s="121">
        <f>+Consultations!M71+SC!M67+SPR!M67+TO!M67+Actes!M67</f>
        <v>0</v>
      </c>
    </row>
    <row r="81" spans="1:31">
      <c r="A81" s="125" t="s">
        <v>65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</row>
    <row r="82" spans="1:31">
      <c r="A82" s="126"/>
      <c r="B82" s="121" t="s">
        <v>35</v>
      </c>
      <c r="C82" s="121" t="s">
        <v>36</v>
      </c>
      <c r="D82" s="121" t="s">
        <v>37</v>
      </c>
      <c r="E82" s="121" t="s">
        <v>38</v>
      </c>
      <c r="F82" s="121" t="s">
        <v>39</v>
      </c>
      <c r="G82" s="121" t="s">
        <v>40</v>
      </c>
      <c r="H82" s="121" t="s">
        <v>41</v>
      </c>
      <c r="I82" s="121" t="s">
        <v>42</v>
      </c>
      <c r="J82" s="121" t="s">
        <v>43</v>
      </c>
      <c r="K82" s="121" t="s">
        <v>44</v>
      </c>
      <c r="L82" s="121" t="s">
        <v>45</v>
      </c>
      <c r="M82" s="121" t="s">
        <v>46</v>
      </c>
    </row>
    <row r="83" spans="1:31">
      <c r="A83" s="119">
        <v>2017</v>
      </c>
      <c r="B83" s="122">
        <f t="shared" ref="B83:M83" si="60">B31/B57</f>
        <v>9.358649186108442E-2</v>
      </c>
      <c r="C83" s="122">
        <f t="shared" si="60"/>
        <v>9.8482482744583044E-2</v>
      </c>
      <c r="D83" s="122">
        <f t="shared" si="60"/>
        <v>9.8736167501312685E-2</v>
      </c>
      <c r="E83" s="122">
        <f t="shared" si="60"/>
        <v>9.8922540796511957E-2</v>
      </c>
      <c r="F83" s="122">
        <f t="shared" si="60"/>
        <v>9.9158605266205901E-2</v>
      </c>
      <c r="G83" s="122">
        <f t="shared" si="60"/>
        <v>9.8961632091246018E-2</v>
      </c>
      <c r="H83" s="122">
        <f t="shared" si="60"/>
        <v>0.10256514061677603</v>
      </c>
      <c r="I83" s="122">
        <f t="shared" si="60"/>
        <v>0.12235157035834837</v>
      </c>
      <c r="J83" s="122">
        <f t="shared" si="60"/>
        <v>9.5200422238034627E-2</v>
      </c>
      <c r="K83" s="122">
        <f t="shared" si="60"/>
        <v>0.10337597717198091</v>
      </c>
      <c r="L83" s="122">
        <f t="shared" si="60"/>
        <v>0.10535628240731813</v>
      </c>
      <c r="M83" s="122">
        <f t="shared" si="60"/>
        <v>0.10951656369025646</v>
      </c>
    </row>
    <row r="84" spans="1:31">
      <c r="A84" s="119">
        <v>2018</v>
      </c>
      <c r="B84" s="122">
        <f t="shared" ref="B84:M84" si="61">B32/B58</f>
        <v>0.10341174340012213</v>
      </c>
      <c r="C84" s="122">
        <f t="shared" si="61"/>
        <v>0.10336263154243956</v>
      </c>
      <c r="D84" s="122">
        <f t="shared" si="61"/>
        <v>0.10661404583020104</v>
      </c>
      <c r="E84" s="122">
        <f t="shared" si="61"/>
        <v>0.10597853198624722</v>
      </c>
      <c r="F84" s="122">
        <f t="shared" si="61"/>
        <v>0.10420792459404066</v>
      </c>
      <c r="G84" s="122">
        <f t="shared" si="61"/>
        <v>0.10496072011632647</v>
      </c>
      <c r="H84" s="122">
        <f t="shared" si="61"/>
        <v>0.11069771474962377</v>
      </c>
      <c r="I84" s="122">
        <f t="shared" si="61"/>
        <v>0.13566316833415021</v>
      </c>
      <c r="J84" s="122">
        <f t="shared" si="61"/>
        <v>9.8378367735949199E-2</v>
      </c>
      <c r="K84" s="122">
        <f t="shared" si="61"/>
        <v>0.11254142185412333</v>
      </c>
      <c r="L84" s="122">
        <f t="shared" si="61"/>
        <v>0.11573677886494893</v>
      </c>
      <c r="M84" s="122">
        <f t="shared" si="61"/>
        <v>0.11794108092786246</v>
      </c>
    </row>
    <row r="85" spans="1:31">
      <c r="A85" s="119">
        <v>2019</v>
      </c>
      <c r="B85" s="122">
        <f t="shared" ref="B85:M85" si="62">B33/B59</f>
        <v>0.11129653145153469</v>
      </c>
      <c r="C85" s="122">
        <f t="shared" si="62"/>
        <v>0.11621388882025668</v>
      </c>
      <c r="D85" s="122">
        <f t="shared" si="62"/>
        <v>0.11632685474869217</v>
      </c>
      <c r="E85" s="122">
        <f t="shared" si="62"/>
        <v>0.10978515596548129</v>
      </c>
      <c r="F85" s="122">
        <f t="shared" si="62"/>
        <v>0.11355500362840357</v>
      </c>
      <c r="G85" s="122">
        <f t="shared" si="62"/>
        <v>0.11688552116233887</v>
      </c>
      <c r="H85" s="122">
        <f t="shared" si="62"/>
        <v>0.12079218965549283</v>
      </c>
      <c r="I85" s="122">
        <f t="shared" si="62"/>
        <v>0.14940250244633926</v>
      </c>
      <c r="J85" s="122">
        <f t="shared" si="62"/>
        <v>0.1150596121106052</v>
      </c>
      <c r="K85" s="122">
        <f t="shared" si="62"/>
        <v>0.12294726768722922</v>
      </c>
      <c r="L85" s="122">
        <f t="shared" si="62"/>
        <v>0.12651160742612241</v>
      </c>
      <c r="M85" s="122">
        <f t="shared" si="62"/>
        <v>0.12523990185757258</v>
      </c>
    </row>
    <row r="86" spans="1:31">
      <c r="A86" s="119">
        <v>2020</v>
      </c>
      <c r="B86" s="122">
        <f t="shared" ref="B86:M86" si="63">B34/B60</f>
        <v>0.1132286541482274</v>
      </c>
      <c r="C86" s="122">
        <f t="shared" si="63"/>
        <v>0.12365352186861302</v>
      </c>
      <c r="D86" s="122">
        <f t="shared" si="63"/>
        <v>0.13268445504160484</v>
      </c>
      <c r="E86" s="122">
        <f t="shared" si="63"/>
        <v>0.17542086555056349</v>
      </c>
      <c r="F86" s="122">
        <f t="shared" si="63"/>
        <v>7.0474943189068093E-2</v>
      </c>
      <c r="G86" s="122">
        <f t="shared" si="63"/>
        <v>9.9383619573835916E-2</v>
      </c>
      <c r="H86" s="122">
        <f t="shared" si="63"/>
        <v>0.11937181321287628</v>
      </c>
      <c r="I86" s="122">
        <f t="shared" si="63"/>
        <v>0.1497743870295119</v>
      </c>
      <c r="J86" s="122">
        <f t="shared" si="63"/>
        <v>0.11615781882297847</v>
      </c>
      <c r="K86" s="122">
        <f t="shared" si="63"/>
        <v>0.13052090752107676</v>
      </c>
      <c r="L86" s="122">
        <f t="shared" si="63"/>
        <v>0.130951031085836</v>
      </c>
      <c r="M86" s="122">
        <f t="shared" si="63"/>
        <v>0.13872569631887882</v>
      </c>
    </row>
    <row r="87" spans="1:31">
      <c r="A87" s="119">
        <v>2021</v>
      </c>
      <c r="B87" s="122">
        <f t="shared" ref="B87:M87" si="64">B35/B61</f>
        <v>0.12702668776164983</v>
      </c>
      <c r="C87" s="122">
        <f t="shared" si="64"/>
        <v>0.13460742097532002</v>
      </c>
      <c r="D87" s="122">
        <f t="shared" si="64"/>
        <v>0.1408761451191832</v>
      </c>
      <c r="E87" s="122">
        <f t="shared" si="64"/>
        <v>0.1524330394221477</v>
      </c>
      <c r="F87" s="122">
        <f t="shared" si="64"/>
        <v>0.11188475413616913</v>
      </c>
      <c r="G87" s="122">
        <f t="shared" si="64"/>
        <v>0.15422901202837713</v>
      </c>
      <c r="H87" s="122">
        <f t="shared" si="64"/>
        <v>0.13967180736871862</v>
      </c>
      <c r="I87" s="122">
        <f t="shared" si="64"/>
        <v>0.17738974668171634</v>
      </c>
      <c r="J87" s="122">
        <f t="shared" si="64"/>
        <v>0.13065407603970947</v>
      </c>
      <c r="K87" s="122">
        <f t="shared" si="64"/>
        <v>0.14365815708564988</v>
      </c>
      <c r="L87" s="122">
        <f t="shared" si="64"/>
        <v>0.15285385779637328</v>
      </c>
      <c r="M87" s="122">
        <f t="shared" si="64"/>
        <v>0.15476226488449035</v>
      </c>
    </row>
    <row r="88" spans="1:31">
      <c r="A88" s="119">
        <v>2022</v>
      </c>
      <c r="B88" s="122">
        <f t="shared" ref="B88:M88" si="65">B36/B62</f>
        <v>0.13573848622733786</v>
      </c>
      <c r="C88" s="122">
        <f t="shared" si="65"/>
        <v>0.14623803353435466</v>
      </c>
      <c r="D88" s="122">
        <f t="shared" si="65"/>
        <v>0.14955841421136026</v>
      </c>
      <c r="E88" s="122">
        <f t="shared" si="65"/>
        <v>0.15218172097580882</v>
      </c>
      <c r="F88" s="122">
        <f t="shared" si="65"/>
        <v>0.14558358835289734</v>
      </c>
      <c r="G88" s="122">
        <f t="shared" si="65"/>
        <v>0.14752504237198999</v>
      </c>
      <c r="H88" s="122">
        <f t="shared" si="65"/>
        <v>0.14995545292017173</v>
      </c>
      <c r="I88" s="122">
        <f t="shared" si="65"/>
        <v>0.18762089233574955</v>
      </c>
      <c r="J88" s="122">
        <f t="shared" si="65"/>
        <v>0.14340370195079868</v>
      </c>
      <c r="K88" s="122">
        <f t="shared" si="65"/>
        <v>0.15118238354028901</v>
      </c>
      <c r="L88" s="122">
        <f t="shared" si="65"/>
        <v>0.16152099614668494</v>
      </c>
      <c r="M88" s="122">
        <f t="shared" si="65"/>
        <v>0.16486146563386589</v>
      </c>
    </row>
    <row r="89" spans="1:31">
      <c r="A89" s="119">
        <v>2023</v>
      </c>
      <c r="B89" s="122">
        <f t="shared" ref="B89:M89" si="66">B37/B63</f>
        <v>0.14917765708070119</v>
      </c>
      <c r="C89" s="122">
        <f t="shared" si="66"/>
        <v>0.16233733784717502</v>
      </c>
      <c r="D89" s="122">
        <f t="shared" si="66"/>
        <v>0.15764269557137642</v>
      </c>
      <c r="E89" s="122">
        <f t="shared" si="66"/>
        <v>0.15896391063312809</v>
      </c>
      <c r="F89" s="122">
        <f t="shared" si="66"/>
        <v>0.16199159191651935</v>
      </c>
      <c r="G89" s="122">
        <f t="shared" si="66"/>
        <v>0.15894385409230519</v>
      </c>
      <c r="H89" s="122">
        <f t="shared" si="66"/>
        <v>0.16392090883247501</v>
      </c>
      <c r="I89" s="122">
        <f t="shared" si="66"/>
        <v>0.19736274242816809</v>
      </c>
      <c r="J89" s="122">
        <f t="shared" si="66"/>
        <v>0.15151495882116994</v>
      </c>
      <c r="K89" s="122">
        <f t="shared" si="66"/>
        <v>0.16254004217187512</v>
      </c>
      <c r="L89" s="122">
        <f t="shared" si="66"/>
        <v>0.16270884054637746</v>
      </c>
      <c r="M89" s="122">
        <f t="shared" si="66"/>
        <v>0.17178620271617212</v>
      </c>
    </row>
    <row r="90" spans="1:31">
      <c r="A90" s="119">
        <v>2024</v>
      </c>
      <c r="B90" s="122">
        <f t="shared" ref="B90:M90" si="67">B38/B64</f>
        <v>0.16087827128349616</v>
      </c>
      <c r="C90" s="122">
        <f t="shared" si="67"/>
        <v>0.16107993739772289</v>
      </c>
      <c r="D90" s="122">
        <f t="shared" si="67"/>
        <v>0.16936963126589849</v>
      </c>
      <c r="E90" s="122">
        <f t="shared" si="67"/>
        <v>0.16598964112085926</v>
      </c>
      <c r="F90" s="122">
        <f t="shared" si="67"/>
        <v>0.15756393815602093</v>
      </c>
      <c r="G90" s="122">
        <f t="shared" si="67"/>
        <v>0.1595261000083763</v>
      </c>
      <c r="H90" s="122">
        <f t="shared" si="67"/>
        <v>0.16424275480021577</v>
      </c>
      <c r="I90" s="122">
        <f t="shared" si="67"/>
        <v>0.19683985155190564</v>
      </c>
      <c r="J90" s="122">
        <f t="shared" si="67"/>
        <v>0.1535468543873682</v>
      </c>
      <c r="K90" s="122">
        <f t="shared" si="67"/>
        <v>0.16225562907460203</v>
      </c>
      <c r="L90" s="122">
        <f t="shared" si="67"/>
        <v>0.16629232575442929</v>
      </c>
      <c r="M90" s="122">
        <f t="shared" si="67"/>
        <v>0.17240377574556273</v>
      </c>
    </row>
    <row r="91" spans="1:31">
      <c r="A91" s="119">
        <v>2025</v>
      </c>
      <c r="B91" s="122">
        <f>B39/B65</f>
        <v>0.15594516910886175</v>
      </c>
      <c r="C91" s="122">
        <f>C39/C65</f>
        <v>0.16482838739326253</v>
      </c>
      <c r="D91" s="122">
        <f>D39/D65</f>
        <v>0.16315342752898609</v>
      </c>
      <c r="E91" s="122">
        <f>E39/E65</f>
        <v>0.16473988153730418</v>
      </c>
      <c r="F91" s="122">
        <f>F39/F65</f>
        <v>0.15654811136906371</v>
      </c>
      <c r="G91" s="122"/>
      <c r="H91" s="122"/>
      <c r="I91" s="122"/>
      <c r="J91" s="122"/>
      <c r="K91" s="122"/>
      <c r="L91" s="122"/>
      <c r="M91" s="122"/>
    </row>
    <row r="93" spans="1:31">
      <c r="A93" s="125" t="s">
        <v>65</v>
      </c>
      <c r="B93" s="124"/>
      <c r="C93" s="124"/>
      <c r="D93" s="124"/>
      <c r="E93" s="124"/>
    </row>
    <row r="94" spans="1:31">
      <c r="A94" s="126"/>
      <c r="B94" s="121" t="s">
        <v>79</v>
      </c>
      <c r="C94" s="121" t="s">
        <v>80</v>
      </c>
      <c r="D94" s="121" t="s">
        <v>81</v>
      </c>
      <c r="E94" s="121" t="s">
        <v>82</v>
      </c>
      <c r="Q94" s="4"/>
      <c r="R94" s="4"/>
      <c r="S94" s="4"/>
      <c r="T94" s="4"/>
      <c r="U94" s="4"/>
      <c r="V94" s="4"/>
      <c r="W94" s="145"/>
      <c r="X94" s="145"/>
      <c r="Y94" s="145"/>
      <c r="Z94" s="145"/>
      <c r="AA94" s="4"/>
      <c r="AB94" s="4"/>
      <c r="AC94" s="4"/>
      <c r="AD94" s="4"/>
      <c r="AE94" s="4"/>
    </row>
    <row r="95" spans="1:31">
      <c r="A95" s="119">
        <v>2017</v>
      </c>
      <c r="B95" s="122">
        <f t="shared" ref="B95:B101" si="68">D83</f>
        <v>9.8736167501312685E-2</v>
      </c>
      <c r="C95" s="122">
        <f t="shared" ref="C95:C102" si="69">G83</f>
        <v>9.8961632091246018E-2</v>
      </c>
      <c r="D95" s="122">
        <f t="shared" ref="D95:D102" si="70">J83</f>
        <v>9.5200422238034627E-2</v>
      </c>
      <c r="E95" s="122">
        <f t="shared" ref="E95:E102" si="71">M83</f>
        <v>0.10951656369025646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>
      <c r="A96" s="119">
        <v>2018</v>
      </c>
      <c r="B96" s="122">
        <f t="shared" si="68"/>
        <v>0.10661404583020104</v>
      </c>
      <c r="C96" s="122">
        <f t="shared" si="69"/>
        <v>0.10496072011632647</v>
      </c>
      <c r="D96" s="122">
        <f t="shared" si="70"/>
        <v>9.8378367735949199E-2</v>
      </c>
      <c r="E96" s="122">
        <f t="shared" si="71"/>
        <v>0.11794108092786246</v>
      </c>
    </row>
    <row r="97" spans="1:31">
      <c r="A97" s="119">
        <v>2019</v>
      </c>
      <c r="B97" s="122">
        <f t="shared" si="68"/>
        <v>0.11632685474869217</v>
      </c>
      <c r="C97" s="122">
        <f t="shared" si="69"/>
        <v>0.11688552116233887</v>
      </c>
      <c r="D97" s="122">
        <f t="shared" si="70"/>
        <v>0.1150596121106052</v>
      </c>
      <c r="E97" s="122">
        <f t="shared" si="71"/>
        <v>0.12523990185757258</v>
      </c>
    </row>
    <row r="98" spans="1:31">
      <c r="A98" s="119">
        <v>2020</v>
      </c>
      <c r="B98" s="122">
        <f t="shared" si="68"/>
        <v>0.13268445504160484</v>
      </c>
      <c r="C98" s="122">
        <f t="shared" si="69"/>
        <v>9.9383619573835916E-2</v>
      </c>
      <c r="D98" s="122">
        <f t="shared" si="70"/>
        <v>0.11615781882297847</v>
      </c>
      <c r="E98" s="122">
        <f t="shared" si="71"/>
        <v>0.13872569631887882</v>
      </c>
    </row>
    <row r="99" spans="1:31">
      <c r="A99" s="119">
        <v>2021</v>
      </c>
      <c r="B99" s="122">
        <f t="shared" si="68"/>
        <v>0.1408761451191832</v>
      </c>
      <c r="C99" s="122">
        <f t="shared" si="69"/>
        <v>0.15422901202837713</v>
      </c>
      <c r="D99" s="122">
        <f t="shared" si="70"/>
        <v>0.13065407603970947</v>
      </c>
      <c r="E99" s="122">
        <f t="shared" si="71"/>
        <v>0.15476226488449035</v>
      </c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</row>
    <row r="100" spans="1:31">
      <c r="A100" s="119">
        <v>2022</v>
      </c>
      <c r="B100" s="122">
        <f t="shared" si="68"/>
        <v>0.14955841421136026</v>
      </c>
      <c r="C100" s="122">
        <f t="shared" si="69"/>
        <v>0.14752504237198999</v>
      </c>
      <c r="D100" s="122">
        <f t="shared" si="70"/>
        <v>0.14340370195079868</v>
      </c>
      <c r="E100" s="122">
        <f t="shared" si="71"/>
        <v>0.16486146563386589</v>
      </c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</row>
    <row r="101" spans="1:31">
      <c r="A101" s="119">
        <v>2023</v>
      </c>
      <c r="B101" s="122">
        <f t="shared" si="68"/>
        <v>0.15764269557137642</v>
      </c>
      <c r="C101" s="122">
        <f t="shared" si="69"/>
        <v>0.15894385409230519</v>
      </c>
      <c r="D101" s="122">
        <f t="shared" si="70"/>
        <v>0.15151495882116994</v>
      </c>
      <c r="E101" s="122">
        <f t="shared" si="71"/>
        <v>0.17178620271617212</v>
      </c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</row>
    <row r="102" spans="1:31">
      <c r="A102" s="119">
        <v>2024</v>
      </c>
      <c r="B102" s="122">
        <f>D90</f>
        <v>0.16936963126589849</v>
      </c>
      <c r="C102" s="122">
        <f t="shared" si="69"/>
        <v>0.1595261000083763</v>
      </c>
      <c r="D102" s="122">
        <f t="shared" si="70"/>
        <v>0.1535468543873682</v>
      </c>
      <c r="E102" s="122">
        <f t="shared" si="71"/>
        <v>0.17240377574556273</v>
      </c>
    </row>
    <row r="103" spans="1:31">
      <c r="A103" s="119">
        <v>2025</v>
      </c>
      <c r="B103" s="122">
        <f>D91</f>
        <v>0.16315342752898609</v>
      </c>
      <c r="C103" s="122"/>
      <c r="D103" s="122"/>
      <c r="E103" s="122"/>
    </row>
  </sheetData>
  <mergeCells count="4">
    <mergeCell ref="P53:T53"/>
    <mergeCell ref="P68:T68"/>
    <mergeCell ref="P14:T14"/>
    <mergeCell ref="P40:T40"/>
  </mergeCells>
  <phoneticPr fontId="4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FE5F-9E02-4F7F-9781-6242FCC87421}">
  <sheetPr codeName="Feuil1"/>
  <dimension ref="B1:CT143"/>
  <sheetViews>
    <sheetView workbookViewId="0"/>
  </sheetViews>
  <sheetFormatPr baseColWidth="10" defaultColWidth="11.3984375" defaultRowHeight="14.25"/>
  <cols>
    <col min="1" max="1" width="4" customWidth="1"/>
    <col min="2" max="2" width="89.1328125" customWidth="1"/>
    <col min="3" max="3" width="7.59765625" bestFit="1" customWidth="1"/>
    <col min="4" max="4" width="7.73046875" bestFit="1" customWidth="1"/>
    <col min="5" max="5" width="8.3984375" bestFit="1" customWidth="1"/>
    <col min="6" max="9" width="7.73046875" bestFit="1" customWidth="1"/>
    <col min="10" max="10" width="8" bestFit="1" customWidth="1"/>
    <col min="11" max="11" width="7.86328125" bestFit="1" customWidth="1"/>
    <col min="12" max="12" width="7.73046875" bestFit="1" customWidth="1"/>
    <col min="13" max="23" width="9.265625" bestFit="1" customWidth="1"/>
    <col min="24" max="25" width="10.265625" bestFit="1" customWidth="1"/>
    <col min="26" max="26" width="10" bestFit="1" customWidth="1"/>
    <col min="27" max="33" width="9.265625" bestFit="1" customWidth="1"/>
    <col min="34" max="34" width="9.265625" style="62" bestFit="1" customWidth="1"/>
    <col min="35" max="38" width="9.265625" bestFit="1" customWidth="1"/>
    <col min="39" max="39" width="9.265625" style="62" bestFit="1" customWidth="1"/>
    <col min="40" max="41" width="11.59765625" style="62" customWidth="1"/>
    <col min="42" max="43" width="11.3984375" style="62" customWidth="1"/>
    <col min="44" max="67" width="11.3984375" customWidth="1"/>
    <col min="68" max="68" width="11.3984375" style="62" customWidth="1"/>
    <col min="69" max="84" width="11.3984375" customWidth="1"/>
    <col min="85" max="85" width="11.3984375" style="109" customWidth="1"/>
    <col min="86" max="86" width="14" customWidth="1"/>
    <col min="87" max="88" width="13.3984375" bestFit="1" customWidth="1"/>
    <col min="89" max="98" width="14.86328125" bestFit="1" customWidth="1"/>
  </cols>
  <sheetData>
    <row r="1" spans="2:98" ht="35.25" customHeight="1">
      <c r="B1" s="98" t="s">
        <v>8</v>
      </c>
    </row>
    <row r="2" spans="2:98" ht="19.5" customHeight="1">
      <c r="B2" s="5" t="s">
        <v>0</v>
      </c>
    </row>
    <row r="3" spans="2:98" ht="14.65" thickBot="1">
      <c r="AI3" s="38"/>
      <c r="AJ3" s="38"/>
      <c r="AK3" s="38"/>
      <c r="AL3" s="38"/>
      <c r="AM3" s="113"/>
      <c r="AN3" s="113"/>
      <c r="AO3" s="113"/>
      <c r="AP3" s="113"/>
      <c r="AQ3" s="113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113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116"/>
    </row>
    <row r="4" spans="2:98">
      <c r="B4" s="55"/>
      <c r="C4" s="65">
        <v>42736</v>
      </c>
      <c r="D4" s="40">
        <v>42767</v>
      </c>
      <c r="E4" s="40">
        <v>42795</v>
      </c>
      <c r="F4" s="40">
        <v>42826</v>
      </c>
      <c r="G4" s="40">
        <v>42856</v>
      </c>
      <c r="H4" s="40">
        <v>42887</v>
      </c>
      <c r="I4" s="40">
        <v>42917</v>
      </c>
      <c r="J4" s="40">
        <v>42948</v>
      </c>
      <c r="K4" s="40">
        <v>42979</v>
      </c>
      <c r="L4" s="40">
        <v>43009</v>
      </c>
      <c r="M4" s="40">
        <v>43040</v>
      </c>
      <c r="N4" s="41">
        <v>43070</v>
      </c>
      <c r="O4" s="40">
        <v>43101</v>
      </c>
      <c r="P4" s="40">
        <v>43132</v>
      </c>
      <c r="Q4" s="40">
        <v>43160</v>
      </c>
      <c r="R4" s="40">
        <v>43191</v>
      </c>
      <c r="S4" s="40">
        <v>43221</v>
      </c>
      <c r="T4" s="40">
        <v>43252</v>
      </c>
      <c r="U4" s="40">
        <v>43282</v>
      </c>
      <c r="V4" s="40">
        <v>43313</v>
      </c>
      <c r="W4" s="40">
        <v>43344</v>
      </c>
      <c r="X4" s="40">
        <v>43374</v>
      </c>
      <c r="Y4" s="40">
        <v>43405</v>
      </c>
      <c r="Z4" s="41">
        <v>43435</v>
      </c>
      <c r="AA4" s="40">
        <v>43466</v>
      </c>
      <c r="AB4" s="40">
        <v>43497</v>
      </c>
      <c r="AC4" s="40">
        <v>43525</v>
      </c>
      <c r="AD4" s="40">
        <v>43556</v>
      </c>
      <c r="AE4" s="40">
        <v>43586</v>
      </c>
      <c r="AF4" s="40">
        <v>43617</v>
      </c>
      <c r="AG4" s="66">
        <v>43647</v>
      </c>
      <c r="AH4" s="89">
        <v>43678</v>
      </c>
      <c r="AI4" s="91">
        <v>43709</v>
      </c>
      <c r="AJ4" s="107">
        <v>43739</v>
      </c>
      <c r="AK4" s="106">
        <v>43770</v>
      </c>
      <c r="AL4" s="107">
        <v>43800</v>
      </c>
      <c r="AM4" s="111">
        <v>43831</v>
      </c>
      <c r="AN4" s="111">
        <v>43862</v>
      </c>
      <c r="AO4" s="111">
        <v>43891</v>
      </c>
      <c r="AP4" s="111">
        <v>43922</v>
      </c>
      <c r="AQ4" s="111">
        <v>43952</v>
      </c>
      <c r="AR4" s="107">
        <v>43983</v>
      </c>
      <c r="AS4" s="107">
        <v>44013</v>
      </c>
      <c r="AT4" s="107">
        <v>44044</v>
      </c>
      <c r="AU4" s="107">
        <v>44075</v>
      </c>
      <c r="AV4" s="107">
        <v>44105</v>
      </c>
      <c r="AW4" s="107">
        <v>44136</v>
      </c>
      <c r="AX4" s="107">
        <v>44166</v>
      </c>
      <c r="AY4" s="107">
        <v>44197</v>
      </c>
      <c r="AZ4" s="107">
        <v>44228</v>
      </c>
      <c r="BA4" s="107">
        <v>44256</v>
      </c>
      <c r="BB4" s="107">
        <v>44287</v>
      </c>
      <c r="BC4" s="107">
        <v>44317</v>
      </c>
      <c r="BD4" s="107">
        <v>44348</v>
      </c>
      <c r="BE4" s="107">
        <v>44378</v>
      </c>
      <c r="BF4" s="107">
        <v>44409</v>
      </c>
      <c r="BG4" s="107">
        <v>44440</v>
      </c>
      <c r="BH4" s="107">
        <v>44470</v>
      </c>
      <c r="BI4" s="107">
        <v>44501</v>
      </c>
      <c r="BJ4" s="107">
        <v>44531</v>
      </c>
      <c r="BK4" s="107">
        <v>44562</v>
      </c>
      <c r="BL4" s="107">
        <v>44593</v>
      </c>
      <c r="BM4" s="107">
        <v>44621</v>
      </c>
      <c r="BN4" s="107">
        <v>44652</v>
      </c>
      <c r="BO4" s="107">
        <v>44682</v>
      </c>
      <c r="BP4" s="111">
        <v>44713</v>
      </c>
      <c r="BQ4" s="107">
        <v>44743</v>
      </c>
      <c r="BR4" s="107">
        <v>44774</v>
      </c>
      <c r="BS4" s="107">
        <v>44805</v>
      </c>
      <c r="BT4" s="107">
        <v>44835</v>
      </c>
      <c r="BU4" s="107">
        <v>44866</v>
      </c>
      <c r="BV4" s="107">
        <v>44896</v>
      </c>
      <c r="BW4" s="107">
        <v>44927</v>
      </c>
      <c r="BX4" s="107">
        <v>44958</v>
      </c>
      <c r="BY4" s="107">
        <v>44986</v>
      </c>
      <c r="BZ4" s="107">
        <v>45017</v>
      </c>
      <c r="CA4" s="107">
        <v>45047</v>
      </c>
      <c r="CB4" s="107">
        <v>45078</v>
      </c>
      <c r="CC4" s="107">
        <v>45108</v>
      </c>
      <c r="CD4" s="107">
        <v>45139</v>
      </c>
      <c r="CE4" s="107">
        <v>45170</v>
      </c>
      <c r="CF4" s="107">
        <v>45200</v>
      </c>
      <c r="CG4" s="108">
        <v>45231</v>
      </c>
      <c r="CH4" s="107">
        <v>45261</v>
      </c>
      <c r="CI4" s="107">
        <v>45292</v>
      </c>
      <c r="CJ4" s="107">
        <v>45323</v>
      </c>
      <c r="CK4" s="107">
        <v>45352</v>
      </c>
      <c r="CL4" s="107">
        <v>45383</v>
      </c>
      <c r="CM4" s="107">
        <v>45413</v>
      </c>
      <c r="CN4" s="107">
        <v>45444</v>
      </c>
      <c r="CO4" s="107">
        <v>45474</v>
      </c>
      <c r="CP4" s="107">
        <v>45505</v>
      </c>
      <c r="CQ4" s="107">
        <v>45536</v>
      </c>
      <c r="CR4" s="107">
        <v>45566</v>
      </c>
      <c r="CS4" s="108">
        <v>45597</v>
      </c>
      <c r="CT4" s="108">
        <v>45627</v>
      </c>
    </row>
    <row r="5" spans="2:98">
      <c r="B5" s="56" t="s">
        <v>19</v>
      </c>
      <c r="C5" s="67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50"/>
      <c r="Q5" s="50"/>
      <c r="R5" s="50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105"/>
      <c r="AL5" s="105"/>
      <c r="AM5" s="105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</row>
    <row r="6" spans="2:98">
      <c r="B6" s="57" t="s">
        <v>2</v>
      </c>
      <c r="C6" s="68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  <c r="P6" s="12"/>
      <c r="Q6" s="12"/>
      <c r="R6" s="12"/>
      <c r="Z6" s="6"/>
      <c r="AK6" s="62"/>
      <c r="CS6" s="109"/>
    </row>
    <row r="7" spans="2:98">
      <c r="B7" s="58" t="s">
        <v>1</v>
      </c>
      <c r="C7" s="69">
        <v>13751960.749999888</v>
      </c>
      <c r="D7" s="14">
        <v>13703360.159999903</v>
      </c>
      <c r="E7" s="14">
        <v>15958934.08999991</v>
      </c>
      <c r="F7" s="14">
        <v>12971605.239999915</v>
      </c>
      <c r="G7" s="14">
        <v>14569594.069999896</v>
      </c>
      <c r="H7" s="14">
        <v>14826512.639999889</v>
      </c>
      <c r="I7" s="14">
        <v>14180773.659999903</v>
      </c>
      <c r="J7" s="14">
        <v>9690529.5499999616</v>
      </c>
      <c r="K7" s="14">
        <v>14707819.589999888</v>
      </c>
      <c r="L7" s="14">
        <v>15831648.949999917</v>
      </c>
      <c r="M7" s="14">
        <v>14887661.889999889</v>
      </c>
      <c r="N7" s="15">
        <v>13839497.289999919</v>
      </c>
      <c r="O7" s="16">
        <v>14430250.919999914</v>
      </c>
      <c r="P7" s="16">
        <v>14090289.289999947</v>
      </c>
      <c r="Q7" s="16">
        <v>15217152.359999893</v>
      </c>
      <c r="R7" s="16">
        <v>14161360.74999989</v>
      </c>
      <c r="S7" s="16">
        <v>13499586.459999915</v>
      </c>
      <c r="T7" s="16">
        <v>14986602.129999928</v>
      </c>
      <c r="U7" s="16">
        <v>14975396.309999919</v>
      </c>
      <c r="V7" s="16">
        <v>9330771.2199999727</v>
      </c>
      <c r="W7" s="16">
        <v>13991174.97999992</v>
      </c>
      <c r="X7" s="16">
        <v>16651612.169999946</v>
      </c>
      <c r="Y7" s="16">
        <v>15081778.559999894</v>
      </c>
      <c r="Z7" s="17">
        <v>13727391.959999906</v>
      </c>
      <c r="AA7" s="14">
        <v>14522636.639999911</v>
      </c>
      <c r="AB7" s="14">
        <v>14053128.089999909</v>
      </c>
      <c r="AC7" s="14">
        <v>14857373.369999934</v>
      </c>
      <c r="AD7" s="14">
        <v>14501262.679999961</v>
      </c>
      <c r="AE7" s="14">
        <v>14748564.539999951</v>
      </c>
      <c r="AF7" s="14">
        <v>13554618.029999953</v>
      </c>
      <c r="AG7" s="14">
        <v>15391625.949999953</v>
      </c>
      <c r="AH7" s="74">
        <v>9060002.1099999957</v>
      </c>
      <c r="AI7" s="95">
        <v>14711252.019999929</v>
      </c>
      <c r="AJ7" s="95">
        <v>16618852.749999937</v>
      </c>
      <c r="AK7" s="101">
        <v>13961069.129999926</v>
      </c>
      <c r="AL7" s="95">
        <v>14339802.749999899</v>
      </c>
      <c r="AM7" s="74">
        <v>15554171.7099998</v>
      </c>
      <c r="AN7" s="112">
        <v>15326918.139999861</v>
      </c>
      <c r="AO7" s="112">
        <v>10258361.179999962</v>
      </c>
      <c r="AP7" s="112">
        <v>1240649.1299999969</v>
      </c>
      <c r="AQ7" s="74">
        <v>7944056.9899999695</v>
      </c>
      <c r="AR7" s="95">
        <v>16072448.039999889</v>
      </c>
      <c r="AS7" s="95">
        <v>16274297.64999992</v>
      </c>
      <c r="AT7" s="95">
        <v>9167467.4399999809</v>
      </c>
      <c r="AU7" s="95">
        <v>15909585.759999897</v>
      </c>
      <c r="AV7" s="95">
        <v>15965622.989999924</v>
      </c>
      <c r="AW7" s="95">
        <v>15053776.889999891</v>
      </c>
      <c r="AX7" s="95">
        <v>16013355.499999847</v>
      </c>
      <c r="AY7" s="95">
        <v>14054937.969999898</v>
      </c>
      <c r="AZ7" s="95">
        <v>14697324.399999918</v>
      </c>
      <c r="BA7" s="95">
        <v>16826763.909999896</v>
      </c>
      <c r="BB7" s="95">
        <v>15417989.349999893</v>
      </c>
      <c r="BC7" s="95">
        <v>13663342.219999917</v>
      </c>
      <c r="BD7" s="95">
        <v>16591892.379999878</v>
      </c>
      <c r="BE7" s="95">
        <v>14855827.3999999</v>
      </c>
      <c r="BF7" s="95">
        <v>8740326.2999999765</v>
      </c>
      <c r="BG7" s="95">
        <v>16076853.749999927</v>
      </c>
      <c r="BH7" s="95">
        <v>15852516.069999876</v>
      </c>
      <c r="BI7" s="95">
        <v>14721995.089999907</v>
      </c>
      <c r="BJ7" s="95">
        <v>15492425.05999993</v>
      </c>
      <c r="BK7" s="95">
        <v>15654024.299999909</v>
      </c>
      <c r="BL7" s="95">
        <v>15069025.739999942</v>
      </c>
      <c r="BM7" s="95">
        <v>17294730.909999885</v>
      </c>
      <c r="BN7" s="95">
        <v>14222569.159999916</v>
      </c>
      <c r="BO7" s="95">
        <v>15294064.239999894</v>
      </c>
      <c r="BP7" s="74">
        <v>15905583.919999871</v>
      </c>
      <c r="BQ7" s="95">
        <v>14154045.079999914</v>
      </c>
      <c r="BR7" s="95">
        <v>9108700.8599999864</v>
      </c>
      <c r="BS7" s="95">
        <v>16444612.599999882</v>
      </c>
      <c r="BT7" s="95">
        <v>15884205.489999909</v>
      </c>
      <c r="BU7" s="95">
        <v>14934564.059999928</v>
      </c>
      <c r="BV7" s="95">
        <v>15270284.399999904</v>
      </c>
      <c r="BW7" s="95">
        <v>15452280.779999854</v>
      </c>
      <c r="BX7" s="95">
        <v>14878880.3799999</v>
      </c>
      <c r="BY7" s="95">
        <v>17563701.149999857</v>
      </c>
      <c r="BZ7" s="95">
        <v>14063765.999999888</v>
      </c>
      <c r="CA7" s="95">
        <v>14571795.879999898</v>
      </c>
      <c r="CB7" s="95">
        <v>17148800.619999915</v>
      </c>
      <c r="CC7" s="95">
        <v>14911294.90999992</v>
      </c>
      <c r="CD7" s="95">
        <v>9565389.4699999634</v>
      </c>
      <c r="CE7" s="95">
        <v>15997028.459999898</v>
      </c>
      <c r="CF7" s="95">
        <v>15600805.199999942</v>
      </c>
      <c r="CG7" s="115">
        <v>13647712.290000016</v>
      </c>
      <c r="CH7" s="95">
        <v>12885811.359999986</v>
      </c>
      <c r="CI7" s="95">
        <v>13257212.860000003</v>
      </c>
      <c r="CJ7" s="95">
        <v>14223485.200000014</v>
      </c>
      <c r="CK7" s="95">
        <v>13984371.830000028</v>
      </c>
      <c r="CL7" s="95">
        <v>13953551.24</v>
      </c>
      <c r="CM7" s="95">
        <v>12956033.640000004</v>
      </c>
      <c r="CN7" s="95">
        <v>13823417.490000006</v>
      </c>
      <c r="CO7" s="95">
        <v>14886764.500000022</v>
      </c>
      <c r="CP7" s="95">
        <v>7817969.5899999877</v>
      </c>
      <c r="CQ7" s="95">
        <v>14214433.330000034</v>
      </c>
      <c r="CR7" s="95">
        <v>15665227.20000004</v>
      </c>
      <c r="CS7" s="115">
        <v>13498459.530000038</v>
      </c>
      <c r="CT7" s="150">
        <v>13713362.180000013</v>
      </c>
    </row>
    <row r="8" spans="2:98">
      <c r="B8" s="58" t="s">
        <v>3</v>
      </c>
      <c r="C8" s="69">
        <v>89318441.94999972</v>
      </c>
      <c r="D8" s="14">
        <v>88779608.169999793</v>
      </c>
      <c r="E8" s="14">
        <v>105467407.56999975</v>
      </c>
      <c r="F8" s="14">
        <v>84364150.729999751</v>
      </c>
      <c r="G8" s="14">
        <v>94845026.379999816</v>
      </c>
      <c r="H8" s="14">
        <v>99102692.519999892</v>
      </c>
      <c r="I8" s="14">
        <v>93870892.659999803</v>
      </c>
      <c r="J8" s="14">
        <v>55879007.830000065</v>
      </c>
      <c r="K8" s="14">
        <v>89129783.779999867</v>
      </c>
      <c r="L8" s="14">
        <v>100125744.08999978</v>
      </c>
      <c r="M8" s="14">
        <v>95553258.629999876</v>
      </c>
      <c r="N8" s="15">
        <v>88188695.079999775</v>
      </c>
      <c r="O8" s="16">
        <v>90834582.999999762</v>
      </c>
      <c r="P8" s="16">
        <v>91611067.899999768</v>
      </c>
      <c r="Q8" s="16">
        <v>98570341.379999682</v>
      </c>
      <c r="R8" s="16">
        <v>92598713.259999782</v>
      </c>
      <c r="S8" s="16">
        <v>86680930.82999976</v>
      </c>
      <c r="T8" s="16">
        <v>101018772.19999984</v>
      </c>
      <c r="U8" s="16">
        <v>101176103.54999968</v>
      </c>
      <c r="V8" s="16">
        <v>54753334.070000038</v>
      </c>
      <c r="W8" s="16">
        <v>83794574.729999825</v>
      </c>
      <c r="X8" s="16">
        <v>105018192.83999979</v>
      </c>
      <c r="Y8" s="16">
        <v>96553649.999999851</v>
      </c>
      <c r="Z8" s="17">
        <v>88652382.039999858</v>
      </c>
      <c r="AA8" s="14">
        <v>91646033.619999856</v>
      </c>
      <c r="AB8" s="14">
        <v>89974494.469999745</v>
      </c>
      <c r="AC8" s="14">
        <v>96906715.039999932</v>
      </c>
      <c r="AD8" s="14">
        <v>104132299.31</v>
      </c>
      <c r="AE8" s="14">
        <v>112845117.41999984</v>
      </c>
      <c r="AF8" s="14">
        <v>102429536.39999992</v>
      </c>
      <c r="AG8" s="14">
        <v>119976123.7799999</v>
      </c>
      <c r="AH8" s="74">
        <v>61273361.979999967</v>
      </c>
      <c r="AI8" s="95">
        <v>102013483.06999975</v>
      </c>
      <c r="AJ8" s="95">
        <v>119452803.11999993</v>
      </c>
      <c r="AK8" s="101">
        <v>101059024.23999959</v>
      </c>
      <c r="AL8" s="95">
        <v>105485086.5999997</v>
      </c>
      <c r="AM8" s="74">
        <v>115566916.279999</v>
      </c>
      <c r="AN8" s="112">
        <v>116693130.00999963</v>
      </c>
      <c r="AO8" s="112">
        <v>75367094.710000128</v>
      </c>
      <c r="AP8" s="112">
        <v>4249017.0700000292</v>
      </c>
      <c r="AQ8" s="74">
        <v>51394848.969999917</v>
      </c>
      <c r="AR8" s="95">
        <v>118057402.3299993</v>
      </c>
      <c r="AS8" s="95">
        <v>125829269.48999946</v>
      </c>
      <c r="AT8" s="95">
        <v>67040247.240000017</v>
      </c>
      <c r="AU8" s="95">
        <v>119044916.93999967</v>
      </c>
      <c r="AV8" s="95">
        <v>120444957.91000001</v>
      </c>
      <c r="AW8" s="95">
        <v>115333471.73000006</v>
      </c>
      <c r="AX8" s="95">
        <v>121166331.19999953</v>
      </c>
      <c r="AY8" s="95">
        <v>107249080.15999974</v>
      </c>
      <c r="AZ8" s="95">
        <v>118239289.08999954</v>
      </c>
      <c r="BA8" s="95">
        <v>136179213.95999935</v>
      </c>
      <c r="BB8" s="95">
        <v>108783444.73999956</v>
      </c>
      <c r="BC8" s="95">
        <v>137643575.31999889</v>
      </c>
      <c r="BD8" s="95">
        <v>122747175.29000001</v>
      </c>
      <c r="BE8" s="95">
        <v>122497910.51999918</v>
      </c>
      <c r="BF8" s="95">
        <v>64716807.240000196</v>
      </c>
      <c r="BG8" s="95">
        <v>119714916.02999933</v>
      </c>
      <c r="BH8" s="95">
        <v>121256899.07999969</v>
      </c>
      <c r="BI8" s="95">
        <v>112971764.62999927</v>
      </c>
      <c r="BJ8" s="95">
        <v>121239444.11999971</v>
      </c>
      <c r="BK8" s="95">
        <v>108154433.92999947</v>
      </c>
      <c r="BL8" s="95">
        <v>116418159.22999963</v>
      </c>
      <c r="BM8" s="95">
        <v>140703102.70999938</v>
      </c>
      <c r="BN8" s="95">
        <v>113994522.19999923</v>
      </c>
      <c r="BO8" s="95">
        <v>128697763.94999966</v>
      </c>
      <c r="BP8" s="74">
        <v>133470583.67999943</v>
      </c>
      <c r="BQ8" s="95">
        <v>118766227.15999945</v>
      </c>
      <c r="BR8" s="95">
        <v>71700176.750000134</v>
      </c>
      <c r="BS8" s="95">
        <v>127582055.68999965</v>
      </c>
      <c r="BT8" s="95">
        <v>128620899.62999931</v>
      </c>
      <c r="BU8" s="95">
        <v>121103983.50999984</v>
      </c>
      <c r="BV8" s="95">
        <v>124606513.69999956</v>
      </c>
      <c r="BW8" s="95">
        <v>126139586.0999998</v>
      </c>
      <c r="BX8" s="95">
        <v>122584394.03999984</v>
      </c>
      <c r="BY8" s="95">
        <v>147536759.7899988</v>
      </c>
      <c r="BZ8" s="95">
        <v>117183765.95999962</v>
      </c>
      <c r="CA8" s="95">
        <v>121333767.98999925</v>
      </c>
      <c r="CB8" s="95">
        <v>147546336.68999913</v>
      </c>
      <c r="CC8" s="95">
        <v>128815986.14000003</v>
      </c>
      <c r="CD8" s="95">
        <v>76224122.500000224</v>
      </c>
      <c r="CE8" s="95">
        <v>125946941.95999944</v>
      </c>
      <c r="CF8" s="95">
        <v>132072034.13000016</v>
      </c>
      <c r="CG8" s="115">
        <v>117121668.25999984</v>
      </c>
      <c r="CH8" s="95">
        <v>107965207.07999974</v>
      </c>
      <c r="CI8" s="95">
        <v>108750287.18999997</v>
      </c>
      <c r="CJ8" s="95">
        <v>119457765.65000011</v>
      </c>
      <c r="CK8" s="95">
        <v>120563936.31000003</v>
      </c>
      <c r="CL8" s="95">
        <v>121337129.98999995</v>
      </c>
      <c r="CM8" s="95">
        <v>111400703.83000013</v>
      </c>
      <c r="CN8" s="95">
        <v>123263642.62000017</v>
      </c>
      <c r="CO8" s="95">
        <v>135049335.13000011</v>
      </c>
      <c r="CP8" s="95">
        <v>65410491.79999999</v>
      </c>
      <c r="CQ8" s="95">
        <v>115458832.94000007</v>
      </c>
      <c r="CR8" s="95">
        <v>133051407.68000008</v>
      </c>
      <c r="CS8" s="115">
        <v>114766005.75999993</v>
      </c>
      <c r="CT8" s="150">
        <v>117939191.40000002</v>
      </c>
    </row>
    <row r="9" spans="2:98">
      <c r="B9" s="58" t="s">
        <v>4</v>
      </c>
      <c r="C9" s="69">
        <v>62975346.28999994</v>
      </c>
      <c r="D9" s="14">
        <v>68855442.769999892</v>
      </c>
      <c r="E9" s="14">
        <v>80832447.72999984</v>
      </c>
      <c r="F9" s="14">
        <v>63917357.799999923</v>
      </c>
      <c r="G9" s="14">
        <v>73122360.749999851</v>
      </c>
      <c r="H9" s="14">
        <v>77258633.739999801</v>
      </c>
      <c r="I9" s="14">
        <v>72972622.319999859</v>
      </c>
      <c r="J9" s="14">
        <v>29404716.850000039</v>
      </c>
      <c r="K9" s="14">
        <v>56731889.519999973</v>
      </c>
      <c r="L9" s="14">
        <v>76306589.429999828</v>
      </c>
      <c r="M9" s="14">
        <v>70215096.35999988</v>
      </c>
      <c r="N9" s="15">
        <v>71101545.079999879</v>
      </c>
      <c r="O9" s="16">
        <v>59695360.22999993</v>
      </c>
      <c r="P9" s="16">
        <v>69221969.209999919</v>
      </c>
      <c r="Q9" s="16">
        <v>74071720.079999849</v>
      </c>
      <c r="R9" s="16">
        <v>70354251.409999877</v>
      </c>
      <c r="S9" s="16">
        <v>64622761.349999905</v>
      </c>
      <c r="T9" s="16">
        <v>77305792.179999828</v>
      </c>
      <c r="U9" s="16">
        <v>77797979.859999806</v>
      </c>
      <c r="V9" s="16">
        <v>28429991.95000004</v>
      </c>
      <c r="W9" s="16">
        <v>53294549.790000014</v>
      </c>
      <c r="X9" s="16">
        <v>79232113.139999822</v>
      </c>
      <c r="Y9" s="16">
        <v>69416614.019999892</v>
      </c>
      <c r="Z9" s="17">
        <v>70904615.649999872</v>
      </c>
      <c r="AA9" s="14">
        <v>57935865.54999996</v>
      </c>
      <c r="AB9" s="14">
        <v>66275017.329999916</v>
      </c>
      <c r="AC9" s="14">
        <v>76866612.789999902</v>
      </c>
      <c r="AD9" s="14">
        <v>59584059.980000012</v>
      </c>
      <c r="AE9" s="14">
        <v>59461906.839999996</v>
      </c>
      <c r="AF9" s="14">
        <v>57403254.980000041</v>
      </c>
      <c r="AG9" s="14">
        <v>75590939.600000054</v>
      </c>
      <c r="AH9" s="74">
        <v>26850735.169999994</v>
      </c>
      <c r="AI9" s="95">
        <v>51263077.199999206</v>
      </c>
      <c r="AJ9" s="95">
        <v>70793009.55999881</v>
      </c>
      <c r="AK9" s="101">
        <v>56629585.559999213</v>
      </c>
      <c r="AL9" s="95">
        <v>65453461.399999239</v>
      </c>
      <c r="AM9" s="74">
        <v>53094235.7799991</v>
      </c>
      <c r="AN9" s="112">
        <v>69495239.24999854</v>
      </c>
      <c r="AO9" s="112">
        <v>51193037.709999412</v>
      </c>
      <c r="AP9" s="112">
        <v>2600759.8799999943</v>
      </c>
      <c r="AQ9" s="74">
        <v>34331042.089999788</v>
      </c>
      <c r="AR9" s="95">
        <v>92698965.9599998</v>
      </c>
      <c r="AS9" s="95">
        <v>94094070.850000024</v>
      </c>
      <c r="AT9" s="95">
        <v>38242561.559999771</v>
      </c>
      <c r="AU9" s="95">
        <v>72098053.869998753</v>
      </c>
      <c r="AV9" s="95">
        <v>85906692.519999653</v>
      </c>
      <c r="AW9" s="95">
        <v>82258996.329999372</v>
      </c>
      <c r="AX9" s="95">
        <v>92369999.399999604</v>
      </c>
      <c r="AY9" s="95">
        <v>63351636.459998973</v>
      </c>
      <c r="AZ9" s="95">
        <v>82565731.469999447</v>
      </c>
      <c r="BA9" s="95">
        <v>96194204.860000223</v>
      </c>
      <c r="BB9" s="95">
        <v>79041981.279999226</v>
      </c>
      <c r="BC9" s="95">
        <v>100988799.28999978</v>
      </c>
      <c r="BD9" s="95">
        <v>87521609.379999593</v>
      </c>
      <c r="BE9" s="95">
        <v>90040618.959999889</v>
      </c>
      <c r="BF9" s="95">
        <v>32461240.269999932</v>
      </c>
      <c r="BG9" s="95">
        <v>73798280.399999097</v>
      </c>
      <c r="BH9" s="95">
        <v>88486219.489999726</v>
      </c>
      <c r="BI9" s="95">
        <v>79165062.239999205</v>
      </c>
      <c r="BJ9" s="95">
        <v>87703114.269999519</v>
      </c>
      <c r="BK9" s="95">
        <v>63595978.259999163</v>
      </c>
      <c r="BL9" s="95">
        <v>80833294.649999484</v>
      </c>
      <c r="BM9" s="95">
        <v>98399407.839999899</v>
      </c>
      <c r="BN9" s="95">
        <v>80791106.879999295</v>
      </c>
      <c r="BO9" s="95">
        <v>89137442.859999791</v>
      </c>
      <c r="BP9" s="74">
        <v>94627942.399999887</v>
      </c>
      <c r="BQ9" s="95">
        <v>83427216.719999343</v>
      </c>
      <c r="BR9" s="95">
        <v>34447342.989999928</v>
      </c>
      <c r="BS9" s="95">
        <v>75246645.109999195</v>
      </c>
      <c r="BT9" s="95">
        <v>89845612.159999579</v>
      </c>
      <c r="BU9" s="95">
        <v>80342956.659999192</v>
      </c>
      <c r="BV9" s="95">
        <v>86605247.029999539</v>
      </c>
      <c r="BW9" s="95">
        <v>71380557.689999461</v>
      </c>
      <c r="BX9" s="95">
        <v>81043784.63999927</v>
      </c>
      <c r="BY9" s="95">
        <v>97219034.859999716</v>
      </c>
      <c r="BZ9" s="95">
        <v>77705073.789999411</v>
      </c>
      <c r="CA9" s="95">
        <v>79113771.949999526</v>
      </c>
      <c r="CB9" s="95">
        <v>98359336.549999863</v>
      </c>
      <c r="CC9" s="95">
        <v>87235541.029999539</v>
      </c>
      <c r="CD9" s="95">
        <v>34403192.599999905</v>
      </c>
      <c r="CE9" s="95">
        <v>72555792.229999617</v>
      </c>
      <c r="CF9" s="95">
        <v>90273669.429999307</v>
      </c>
      <c r="CG9" s="115">
        <v>74745822.980000034</v>
      </c>
      <c r="CH9" s="95">
        <v>73905323.120000005</v>
      </c>
      <c r="CI9" s="95">
        <v>58850262.369999714</v>
      </c>
      <c r="CJ9" s="95">
        <v>77087342.170000002</v>
      </c>
      <c r="CK9" s="95">
        <v>74705225.250000015</v>
      </c>
      <c r="CL9" s="95">
        <v>75882479.729999989</v>
      </c>
      <c r="CM9" s="95">
        <v>67401022.609999985</v>
      </c>
      <c r="CN9" s="95">
        <v>77656881.890000001</v>
      </c>
      <c r="CO9" s="95">
        <v>85241620.320000008</v>
      </c>
      <c r="CP9" s="95">
        <v>28329784.969999991</v>
      </c>
      <c r="CQ9" s="95">
        <v>62404591.979999989</v>
      </c>
      <c r="CR9" s="95">
        <v>84493549.119999975</v>
      </c>
      <c r="CS9" s="115">
        <v>68911505.899999991</v>
      </c>
      <c r="CT9" s="150">
        <v>75691046.090000018</v>
      </c>
    </row>
    <row r="10" spans="2:98">
      <c r="B10" s="58" t="s">
        <v>5</v>
      </c>
      <c r="C10" s="69">
        <v>30516662.140000015</v>
      </c>
      <c r="D10" s="14">
        <v>24963877.860000007</v>
      </c>
      <c r="E10" s="14">
        <v>34724669.569999993</v>
      </c>
      <c r="F10" s="14">
        <v>27625976.620000012</v>
      </c>
      <c r="G10" s="14">
        <v>32283622.880000003</v>
      </c>
      <c r="H10" s="14">
        <v>35575836.780000016</v>
      </c>
      <c r="I10" s="14">
        <v>29138742.240000002</v>
      </c>
      <c r="J10" s="14">
        <v>16445912.210000001</v>
      </c>
      <c r="K10" s="14">
        <v>36904452.459999993</v>
      </c>
      <c r="L10" s="14">
        <v>34696352.640000008</v>
      </c>
      <c r="M10" s="14">
        <v>30932850.730000019</v>
      </c>
      <c r="N10" s="15">
        <v>31771894.539999995</v>
      </c>
      <c r="O10" s="16">
        <v>31859409.470000003</v>
      </c>
      <c r="P10" s="16">
        <v>26927067.950000018</v>
      </c>
      <c r="Q10" s="16">
        <v>33681862.510000005</v>
      </c>
      <c r="R10" s="16">
        <v>31908360.130000006</v>
      </c>
      <c r="S10" s="16">
        <v>31989564.160000004</v>
      </c>
      <c r="T10" s="16">
        <v>36501442.940000005</v>
      </c>
      <c r="U10" s="16">
        <v>31909845.490000002</v>
      </c>
      <c r="V10" s="16">
        <v>17020150.700000007</v>
      </c>
      <c r="W10" s="16">
        <v>35492156.470000014</v>
      </c>
      <c r="X10" s="16">
        <v>37298573.560000002</v>
      </c>
      <c r="Y10" s="16">
        <v>34252203.109999999</v>
      </c>
      <c r="Z10" s="17">
        <v>31692607.030000012</v>
      </c>
      <c r="AA10" s="14">
        <v>32899119.520000003</v>
      </c>
      <c r="AB10" s="14">
        <v>27809716.040000003</v>
      </c>
      <c r="AC10" s="14">
        <v>33932221.95000001</v>
      </c>
      <c r="AD10" s="14">
        <v>33842241.680000007</v>
      </c>
      <c r="AE10" s="14">
        <v>33871261.480000012</v>
      </c>
      <c r="AF10" s="14">
        <v>35094006.43</v>
      </c>
      <c r="AG10" s="14">
        <v>34183345.470000006</v>
      </c>
      <c r="AH10" s="74">
        <v>17448015.999999996</v>
      </c>
      <c r="AI10" s="95">
        <v>38092455.57</v>
      </c>
      <c r="AJ10" s="95">
        <v>38731573.310000017</v>
      </c>
      <c r="AK10" s="101">
        <v>33612908.220000014</v>
      </c>
      <c r="AL10" s="95">
        <v>34117163.679999992</v>
      </c>
      <c r="AM10" s="74">
        <v>37370938.380000003</v>
      </c>
      <c r="AN10" s="112">
        <v>30179974.160000011</v>
      </c>
      <c r="AO10" s="112">
        <v>22582230.020000011</v>
      </c>
      <c r="AP10" s="112">
        <v>5055830.5599999987</v>
      </c>
      <c r="AQ10" s="74">
        <v>35743513.640000001</v>
      </c>
      <c r="AR10" s="95">
        <v>54968527.130000018</v>
      </c>
      <c r="AS10" s="95">
        <v>41146400.980000004</v>
      </c>
      <c r="AT10" s="95">
        <v>19004907.889999997</v>
      </c>
      <c r="AU10" s="95">
        <v>40768473.569999993</v>
      </c>
      <c r="AV10" s="95">
        <v>33511147.749999989</v>
      </c>
      <c r="AW10" s="95">
        <v>34309873.770000011</v>
      </c>
      <c r="AX10" s="95">
        <v>44156352.269999981</v>
      </c>
      <c r="AY10" s="95">
        <v>37292308.020000011</v>
      </c>
      <c r="AZ10" s="95">
        <v>33341423.660000008</v>
      </c>
      <c r="BA10" s="95">
        <v>39046371.56000001</v>
      </c>
      <c r="BB10" s="95">
        <v>32373982.070000008</v>
      </c>
      <c r="BC10" s="95">
        <v>44454412.870000005</v>
      </c>
      <c r="BD10" s="95">
        <v>33515271.809999999</v>
      </c>
      <c r="BE10" s="95">
        <v>37475405.999999993</v>
      </c>
      <c r="BF10" s="95">
        <v>19378385.840000004</v>
      </c>
      <c r="BG10" s="95">
        <v>44851197.530000016</v>
      </c>
      <c r="BH10" s="95">
        <v>38740276.460000001</v>
      </c>
      <c r="BI10" s="95">
        <v>36493834.38000001</v>
      </c>
      <c r="BJ10" s="95">
        <v>41409350.190000005</v>
      </c>
      <c r="BK10" s="95">
        <v>36364771.030000001</v>
      </c>
      <c r="BL10" s="95">
        <v>33797860.739999995</v>
      </c>
      <c r="BM10" s="95">
        <v>42205748.800000004</v>
      </c>
      <c r="BN10" s="95">
        <v>36131725.859999999</v>
      </c>
      <c r="BO10" s="95">
        <v>39450426.860000007</v>
      </c>
      <c r="BP10" s="74">
        <v>42933031.540000014</v>
      </c>
      <c r="BQ10" s="95">
        <v>37592487.480000004</v>
      </c>
      <c r="BR10" s="95">
        <v>20119804.140000001</v>
      </c>
      <c r="BS10" s="95">
        <v>48725481.280000009</v>
      </c>
      <c r="BT10" s="95">
        <v>41179423.860000007</v>
      </c>
      <c r="BU10" s="95">
        <v>38953626.049999997</v>
      </c>
      <c r="BV10" s="95">
        <v>41332389.700000003</v>
      </c>
      <c r="BW10" s="95">
        <v>41044124.249999993</v>
      </c>
      <c r="BX10" s="95">
        <v>33271977.350000001</v>
      </c>
      <c r="BY10" s="95">
        <v>44949820.929999992</v>
      </c>
      <c r="BZ10" s="95">
        <v>36573746.010000005</v>
      </c>
      <c r="CA10" s="95">
        <v>40044517.879999995</v>
      </c>
      <c r="CB10" s="95">
        <v>47559831.720000014</v>
      </c>
      <c r="CC10" s="95">
        <v>37824664.04999999</v>
      </c>
      <c r="CD10" s="95">
        <v>20245187.430000003</v>
      </c>
      <c r="CE10" s="95">
        <v>49157994.200000003</v>
      </c>
      <c r="CF10" s="95">
        <v>45376593.679999985</v>
      </c>
      <c r="CG10" s="115">
        <v>40809624.329999998</v>
      </c>
      <c r="CH10" s="95">
        <v>41666396.5</v>
      </c>
      <c r="CI10" s="95">
        <v>40993049.999999993</v>
      </c>
      <c r="CJ10" s="95">
        <v>37350608.149999999</v>
      </c>
      <c r="CK10" s="95">
        <v>42155389.56000001</v>
      </c>
      <c r="CL10" s="95">
        <v>43175466.20000001</v>
      </c>
      <c r="CM10" s="95">
        <v>40779294.909999996</v>
      </c>
      <c r="CN10" s="95">
        <v>44342774.57</v>
      </c>
      <c r="CO10" s="95">
        <v>43725499.279999979</v>
      </c>
      <c r="CP10" s="95">
        <v>20598624.880000003</v>
      </c>
      <c r="CQ10" s="95">
        <v>48762225.960000001</v>
      </c>
      <c r="CR10" s="95">
        <v>48175775.760000013</v>
      </c>
      <c r="CS10" s="115">
        <v>42913615.56000001</v>
      </c>
      <c r="CT10" s="150">
        <v>42455385.640000015</v>
      </c>
    </row>
    <row r="11" spans="2:98">
      <c r="B11" s="59" t="s">
        <v>29</v>
      </c>
      <c r="C11" s="69">
        <v>11935759.510000026</v>
      </c>
      <c r="D11" s="14">
        <v>12371660.190000013</v>
      </c>
      <c r="E11" s="14">
        <v>13962609.900000019</v>
      </c>
      <c r="F11" s="14">
        <v>11700419.160000037</v>
      </c>
      <c r="G11" s="14">
        <v>12826422.940000037</v>
      </c>
      <c r="H11" s="14">
        <v>13131811.580000035</v>
      </c>
      <c r="I11" s="14">
        <v>12906685.550000045</v>
      </c>
      <c r="J11" s="14">
        <v>7925552.2900000084</v>
      </c>
      <c r="K11" s="14">
        <v>11990671.410000021</v>
      </c>
      <c r="L11" s="14">
        <v>13956169.85000002</v>
      </c>
      <c r="M11" s="14">
        <v>13389084.000000011</v>
      </c>
      <c r="N11" s="15">
        <v>11596478.54000001</v>
      </c>
      <c r="O11" s="16">
        <v>12679913.470000004</v>
      </c>
      <c r="P11" s="16">
        <v>12903733.690000026</v>
      </c>
      <c r="Q11" s="16">
        <v>13705016.910000021</v>
      </c>
      <c r="R11" s="16">
        <v>13041279.860000012</v>
      </c>
      <c r="S11" s="16">
        <v>11967711.910000019</v>
      </c>
      <c r="T11" s="16">
        <v>13587876.460000016</v>
      </c>
      <c r="U11" s="16">
        <v>13934514.030000011</v>
      </c>
      <c r="V11" s="16">
        <v>7895803.6400000043</v>
      </c>
      <c r="W11" s="16">
        <v>11485830.530000022</v>
      </c>
      <c r="X11" s="16">
        <v>14881946.480000013</v>
      </c>
      <c r="Y11" s="16">
        <v>13645049.610000022</v>
      </c>
      <c r="Z11" s="17">
        <v>11896885.210000008</v>
      </c>
      <c r="AA11" s="14">
        <v>12807805.740000026</v>
      </c>
      <c r="AB11" s="14">
        <v>12996026.30000001</v>
      </c>
      <c r="AC11" s="14">
        <v>13532498.110000001</v>
      </c>
      <c r="AD11" s="14">
        <v>14110000.840000011</v>
      </c>
      <c r="AE11" s="14">
        <v>14284308.860000018</v>
      </c>
      <c r="AF11" s="14">
        <v>12809178.15000001</v>
      </c>
      <c r="AG11" s="14">
        <v>15459179.060000012</v>
      </c>
      <c r="AH11" s="74">
        <v>8205275.9400000079</v>
      </c>
      <c r="AI11" s="95">
        <v>13101020.870000014</v>
      </c>
      <c r="AJ11" s="95">
        <v>15806128.770000009</v>
      </c>
      <c r="AK11" s="101">
        <v>13211169.48</v>
      </c>
      <c r="AL11" s="95">
        <v>13238804.629999988</v>
      </c>
      <c r="AM11" s="74">
        <v>14517172.23</v>
      </c>
      <c r="AN11" s="112">
        <v>15157737.689999996</v>
      </c>
      <c r="AO11" s="112">
        <v>10230771.050000003</v>
      </c>
      <c r="AP11" s="112">
        <v>1214369.7800000005</v>
      </c>
      <c r="AQ11" s="74">
        <v>7651450.0499999952</v>
      </c>
      <c r="AR11" s="95">
        <v>16669460.219999978</v>
      </c>
      <c r="AS11" s="95">
        <v>17346116.719999976</v>
      </c>
      <c r="AT11" s="95">
        <v>9441625.4899999816</v>
      </c>
      <c r="AU11" s="95">
        <v>15746550.840000015</v>
      </c>
      <c r="AV11" s="95">
        <v>16684597.560000008</v>
      </c>
      <c r="AW11" s="95">
        <v>16122112.829999998</v>
      </c>
      <c r="AX11" s="95">
        <v>16159202.899999985</v>
      </c>
      <c r="AY11" s="95">
        <v>14184442.409999983</v>
      </c>
      <c r="AZ11" s="95">
        <v>16130388.209999984</v>
      </c>
      <c r="BA11" s="95">
        <v>17899251.080000006</v>
      </c>
      <c r="BB11" s="95">
        <v>15034608.790000005</v>
      </c>
      <c r="BC11" s="95">
        <v>18348463.699999977</v>
      </c>
      <c r="BD11" s="95">
        <v>17139503.829999998</v>
      </c>
      <c r="BE11" s="95">
        <v>16742801.799999991</v>
      </c>
      <c r="BF11" s="95">
        <v>9022638.4799999949</v>
      </c>
      <c r="BG11" s="95">
        <v>16009021.769999983</v>
      </c>
      <c r="BH11" s="95">
        <v>16783577.859999996</v>
      </c>
      <c r="BI11" s="95">
        <v>15819100.430000002</v>
      </c>
      <c r="BJ11" s="95">
        <v>15839253.990000004</v>
      </c>
      <c r="BK11" s="95">
        <v>14645779.279999994</v>
      </c>
      <c r="BL11" s="95">
        <v>15958166.280000003</v>
      </c>
      <c r="BM11" s="95">
        <v>18223602.259999972</v>
      </c>
      <c r="BN11" s="95">
        <v>15555021.709999995</v>
      </c>
      <c r="BO11" s="95">
        <v>17422945.39999998</v>
      </c>
      <c r="BP11" s="74">
        <v>17721770.509999972</v>
      </c>
      <c r="BQ11" s="95">
        <v>16167408.500000004</v>
      </c>
      <c r="BR11" s="95">
        <v>9652590.3899999876</v>
      </c>
      <c r="BS11" s="95">
        <v>17000506.800000004</v>
      </c>
      <c r="BT11" s="95">
        <v>17642497.360000014</v>
      </c>
      <c r="BU11" s="95">
        <v>16735745.219999999</v>
      </c>
      <c r="BV11" s="95">
        <v>16077708.370000022</v>
      </c>
      <c r="BW11" s="95">
        <v>18353010.359999977</v>
      </c>
      <c r="BX11" s="95">
        <v>19282049.649999991</v>
      </c>
      <c r="BY11" s="95">
        <v>21723380.709999982</v>
      </c>
      <c r="BZ11" s="95">
        <v>18474974.609999973</v>
      </c>
      <c r="CA11" s="95">
        <v>18795521.529999986</v>
      </c>
      <c r="CB11" s="95">
        <v>22243283.279999994</v>
      </c>
      <c r="CC11" s="95">
        <v>20011792.029999983</v>
      </c>
      <c r="CD11" s="95">
        <v>11767966.649999989</v>
      </c>
      <c r="CE11" s="95">
        <v>19436722.909999982</v>
      </c>
      <c r="CF11" s="95">
        <v>21331356.099999946</v>
      </c>
      <c r="CG11" s="115">
        <v>19582487.930000015</v>
      </c>
      <c r="CH11" s="95">
        <v>17034903.470000014</v>
      </c>
      <c r="CI11" s="95">
        <v>18057503.160000008</v>
      </c>
      <c r="CJ11" s="95">
        <v>20409059.360000022</v>
      </c>
      <c r="CK11" s="95">
        <v>19289115.740000017</v>
      </c>
      <c r="CL11" s="95">
        <v>18943202.700000014</v>
      </c>
      <c r="CM11" s="95">
        <v>19675126.730000012</v>
      </c>
      <c r="CN11" s="95">
        <v>19984369.190000035</v>
      </c>
      <c r="CO11" s="95">
        <v>22779654.749999996</v>
      </c>
      <c r="CP11" s="95">
        <v>10854109.390000002</v>
      </c>
      <c r="CQ11" s="95">
        <v>19126576.250000007</v>
      </c>
      <c r="CR11" s="95">
        <v>22714777.370000016</v>
      </c>
      <c r="CS11" s="115">
        <v>19562761.970000014</v>
      </c>
      <c r="CT11" s="150">
        <v>19146072.65999997</v>
      </c>
    </row>
    <row r="12" spans="2:98">
      <c r="B12" s="59" t="s">
        <v>28</v>
      </c>
      <c r="C12" s="69">
        <v>2777412.350000002</v>
      </c>
      <c r="D12" s="14">
        <v>2961494.3199999952</v>
      </c>
      <c r="E12" s="14">
        <v>3542634.0599999931</v>
      </c>
      <c r="F12" s="14">
        <v>2908302.5699999984</v>
      </c>
      <c r="G12" s="14">
        <v>3252060.0300000003</v>
      </c>
      <c r="H12" s="14">
        <v>3409007.2199999923</v>
      </c>
      <c r="I12" s="14">
        <v>3296804.9199999915</v>
      </c>
      <c r="J12" s="14">
        <v>1579429.5200000079</v>
      </c>
      <c r="K12" s="14">
        <v>2994634.2099999944</v>
      </c>
      <c r="L12" s="14">
        <v>3686027.6399999894</v>
      </c>
      <c r="M12" s="14">
        <v>3541171.4999999898</v>
      </c>
      <c r="N12" s="15">
        <v>3424636.1799999927</v>
      </c>
      <c r="O12" s="16">
        <v>3137022.3100000024</v>
      </c>
      <c r="P12" s="16">
        <v>3557678.4999999916</v>
      </c>
      <c r="Q12" s="16">
        <v>3818816.7699999916</v>
      </c>
      <c r="R12" s="16">
        <v>3537681.9299999941</v>
      </c>
      <c r="S12" s="16">
        <v>3228133.5699999989</v>
      </c>
      <c r="T12" s="16">
        <v>3943556.2599999867</v>
      </c>
      <c r="U12" s="16">
        <v>4058138.8299999861</v>
      </c>
      <c r="V12" s="16">
        <v>1742171.8700000069</v>
      </c>
      <c r="W12" s="16">
        <v>3155612.0199999977</v>
      </c>
      <c r="X12" s="16">
        <v>4342224.6999999899</v>
      </c>
      <c r="Y12" s="16">
        <v>3964719.6299999906</v>
      </c>
      <c r="Z12" s="17">
        <v>3881823.0699999924</v>
      </c>
      <c r="AA12" s="14">
        <v>3597999.7499999925</v>
      </c>
      <c r="AB12" s="14">
        <v>3877700.2099999916</v>
      </c>
      <c r="AC12" s="14">
        <v>4059404.7699999907</v>
      </c>
      <c r="AD12" s="14">
        <v>4067905.8499999889</v>
      </c>
      <c r="AE12" s="14">
        <v>4153301.4299999909</v>
      </c>
      <c r="AF12" s="14">
        <v>3792378.3499999912</v>
      </c>
      <c r="AG12" s="14">
        <v>4574507.1799999904</v>
      </c>
      <c r="AH12" s="74">
        <v>1931138.5500000068</v>
      </c>
      <c r="AI12" s="95">
        <v>3749520.7099999911</v>
      </c>
      <c r="AJ12" s="95">
        <v>4812741.77999999</v>
      </c>
      <c r="AK12" s="101">
        <v>4038270.8499999908</v>
      </c>
      <c r="AL12" s="95">
        <v>4466452.0699999919</v>
      </c>
      <c r="AM12" s="74">
        <v>4214465.7299999902</v>
      </c>
      <c r="AN12" s="112">
        <v>4595016.7899999814</v>
      </c>
      <c r="AO12" s="112">
        <v>3032157.0100000016</v>
      </c>
      <c r="AP12" s="112">
        <v>170357.16</v>
      </c>
      <c r="AQ12" s="74">
        <v>1782593.8900000071</v>
      </c>
      <c r="AR12" s="95">
        <v>4859329.3299999842</v>
      </c>
      <c r="AS12" s="95">
        <v>5437256.1299999747</v>
      </c>
      <c r="AT12" s="95">
        <v>2430541.9500000007</v>
      </c>
      <c r="AU12" s="95">
        <v>4798161.8499999819</v>
      </c>
      <c r="AV12" s="95">
        <v>5374344.0499999821</v>
      </c>
      <c r="AW12" s="95">
        <v>5428740.8799999831</v>
      </c>
      <c r="AX12" s="95">
        <v>5953225.8199999761</v>
      </c>
      <c r="AY12" s="95">
        <v>4603230.5699999891</v>
      </c>
      <c r="AZ12" s="95">
        <v>5604921.5099999839</v>
      </c>
      <c r="BA12" s="95">
        <v>6412683.2099999618</v>
      </c>
      <c r="BB12" s="95">
        <v>5177278.6099999798</v>
      </c>
      <c r="BC12" s="95">
        <v>6447885.9599999823</v>
      </c>
      <c r="BD12" s="95">
        <v>5821232.05999998</v>
      </c>
      <c r="BE12" s="95">
        <v>5710643.3099999838</v>
      </c>
      <c r="BF12" s="95">
        <v>2347876.1300000027</v>
      </c>
      <c r="BG12" s="95">
        <v>5265998.7099999832</v>
      </c>
      <c r="BH12" s="95">
        <v>5745652.98999999</v>
      </c>
      <c r="BI12" s="95">
        <v>5315052.0099999858</v>
      </c>
      <c r="BJ12" s="95">
        <v>5894794.809999981</v>
      </c>
      <c r="BK12" s="95">
        <v>4731818.7999999886</v>
      </c>
      <c r="BL12" s="95">
        <v>5523976.1799999774</v>
      </c>
      <c r="BM12" s="95">
        <v>6625232.3599999873</v>
      </c>
      <c r="BN12" s="95">
        <v>5472000.9299999857</v>
      </c>
      <c r="BO12" s="95">
        <v>6016709.7299999753</v>
      </c>
      <c r="BP12" s="74">
        <v>6134703.869999974</v>
      </c>
      <c r="BQ12" s="95">
        <v>5641693.5399999851</v>
      </c>
      <c r="BR12" s="95">
        <v>2628091.66</v>
      </c>
      <c r="BS12" s="95">
        <v>5695434.8799999859</v>
      </c>
      <c r="BT12" s="95">
        <v>6162329.499999986</v>
      </c>
      <c r="BU12" s="95">
        <v>5820189.199999975</v>
      </c>
      <c r="BV12" s="95">
        <v>6172133.6799999904</v>
      </c>
      <c r="BW12" s="95">
        <v>5843801.5499999849</v>
      </c>
      <c r="BX12" s="95">
        <v>6152643.5299999891</v>
      </c>
      <c r="BY12" s="95">
        <v>7260080.2299999828</v>
      </c>
      <c r="BZ12" s="95">
        <v>5933605.1399999848</v>
      </c>
      <c r="CA12" s="95">
        <v>5957939.0899999849</v>
      </c>
      <c r="CB12" s="95">
        <v>7255190.3999999808</v>
      </c>
      <c r="CC12" s="95">
        <v>6506640.6299999896</v>
      </c>
      <c r="CD12" s="95">
        <v>2965946.4499999983</v>
      </c>
      <c r="CE12" s="95">
        <v>6039807.5499999784</v>
      </c>
      <c r="CF12" s="95">
        <v>7193439.7899999637</v>
      </c>
      <c r="CG12" s="115">
        <v>6813204.9199999683</v>
      </c>
      <c r="CH12" s="95">
        <v>6598551.2399999816</v>
      </c>
      <c r="CI12" s="95">
        <v>6088641.2499999823</v>
      </c>
      <c r="CJ12" s="95">
        <v>7200901.97999998</v>
      </c>
      <c r="CK12" s="95">
        <v>7222045.6099999789</v>
      </c>
      <c r="CL12" s="95">
        <v>7266281.9699999839</v>
      </c>
      <c r="CM12" s="95">
        <v>6378556.5699999873</v>
      </c>
      <c r="CN12" s="95">
        <v>7269711.469999983</v>
      </c>
      <c r="CO12" s="95">
        <v>8140287.7299999846</v>
      </c>
      <c r="CP12" s="95">
        <v>3068557.6099999994</v>
      </c>
      <c r="CQ12" s="95">
        <v>6589171.359999992</v>
      </c>
      <c r="CR12" s="95">
        <v>8044310.6999999778</v>
      </c>
      <c r="CS12" s="115">
        <v>6889845.1099999836</v>
      </c>
      <c r="CT12" s="150">
        <v>7410560.509999983</v>
      </c>
    </row>
    <row r="13" spans="2:98">
      <c r="B13" s="57" t="s">
        <v>6</v>
      </c>
      <c r="C13" s="7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7"/>
      <c r="Z13" s="6"/>
      <c r="AK13" s="62"/>
      <c r="CS13" s="109"/>
      <c r="CT13" s="151"/>
    </row>
    <row r="14" spans="2:98" hidden="1">
      <c r="B14" s="58"/>
      <c r="C14" s="69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  <c r="AA14" s="14"/>
      <c r="AB14" s="14"/>
      <c r="AC14" s="14"/>
      <c r="AD14" s="14"/>
      <c r="AE14" s="14"/>
      <c r="AF14" s="14"/>
      <c r="AG14" s="14"/>
      <c r="AH14" s="74"/>
      <c r="AI14" s="95"/>
      <c r="AJ14" s="95"/>
      <c r="AK14" s="101"/>
      <c r="AL14" s="95"/>
      <c r="AM14" s="74"/>
      <c r="AN14" s="112"/>
      <c r="AO14" s="112"/>
      <c r="AP14" s="112"/>
      <c r="AQ14" s="74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74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11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115"/>
      <c r="CT14" s="150"/>
    </row>
    <row r="15" spans="2:98">
      <c r="B15" s="58" t="s">
        <v>3</v>
      </c>
      <c r="C15" s="69">
        <v>9010427.1100000069</v>
      </c>
      <c r="D15" s="14">
        <v>9159887.6900000088</v>
      </c>
      <c r="E15" s="14">
        <v>10787425.410000017</v>
      </c>
      <c r="F15" s="14">
        <v>8420238.3400000148</v>
      </c>
      <c r="G15" s="14">
        <v>9646208.5800000262</v>
      </c>
      <c r="H15" s="14">
        <v>10081256.250000015</v>
      </c>
      <c r="I15" s="14">
        <v>9653999.860000005</v>
      </c>
      <c r="J15" s="14">
        <v>6798221.0700000031</v>
      </c>
      <c r="K15" s="14">
        <v>9198972.6600000076</v>
      </c>
      <c r="L15" s="14">
        <v>10797659.550000016</v>
      </c>
      <c r="M15" s="14">
        <v>10388666.940000018</v>
      </c>
      <c r="N15" s="15">
        <v>9817940.9400000069</v>
      </c>
      <c r="O15" s="16">
        <v>9950451.9000000134</v>
      </c>
      <c r="P15" s="16">
        <v>10011979.720000012</v>
      </c>
      <c r="Q15" s="16">
        <v>10969690.660000013</v>
      </c>
      <c r="R15" s="16">
        <v>10152670.010000007</v>
      </c>
      <c r="S15" s="16">
        <v>9353182.270000007</v>
      </c>
      <c r="T15" s="16">
        <v>11067842.700000022</v>
      </c>
      <c r="U15" s="16">
        <v>11578481.000000006</v>
      </c>
      <c r="V15" s="16">
        <v>7536498.4100000057</v>
      </c>
      <c r="W15" s="16">
        <v>8897321.7000000048</v>
      </c>
      <c r="X15" s="16">
        <v>12518624.080000008</v>
      </c>
      <c r="Y15" s="16">
        <v>11828682.920000004</v>
      </c>
      <c r="Z15" s="17">
        <v>10715555.070000006</v>
      </c>
      <c r="AA15" s="14">
        <v>11139020.35</v>
      </c>
      <c r="AB15" s="14">
        <v>11255481.890000012</v>
      </c>
      <c r="AC15" s="14">
        <v>12125392.420000019</v>
      </c>
      <c r="AD15" s="14">
        <v>12066795.559999993</v>
      </c>
      <c r="AE15" s="14">
        <v>13807435.760000002</v>
      </c>
      <c r="AF15" s="14">
        <v>12831257.040000012</v>
      </c>
      <c r="AG15" s="14">
        <v>15556688.430000003</v>
      </c>
      <c r="AH15" s="74">
        <v>9720238.5100000035</v>
      </c>
      <c r="AI15" s="95">
        <v>13072369.060000023</v>
      </c>
      <c r="AJ15" s="95">
        <v>15825274.699999994</v>
      </c>
      <c r="AK15" s="101">
        <v>13890245.670000022</v>
      </c>
      <c r="AL15" s="95">
        <v>13741132.820000034</v>
      </c>
      <c r="AM15" s="74">
        <v>14803446.93</v>
      </c>
      <c r="AN15" s="112">
        <v>16121964.549999963</v>
      </c>
      <c r="AO15" s="112">
        <v>10841057.950000007</v>
      </c>
      <c r="AP15" s="112">
        <v>906784.33999999787</v>
      </c>
      <c r="AQ15" s="74">
        <v>3789720.880000005</v>
      </c>
      <c r="AR15" s="95">
        <v>12647806.670000006</v>
      </c>
      <c r="AS15" s="95">
        <v>15438988.450000005</v>
      </c>
      <c r="AT15" s="95">
        <v>9997305.8000000156</v>
      </c>
      <c r="AU15" s="95">
        <v>14884423.350000016</v>
      </c>
      <c r="AV15" s="95">
        <v>16913096.969999976</v>
      </c>
      <c r="AW15" s="95">
        <v>16303468.360000007</v>
      </c>
      <c r="AX15" s="95">
        <v>17982630.209999952</v>
      </c>
      <c r="AY15" s="95">
        <v>15200726.660000006</v>
      </c>
      <c r="AZ15" s="95">
        <v>17634081.229999993</v>
      </c>
      <c r="BA15" s="95">
        <v>20768618.919999972</v>
      </c>
      <c r="BB15" s="95">
        <v>18561581.08999997</v>
      </c>
      <c r="BC15" s="95">
        <v>16066024.639999989</v>
      </c>
      <c r="BD15" s="95">
        <v>20499664.289999992</v>
      </c>
      <c r="BE15" s="95">
        <v>18297770.889999986</v>
      </c>
      <c r="BF15" s="95">
        <v>12271512.040000036</v>
      </c>
      <c r="BG15" s="95">
        <v>17533522.150000013</v>
      </c>
      <c r="BH15" s="95">
        <v>19745408.289999977</v>
      </c>
      <c r="BI15" s="95">
        <v>19394709.079999976</v>
      </c>
      <c r="BJ15" s="95">
        <v>20597266.589999966</v>
      </c>
      <c r="BK15" s="95">
        <v>17161407.900000006</v>
      </c>
      <c r="BL15" s="95">
        <v>20072009.069999959</v>
      </c>
      <c r="BM15" s="95">
        <v>23921458.229999978</v>
      </c>
      <c r="BN15" s="95">
        <v>19589362.899999961</v>
      </c>
      <c r="BO15" s="95">
        <v>21343916.179999966</v>
      </c>
      <c r="BP15" s="74">
        <v>22310296.979999971</v>
      </c>
      <c r="BQ15" s="95">
        <v>20308104.679999951</v>
      </c>
      <c r="BR15" s="95">
        <v>15163659.079999981</v>
      </c>
      <c r="BS15" s="95">
        <v>21858664.759999972</v>
      </c>
      <c r="BT15" s="95">
        <v>22900141.639999952</v>
      </c>
      <c r="BU15" s="95">
        <v>23073649.789999943</v>
      </c>
      <c r="BV15" s="95">
        <v>23641208.36999996</v>
      </c>
      <c r="BW15" s="95">
        <v>22535066.459999979</v>
      </c>
      <c r="BX15" s="95">
        <v>23901143.80999998</v>
      </c>
      <c r="BY15" s="95">
        <v>27209839.229999941</v>
      </c>
      <c r="BZ15" s="95">
        <v>21843300.979999978</v>
      </c>
      <c r="CA15" s="95">
        <v>23399720.359999988</v>
      </c>
      <c r="CB15" s="95">
        <v>27648524.969999999</v>
      </c>
      <c r="CC15" s="95">
        <v>24694863.349999972</v>
      </c>
      <c r="CD15" s="95">
        <v>17217245.599999983</v>
      </c>
      <c r="CE15" s="95">
        <v>23010003.030000024</v>
      </c>
      <c r="CF15" s="95">
        <v>25615687.819999982</v>
      </c>
      <c r="CG15" s="115">
        <v>22893416.630000018</v>
      </c>
      <c r="CH15" s="95">
        <v>21407575.829999987</v>
      </c>
      <c r="CI15" s="95">
        <v>21044867.169999998</v>
      </c>
      <c r="CJ15" s="95">
        <v>23088358.850000001</v>
      </c>
      <c r="CK15" s="95">
        <v>24301738.930000007</v>
      </c>
      <c r="CL15" s="95">
        <v>24030836.559999999</v>
      </c>
      <c r="CM15" s="95">
        <v>20641416.819999997</v>
      </c>
      <c r="CN15" s="95">
        <v>23381334.059999999</v>
      </c>
      <c r="CO15" s="95">
        <v>26031105.850000013</v>
      </c>
      <c r="CP15" s="95">
        <v>14857872.470000008</v>
      </c>
      <c r="CQ15" s="95">
        <v>21592868.339999992</v>
      </c>
      <c r="CR15" s="95">
        <v>25858690.93</v>
      </c>
      <c r="CS15" s="115">
        <v>22895429.449999992</v>
      </c>
      <c r="CT15" s="150">
        <v>23435632.849999987</v>
      </c>
    </row>
    <row r="16" spans="2:98">
      <c r="B16" s="58" t="s">
        <v>4</v>
      </c>
      <c r="C16" s="69">
        <v>7420706.400000005</v>
      </c>
      <c r="D16" s="14">
        <v>8777418.959999999</v>
      </c>
      <c r="E16" s="14">
        <v>10516498.290000003</v>
      </c>
      <c r="F16" s="14">
        <v>8595446.1600000039</v>
      </c>
      <c r="G16" s="14">
        <v>9417408.2600000016</v>
      </c>
      <c r="H16" s="14">
        <v>10207204.669999992</v>
      </c>
      <c r="I16" s="14">
        <v>10075078.340000004</v>
      </c>
      <c r="J16" s="14">
        <v>5716366.6899999985</v>
      </c>
      <c r="K16" s="14">
        <v>7161147.1400000006</v>
      </c>
      <c r="L16" s="14">
        <v>10444063.480000002</v>
      </c>
      <c r="M16" s="14">
        <v>9952800.2600000016</v>
      </c>
      <c r="N16" s="15">
        <v>10708058.969999997</v>
      </c>
      <c r="O16" s="16">
        <v>8214199.9100000057</v>
      </c>
      <c r="P16" s="16">
        <v>9213494.8800000027</v>
      </c>
      <c r="Q16" s="16">
        <v>10603556.210000001</v>
      </c>
      <c r="R16" s="16">
        <v>10015699.290000003</v>
      </c>
      <c r="S16" s="16">
        <v>8966053.3100000042</v>
      </c>
      <c r="T16" s="16">
        <v>10846158.319999998</v>
      </c>
      <c r="U16" s="16">
        <v>11459023.560000002</v>
      </c>
      <c r="V16" s="16">
        <v>6349985.8500000015</v>
      </c>
      <c r="W16" s="16">
        <v>7022860.0800000019</v>
      </c>
      <c r="X16" s="16">
        <v>11784584.050000008</v>
      </c>
      <c r="Y16" s="16">
        <v>11068995.600000001</v>
      </c>
      <c r="Z16" s="17">
        <v>11461643.72000001</v>
      </c>
      <c r="AA16" s="14">
        <v>8458345.0999999996</v>
      </c>
      <c r="AB16" s="14">
        <v>10087646.350000005</v>
      </c>
      <c r="AC16" s="14">
        <v>11965055.810000004</v>
      </c>
      <c r="AD16" s="14">
        <v>8902782.7700000014</v>
      </c>
      <c r="AE16" s="14">
        <v>8916595.4499999993</v>
      </c>
      <c r="AF16" s="14">
        <v>9326624.2799999993</v>
      </c>
      <c r="AG16" s="14">
        <v>12131293.760000004</v>
      </c>
      <c r="AH16" s="74">
        <v>6646861.1700000027</v>
      </c>
      <c r="AI16" s="95">
        <v>8091917.5500000035</v>
      </c>
      <c r="AJ16" s="95">
        <v>12031785.799999986</v>
      </c>
      <c r="AK16" s="101">
        <v>10204670.739999987</v>
      </c>
      <c r="AL16" s="95">
        <v>11915795.160000017</v>
      </c>
      <c r="AM16" s="74">
        <v>7652225.8399999999</v>
      </c>
      <c r="AN16" s="112">
        <v>10864272.940000013</v>
      </c>
      <c r="AO16" s="112">
        <v>9060627.2500000019</v>
      </c>
      <c r="AP16" s="112">
        <v>710826.67</v>
      </c>
      <c r="AQ16" s="74">
        <v>3408765.4499999997</v>
      </c>
      <c r="AR16" s="95">
        <v>11547629.009999996</v>
      </c>
      <c r="AS16" s="95">
        <v>15292341.500000056</v>
      </c>
      <c r="AT16" s="95">
        <v>9092557.8300000113</v>
      </c>
      <c r="AU16" s="95">
        <v>11739011.779999992</v>
      </c>
      <c r="AV16" s="95">
        <v>15539826.350000061</v>
      </c>
      <c r="AW16" s="95">
        <v>15075166.700000007</v>
      </c>
      <c r="AX16" s="95">
        <v>18929608.750000075</v>
      </c>
      <c r="AY16" s="95">
        <v>10737858.840000002</v>
      </c>
      <c r="AZ16" s="95">
        <v>14600402.170000035</v>
      </c>
      <c r="BA16" s="95">
        <v>19037931.070000086</v>
      </c>
      <c r="BB16" s="95">
        <v>17073738.670000017</v>
      </c>
      <c r="BC16" s="95">
        <v>15433438.420000026</v>
      </c>
      <c r="BD16" s="95">
        <v>18790166.210000068</v>
      </c>
      <c r="BE16" s="95">
        <v>17849838.270000052</v>
      </c>
      <c r="BF16" s="95">
        <v>9699586.5600000005</v>
      </c>
      <c r="BG16" s="95">
        <v>13233601.520000013</v>
      </c>
      <c r="BH16" s="95">
        <v>17098039.270000048</v>
      </c>
      <c r="BI16" s="95">
        <v>17097847.090000041</v>
      </c>
      <c r="BJ16" s="95">
        <v>19850778.230000064</v>
      </c>
      <c r="BK16" s="95">
        <v>11016949.079999994</v>
      </c>
      <c r="BL16" s="95">
        <v>14642241.810000038</v>
      </c>
      <c r="BM16" s="95">
        <v>19649467.140000056</v>
      </c>
      <c r="BN16" s="95">
        <v>17071299.730000045</v>
      </c>
      <c r="BO16" s="95">
        <v>17173150.940000057</v>
      </c>
      <c r="BP16" s="74">
        <v>18773349.480000034</v>
      </c>
      <c r="BQ16" s="95">
        <v>17288659.530000053</v>
      </c>
      <c r="BR16" s="95">
        <v>10756018.02</v>
      </c>
      <c r="BS16" s="95">
        <v>14409108.379999999</v>
      </c>
      <c r="BT16" s="95">
        <v>17677415.940000065</v>
      </c>
      <c r="BU16" s="95">
        <v>17743978.11000007</v>
      </c>
      <c r="BV16" s="95">
        <v>20477773.21000006</v>
      </c>
      <c r="BW16" s="95">
        <v>14306115.149999995</v>
      </c>
      <c r="BX16" s="95">
        <v>17120806.510000035</v>
      </c>
      <c r="BY16" s="95">
        <v>20809877.290000062</v>
      </c>
      <c r="BZ16" s="95">
        <v>16934821.870000031</v>
      </c>
      <c r="CA16" s="95">
        <v>17651531.70000004</v>
      </c>
      <c r="CB16" s="95">
        <v>21353481.140000038</v>
      </c>
      <c r="CC16" s="95">
        <v>19934684.310000062</v>
      </c>
      <c r="CD16" s="95">
        <v>11871408.580000008</v>
      </c>
      <c r="CE16" s="95">
        <v>15422607.580000028</v>
      </c>
      <c r="CF16" s="95">
        <v>19590496.300000042</v>
      </c>
      <c r="CG16" s="115">
        <v>15799787.10000002</v>
      </c>
      <c r="CH16" s="95">
        <v>18440630.40000001</v>
      </c>
      <c r="CI16" s="95">
        <v>12962899.490000047</v>
      </c>
      <c r="CJ16" s="95">
        <v>16103762.930000005</v>
      </c>
      <c r="CK16" s="95">
        <v>17827277.289999999</v>
      </c>
      <c r="CL16" s="95">
        <v>17300903.719999999</v>
      </c>
      <c r="CM16" s="95">
        <v>14981691.149999995</v>
      </c>
      <c r="CN16" s="95">
        <v>16989250.59</v>
      </c>
      <c r="CO16" s="95">
        <v>19694482.640000008</v>
      </c>
      <c r="CP16" s="95">
        <v>10091984.969999997</v>
      </c>
      <c r="CQ16" s="95">
        <v>13236609.48</v>
      </c>
      <c r="CR16" s="95">
        <v>18783601.810000006</v>
      </c>
      <c r="CS16" s="115">
        <v>16516290.180000009</v>
      </c>
      <c r="CT16" s="150">
        <v>19643588.020000007</v>
      </c>
    </row>
    <row r="17" spans="2:98">
      <c r="B17" s="58" t="s">
        <v>5</v>
      </c>
      <c r="C17" s="69">
        <v>2184274.52</v>
      </c>
      <c r="D17" s="14">
        <v>1811543.85</v>
      </c>
      <c r="E17" s="14">
        <v>2588003.12</v>
      </c>
      <c r="F17" s="14">
        <v>2125488.67</v>
      </c>
      <c r="G17" s="14">
        <v>2704167.8999999994</v>
      </c>
      <c r="H17" s="14">
        <v>2762861.25</v>
      </c>
      <c r="I17" s="14">
        <v>2548446.83</v>
      </c>
      <c r="J17" s="14">
        <v>1577817.0699999998</v>
      </c>
      <c r="K17" s="14">
        <v>2620638.8099999996</v>
      </c>
      <c r="L17" s="14">
        <v>2812918</v>
      </c>
      <c r="M17" s="14">
        <v>2546520.9</v>
      </c>
      <c r="N17" s="15">
        <v>2763481.1</v>
      </c>
      <c r="O17" s="16">
        <v>2562469.87</v>
      </c>
      <c r="P17" s="16">
        <v>2064407.73</v>
      </c>
      <c r="Q17" s="16">
        <v>2726502.82</v>
      </c>
      <c r="R17" s="16">
        <v>2642795.3200000003</v>
      </c>
      <c r="S17" s="16">
        <v>2655055.3699999996</v>
      </c>
      <c r="T17" s="16">
        <v>2849600.57</v>
      </c>
      <c r="U17" s="16">
        <v>2812971.22</v>
      </c>
      <c r="V17" s="16">
        <v>1674521.14</v>
      </c>
      <c r="W17" s="16">
        <v>2509779.1800000002</v>
      </c>
      <c r="X17" s="16">
        <v>3222626.47</v>
      </c>
      <c r="Y17" s="16">
        <v>2808403.08</v>
      </c>
      <c r="Z17" s="17">
        <v>2900142.5799999996</v>
      </c>
      <c r="AA17" s="14">
        <v>2685688.56</v>
      </c>
      <c r="AB17" s="14">
        <v>2294046.4</v>
      </c>
      <c r="AC17" s="14">
        <v>2564957.23</v>
      </c>
      <c r="AD17" s="14">
        <v>2848875.22</v>
      </c>
      <c r="AE17" s="14">
        <v>2977546.2199999997</v>
      </c>
      <c r="AF17" s="14">
        <v>2992371.8200000003</v>
      </c>
      <c r="AG17" s="14">
        <v>3196408.14</v>
      </c>
      <c r="AH17" s="74">
        <v>1784382.8199999998</v>
      </c>
      <c r="AI17" s="95">
        <v>3016908.16</v>
      </c>
      <c r="AJ17" s="95">
        <v>3491610.04</v>
      </c>
      <c r="AK17" s="101">
        <v>2892869.72</v>
      </c>
      <c r="AL17" s="95">
        <v>3109384.4799999995</v>
      </c>
      <c r="AM17" s="74">
        <v>2991084.45</v>
      </c>
      <c r="AN17" s="112">
        <v>2668305.89</v>
      </c>
      <c r="AO17" s="112">
        <v>2362639.13</v>
      </c>
      <c r="AP17" s="112">
        <v>957709.36</v>
      </c>
      <c r="AQ17" s="74">
        <v>1727792.1500000001</v>
      </c>
      <c r="AR17" s="95">
        <v>4155735.2500000005</v>
      </c>
      <c r="AS17" s="95">
        <v>3769397.79</v>
      </c>
      <c r="AT17" s="95">
        <v>2360167.71</v>
      </c>
      <c r="AU17" s="95">
        <v>3065850.0100000002</v>
      </c>
      <c r="AV17" s="95">
        <v>2764542.2199999997</v>
      </c>
      <c r="AW17" s="95">
        <v>2750146.6399999997</v>
      </c>
      <c r="AX17" s="95">
        <v>3852322.89</v>
      </c>
      <c r="AY17" s="95">
        <v>3418709.5</v>
      </c>
      <c r="AZ17" s="95">
        <v>3207829.2300000004</v>
      </c>
      <c r="BA17" s="95">
        <v>3601918.85</v>
      </c>
      <c r="BB17" s="95">
        <v>3030240.12</v>
      </c>
      <c r="BC17" s="95">
        <v>3121930.4</v>
      </c>
      <c r="BD17" s="95">
        <v>4216990.07</v>
      </c>
      <c r="BE17" s="95">
        <v>3589478.03</v>
      </c>
      <c r="BF17" s="95">
        <v>2655551.3200000003</v>
      </c>
      <c r="BG17" s="95">
        <v>3946247.55</v>
      </c>
      <c r="BH17" s="95">
        <v>3686246.6100000003</v>
      </c>
      <c r="BI17" s="95">
        <v>3728572.58</v>
      </c>
      <c r="BJ17" s="95">
        <v>4325375.96</v>
      </c>
      <c r="BK17" s="95">
        <v>3400242.68</v>
      </c>
      <c r="BL17" s="95">
        <v>3449721.61</v>
      </c>
      <c r="BM17" s="95">
        <v>4239552.6500000004</v>
      </c>
      <c r="BN17" s="95">
        <v>3585391.32</v>
      </c>
      <c r="BO17" s="95">
        <v>3958105.2699999996</v>
      </c>
      <c r="BP17" s="74">
        <v>4484327.43</v>
      </c>
      <c r="BQ17" s="95">
        <v>3617068.79</v>
      </c>
      <c r="BR17" s="95">
        <v>2583611.44</v>
      </c>
      <c r="BS17" s="95">
        <v>4528901.3699999992</v>
      </c>
      <c r="BT17" s="95">
        <v>4324318.91</v>
      </c>
      <c r="BU17" s="95">
        <v>4266943.57</v>
      </c>
      <c r="BV17" s="95">
        <v>4576519.93</v>
      </c>
      <c r="BW17" s="95">
        <v>3924041.1</v>
      </c>
      <c r="BX17" s="95">
        <v>3617900.6</v>
      </c>
      <c r="BY17" s="95">
        <v>4635371.6499999994</v>
      </c>
      <c r="BZ17" s="95">
        <v>3958379.0199999996</v>
      </c>
      <c r="CA17" s="95">
        <v>4217402.99</v>
      </c>
      <c r="CB17" s="95">
        <v>5108772.32</v>
      </c>
      <c r="CC17" s="95">
        <v>4223228.59</v>
      </c>
      <c r="CD17" s="95">
        <v>2490245.4500000002</v>
      </c>
      <c r="CE17" s="95">
        <v>4797548.37</v>
      </c>
      <c r="CF17" s="95">
        <v>5039624.22</v>
      </c>
      <c r="CG17" s="115">
        <v>4600517.03</v>
      </c>
      <c r="CH17" s="95">
        <v>5091748.67</v>
      </c>
      <c r="CI17" s="95">
        <v>4333776.5</v>
      </c>
      <c r="CJ17" s="95">
        <v>4037937.68</v>
      </c>
      <c r="CK17" s="95">
        <v>4723165.580000001</v>
      </c>
      <c r="CL17" s="95">
        <v>4959306.18</v>
      </c>
      <c r="CM17" s="95">
        <v>4465011.0599999996</v>
      </c>
      <c r="CN17" s="95">
        <v>4962898.1400000006</v>
      </c>
      <c r="CO17" s="95">
        <v>5252816.09</v>
      </c>
      <c r="CP17" s="95">
        <v>2648688.27</v>
      </c>
      <c r="CQ17" s="95">
        <v>5229621.1399999987</v>
      </c>
      <c r="CR17" s="95">
        <v>5604609.9399999995</v>
      </c>
      <c r="CS17" s="115">
        <v>4829036.7300000004</v>
      </c>
      <c r="CT17" s="150">
        <v>5190695.2800000012</v>
      </c>
    </row>
    <row r="18" spans="2:98">
      <c r="B18" s="59" t="s">
        <v>29</v>
      </c>
      <c r="C18" s="69">
        <v>1530118.8099999996</v>
      </c>
      <c r="D18" s="14">
        <v>1570659.5400000007</v>
      </c>
      <c r="E18" s="14">
        <v>1861401.9599999995</v>
      </c>
      <c r="F18" s="14">
        <v>1452725.7599999995</v>
      </c>
      <c r="G18" s="14">
        <v>1679246.0899999987</v>
      </c>
      <c r="H18" s="14">
        <v>1704439.459999999</v>
      </c>
      <c r="I18" s="14">
        <v>1595571.219999999</v>
      </c>
      <c r="J18" s="14">
        <v>1201234.1599999999</v>
      </c>
      <c r="K18" s="14">
        <v>1552898.5399999998</v>
      </c>
      <c r="L18" s="14">
        <v>1877835.9099999995</v>
      </c>
      <c r="M18" s="14">
        <v>1833252.88</v>
      </c>
      <c r="N18" s="15">
        <v>1624582.4399999997</v>
      </c>
      <c r="O18" s="16">
        <v>1717081.9700000009</v>
      </c>
      <c r="P18" s="16">
        <v>1782872.7599999998</v>
      </c>
      <c r="Q18" s="16">
        <v>1909303.4300000004</v>
      </c>
      <c r="R18" s="16">
        <v>1793950.4499999988</v>
      </c>
      <c r="S18" s="16">
        <v>1664795.2699999996</v>
      </c>
      <c r="T18" s="16">
        <v>1937595.5699999984</v>
      </c>
      <c r="U18" s="16">
        <v>1995573.76</v>
      </c>
      <c r="V18" s="16">
        <v>1300472.6799999995</v>
      </c>
      <c r="W18" s="16">
        <v>1618946.2200000002</v>
      </c>
      <c r="X18" s="16">
        <v>2284768.7899999996</v>
      </c>
      <c r="Y18" s="16">
        <v>2112560.09</v>
      </c>
      <c r="Z18" s="17">
        <v>1878514.8400000008</v>
      </c>
      <c r="AA18" s="14">
        <v>1994250.07</v>
      </c>
      <c r="AB18" s="14">
        <v>2017860.2399999993</v>
      </c>
      <c r="AC18" s="14">
        <v>2193148.2599999998</v>
      </c>
      <c r="AD18" s="14">
        <v>2048580.17</v>
      </c>
      <c r="AE18" s="14">
        <v>2247035.2999999993</v>
      </c>
      <c r="AF18" s="14">
        <v>2114574.0500000003</v>
      </c>
      <c r="AG18" s="14">
        <v>2452841.9899999998</v>
      </c>
      <c r="AH18" s="74">
        <v>1577041.78</v>
      </c>
      <c r="AI18" s="95">
        <v>2120793.67</v>
      </c>
      <c r="AJ18" s="95">
        <v>2635788.8300000005</v>
      </c>
      <c r="AK18" s="101">
        <v>2382190.27</v>
      </c>
      <c r="AL18" s="95">
        <v>2225315.1199999982</v>
      </c>
      <c r="AM18" s="74">
        <v>2393231.09</v>
      </c>
      <c r="AN18" s="112">
        <v>2663737.1699999981</v>
      </c>
      <c r="AO18" s="112">
        <v>1872949.7100000018</v>
      </c>
      <c r="AP18" s="112">
        <v>189979.51000000013</v>
      </c>
      <c r="AQ18" s="74">
        <v>829088.42999999959</v>
      </c>
      <c r="AR18" s="95">
        <v>2542195.8699999987</v>
      </c>
      <c r="AS18" s="95">
        <v>2865301.3599999989</v>
      </c>
      <c r="AT18" s="95">
        <v>1817828.02</v>
      </c>
      <c r="AU18" s="95">
        <v>2640152.5899999994</v>
      </c>
      <c r="AV18" s="95">
        <v>3015414.5200000019</v>
      </c>
      <c r="AW18" s="95">
        <v>2974918.6999999993</v>
      </c>
      <c r="AX18" s="95">
        <v>3123849.0799999987</v>
      </c>
      <c r="AY18" s="95">
        <v>2666235.2299999972</v>
      </c>
      <c r="AZ18" s="95">
        <v>3112891.35</v>
      </c>
      <c r="BA18" s="95">
        <v>3603873.7199999993</v>
      </c>
      <c r="BB18" s="95">
        <v>3331906.1299999994</v>
      </c>
      <c r="BC18" s="95">
        <v>2998345.1299999994</v>
      </c>
      <c r="BD18" s="95">
        <v>3654003.4199999985</v>
      </c>
      <c r="BE18" s="95">
        <v>3298899.2299999958</v>
      </c>
      <c r="BF18" s="95">
        <v>2217409.2499999995</v>
      </c>
      <c r="BG18" s="95">
        <v>3243180.1799999997</v>
      </c>
      <c r="BH18" s="95">
        <v>3642860.92</v>
      </c>
      <c r="BI18" s="95">
        <v>3599510.6900000009</v>
      </c>
      <c r="BJ18" s="95">
        <v>3648411.4399999981</v>
      </c>
      <c r="BK18" s="95">
        <v>3091788.02</v>
      </c>
      <c r="BL18" s="95">
        <v>3636980.319999997</v>
      </c>
      <c r="BM18" s="95">
        <v>4361302.99</v>
      </c>
      <c r="BN18" s="95">
        <v>3569139.39</v>
      </c>
      <c r="BO18" s="95">
        <v>3876781.3099999977</v>
      </c>
      <c r="BP18" s="74">
        <v>3991646.3000000003</v>
      </c>
      <c r="BQ18" s="95">
        <v>3620777.4899999974</v>
      </c>
      <c r="BR18" s="95">
        <v>2575798.0499999989</v>
      </c>
      <c r="BS18" s="95">
        <v>3821085.5499999966</v>
      </c>
      <c r="BT18" s="95">
        <v>4035037.3899999987</v>
      </c>
      <c r="BU18" s="95">
        <v>4035498.9299999974</v>
      </c>
      <c r="BV18" s="95">
        <v>3945936.3699999992</v>
      </c>
      <c r="BW18" s="95">
        <v>4083644.3900000025</v>
      </c>
      <c r="BX18" s="95">
        <v>4595263.34</v>
      </c>
      <c r="BY18" s="95">
        <v>5251815.4000000004</v>
      </c>
      <c r="BZ18" s="95">
        <v>4185084.760000003</v>
      </c>
      <c r="CA18" s="95">
        <v>4601324.43</v>
      </c>
      <c r="CB18" s="95">
        <v>5290327.0399999982</v>
      </c>
      <c r="CC18" s="95">
        <v>4582702.200000002</v>
      </c>
      <c r="CD18" s="95">
        <v>3284330.4300000011</v>
      </c>
      <c r="CE18" s="95">
        <v>4304147.0700000031</v>
      </c>
      <c r="CF18" s="95">
        <v>4978167.87</v>
      </c>
      <c r="CG18" s="115">
        <v>4867269.379999998</v>
      </c>
      <c r="CH18" s="95">
        <v>4228580.1599999964</v>
      </c>
      <c r="CI18" s="95">
        <v>4329374.42</v>
      </c>
      <c r="CJ18" s="95">
        <v>4779135.1099999975</v>
      </c>
      <c r="CK18" s="95">
        <v>4693428.6999999983</v>
      </c>
      <c r="CL18" s="95">
        <v>4650961.0799999973</v>
      </c>
      <c r="CM18" s="95">
        <v>4104408.7699999996</v>
      </c>
      <c r="CN18" s="95">
        <v>4476087.62</v>
      </c>
      <c r="CO18" s="95">
        <v>4874146.93</v>
      </c>
      <c r="CP18" s="95">
        <v>2749263.7399999998</v>
      </c>
      <c r="CQ18" s="95">
        <v>4042158.0700000012</v>
      </c>
      <c r="CR18" s="95">
        <v>5030370.57</v>
      </c>
      <c r="CS18" s="115">
        <v>4352006.71</v>
      </c>
      <c r="CT18" s="150">
        <v>4406136</v>
      </c>
    </row>
    <row r="19" spans="2:98">
      <c r="B19" s="59" t="s">
        <v>28</v>
      </c>
      <c r="C19" s="69">
        <v>409913.15999999928</v>
      </c>
      <c r="D19" s="14">
        <v>455512.78999999916</v>
      </c>
      <c r="E19" s="14">
        <v>581260.54999999877</v>
      </c>
      <c r="F19" s="14">
        <v>472850.69999999891</v>
      </c>
      <c r="G19" s="14">
        <v>506806.66999999917</v>
      </c>
      <c r="H19" s="14">
        <v>529089.50999999896</v>
      </c>
      <c r="I19" s="14">
        <v>507417.77999999881</v>
      </c>
      <c r="J19" s="14">
        <v>332688.03999999986</v>
      </c>
      <c r="K19" s="14">
        <v>483818.37999999925</v>
      </c>
      <c r="L19" s="14">
        <v>641716.929999999</v>
      </c>
      <c r="M19" s="14">
        <v>619644.68999999878</v>
      </c>
      <c r="N19" s="15">
        <v>622080.46999999869</v>
      </c>
      <c r="O19" s="16">
        <v>602322.32999999914</v>
      </c>
      <c r="P19" s="16">
        <v>642993.02999999898</v>
      </c>
      <c r="Q19" s="16">
        <v>720028.32999999984</v>
      </c>
      <c r="R19" s="16">
        <v>649472.61999999906</v>
      </c>
      <c r="S19" s="16">
        <v>629171.86999999941</v>
      </c>
      <c r="T19" s="16">
        <v>785982.52999999945</v>
      </c>
      <c r="U19" s="16">
        <v>837233.57999999961</v>
      </c>
      <c r="V19" s="16">
        <v>545180.97999999917</v>
      </c>
      <c r="W19" s="16">
        <v>606878.40999999945</v>
      </c>
      <c r="X19" s="16">
        <v>974100.40000000026</v>
      </c>
      <c r="Y19" s="16">
        <v>971769.10000000091</v>
      </c>
      <c r="Z19" s="17">
        <v>949308.8600000015</v>
      </c>
      <c r="AA19" s="14">
        <v>869581.51999999944</v>
      </c>
      <c r="AB19" s="14">
        <v>994142.00000000047</v>
      </c>
      <c r="AC19" s="14">
        <v>1126984.7600000007</v>
      </c>
      <c r="AD19" s="14">
        <v>959568.60999999987</v>
      </c>
      <c r="AE19" s="14">
        <v>1052205.600000001</v>
      </c>
      <c r="AF19" s="14">
        <v>1007968.0200000011</v>
      </c>
      <c r="AG19" s="14">
        <v>1230272.1900000009</v>
      </c>
      <c r="AH19" s="74">
        <v>808631.10999999975</v>
      </c>
      <c r="AI19" s="95">
        <v>1093658.6400000008</v>
      </c>
      <c r="AJ19" s="95">
        <v>1327872.860000001</v>
      </c>
      <c r="AK19" s="101">
        <v>1165107.9000000008</v>
      </c>
      <c r="AL19" s="95">
        <v>1197397.3500000006</v>
      </c>
      <c r="AM19" s="74">
        <v>1156412.1599999999</v>
      </c>
      <c r="AN19" s="112">
        <v>1264014.8300000005</v>
      </c>
      <c r="AO19" s="112">
        <v>890181.46</v>
      </c>
      <c r="AP19" s="112">
        <v>81751.760000000024</v>
      </c>
      <c r="AQ19" s="74">
        <v>333394.64999999979</v>
      </c>
      <c r="AR19" s="95">
        <v>1123987.2200000011</v>
      </c>
      <c r="AS19" s="95">
        <v>1412823.9100000015</v>
      </c>
      <c r="AT19" s="95">
        <v>882658.35999999964</v>
      </c>
      <c r="AU19" s="95">
        <v>1231748.5700000012</v>
      </c>
      <c r="AV19" s="95">
        <v>1463315.350000001</v>
      </c>
      <c r="AW19" s="95">
        <v>1491190.1000000017</v>
      </c>
      <c r="AX19" s="95">
        <v>1723837.2700000014</v>
      </c>
      <c r="AY19" s="95">
        <v>1295875.2400000002</v>
      </c>
      <c r="AZ19" s="95">
        <v>1575998.120000001</v>
      </c>
      <c r="BA19" s="95">
        <v>1948057.8800000008</v>
      </c>
      <c r="BB19" s="95">
        <v>1705873.8100000017</v>
      </c>
      <c r="BC19" s="95">
        <v>1580932.1700000018</v>
      </c>
      <c r="BD19" s="95">
        <v>1797071.1300000013</v>
      </c>
      <c r="BE19" s="95">
        <v>1614551.9300000011</v>
      </c>
      <c r="BF19" s="95">
        <v>996601.7300000008</v>
      </c>
      <c r="BG19" s="95">
        <v>1530963.17</v>
      </c>
      <c r="BH19" s="95">
        <v>1761306.5500000021</v>
      </c>
      <c r="BI19" s="95">
        <v>1721973.4100000013</v>
      </c>
      <c r="BJ19" s="95">
        <v>1940266.9500000014</v>
      </c>
      <c r="BK19" s="95">
        <v>1444623.4900000005</v>
      </c>
      <c r="BL19" s="95">
        <v>1844671.5100000026</v>
      </c>
      <c r="BM19" s="95">
        <v>2199993.3800000022</v>
      </c>
      <c r="BN19" s="95">
        <v>1892256.9100000013</v>
      </c>
      <c r="BO19" s="95">
        <v>1941865.340000001</v>
      </c>
      <c r="BP19" s="74">
        <v>1963705.0200000007</v>
      </c>
      <c r="BQ19" s="95">
        <v>1816107.2300000018</v>
      </c>
      <c r="BR19" s="95">
        <v>1263157.9100000008</v>
      </c>
      <c r="BS19" s="95">
        <v>1900165.870000001</v>
      </c>
      <c r="BT19" s="95">
        <v>2050599.6300000013</v>
      </c>
      <c r="BU19" s="95">
        <v>2074856.6100000017</v>
      </c>
      <c r="BV19" s="95">
        <v>2202401.8600000027</v>
      </c>
      <c r="BW19" s="95">
        <v>1767983.2300000004</v>
      </c>
      <c r="BX19" s="95">
        <v>2077092.1500000032</v>
      </c>
      <c r="BY19" s="95">
        <v>2364257.0600000019</v>
      </c>
      <c r="BZ19" s="95">
        <v>1933501.1800000011</v>
      </c>
      <c r="CA19" s="95">
        <v>1991346.6400000018</v>
      </c>
      <c r="CB19" s="95">
        <v>2280314.1900000037</v>
      </c>
      <c r="CC19" s="95">
        <v>2071165.0600000012</v>
      </c>
      <c r="CD19" s="95">
        <v>1355476.7500000009</v>
      </c>
      <c r="CE19" s="95">
        <v>1904347.4500000016</v>
      </c>
      <c r="CF19" s="95">
        <v>2273716.1400000034</v>
      </c>
      <c r="CG19" s="115">
        <v>2184025.2100000032</v>
      </c>
      <c r="CH19" s="95">
        <v>2098977.4900000044</v>
      </c>
      <c r="CI19" s="95">
        <v>1950460.2100000023</v>
      </c>
      <c r="CJ19" s="95">
        <v>2202166.450000003</v>
      </c>
      <c r="CK19" s="95">
        <v>2272183.7700000019</v>
      </c>
      <c r="CL19" s="95">
        <v>2119198.3100000019</v>
      </c>
      <c r="CM19" s="95">
        <v>1749441.1700000013</v>
      </c>
      <c r="CN19" s="95">
        <v>1915575.1000000022</v>
      </c>
      <c r="CO19" s="95">
        <v>2108257.8600000041</v>
      </c>
      <c r="CP19" s="95">
        <v>1086753.3599999987</v>
      </c>
      <c r="CQ19" s="95">
        <v>1673548.3100000008</v>
      </c>
      <c r="CR19" s="95">
        <v>2145398.2400000016</v>
      </c>
      <c r="CS19" s="115">
        <v>1879641.580000001</v>
      </c>
      <c r="CT19" s="150">
        <v>2037243.2100000039</v>
      </c>
    </row>
    <row r="20" spans="2:98">
      <c r="B20" s="57" t="s">
        <v>7</v>
      </c>
      <c r="C20" s="7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7"/>
      <c r="Z20" s="6"/>
      <c r="AK20" s="62"/>
      <c r="CS20" s="109"/>
      <c r="CT20" s="151"/>
    </row>
    <row r="21" spans="2:98">
      <c r="B21" s="58" t="s">
        <v>1</v>
      </c>
      <c r="C21" s="72">
        <f t="shared" ref="C21:C26" si="0">C7+C14</f>
        <v>13751960.749999888</v>
      </c>
      <c r="D21" s="22">
        <f t="shared" ref="D21:Z25" si="1">D7+D14</f>
        <v>13703360.159999903</v>
      </c>
      <c r="E21" s="22">
        <f t="shared" si="1"/>
        <v>15958934.08999991</v>
      </c>
      <c r="F21" s="22">
        <f t="shared" si="1"/>
        <v>12971605.239999915</v>
      </c>
      <c r="G21" s="22">
        <f t="shared" si="1"/>
        <v>14569594.069999896</v>
      </c>
      <c r="H21" s="22">
        <f t="shared" si="1"/>
        <v>14826512.639999889</v>
      </c>
      <c r="I21" s="22">
        <f t="shared" si="1"/>
        <v>14180773.659999903</v>
      </c>
      <c r="J21" s="22">
        <f t="shared" si="1"/>
        <v>9690529.5499999616</v>
      </c>
      <c r="K21" s="22">
        <f t="shared" si="1"/>
        <v>14707819.589999888</v>
      </c>
      <c r="L21" s="22">
        <f t="shared" si="1"/>
        <v>15831648.949999917</v>
      </c>
      <c r="M21" s="22">
        <f t="shared" si="1"/>
        <v>14887661.889999889</v>
      </c>
      <c r="N21" s="23">
        <f t="shared" si="1"/>
        <v>13839497.289999919</v>
      </c>
      <c r="O21" s="22">
        <f t="shared" si="1"/>
        <v>14430250.919999914</v>
      </c>
      <c r="P21" s="22">
        <f t="shared" si="1"/>
        <v>14090289.289999947</v>
      </c>
      <c r="Q21" s="22">
        <f t="shared" si="1"/>
        <v>15217152.359999893</v>
      </c>
      <c r="R21" s="22">
        <f t="shared" si="1"/>
        <v>14161360.74999989</v>
      </c>
      <c r="S21" s="22">
        <f t="shared" si="1"/>
        <v>13499586.459999915</v>
      </c>
      <c r="T21" s="22">
        <f t="shared" si="1"/>
        <v>14986602.129999928</v>
      </c>
      <c r="U21" s="22">
        <f t="shared" si="1"/>
        <v>14975396.309999919</v>
      </c>
      <c r="V21" s="22">
        <f t="shared" si="1"/>
        <v>9330771.2199999727</v>
      </c>
      <c r="W21" s="22">
        <f t="shared" si="1"/>
        <v>13991174.97999992</v>
      </c>
      <c r="X21" s="22">
        <f t="shared" si="1"/>
        <v>16651612.169999946</v>
      </c>
      <c r="Y21" s="22">
        <f t="shared" si="1"/>
        <v>15081778.559999894</v>
      </c>
      <c r="Z21" s="23">
        <f t="shared" si="1"/>
        <v>13727391.959999906</v>
      </c>
      <c r="AA21" s="22">
        <f t="shared" ref="AA21:AB26" si="2">AA7+AA14</f>
        <v>14522636.639999911</v>
      </c>
      <c r="AB21" s="22">
        <f t="shared" si="2"/>
        <v>14053128.089999909</v>
      </c>
      <c r="AC21" s="22">
        <f t="shared" ref="AC21:AD26" si="3">AC7+AC14</f>
        <v>14857373.369999934</v>
      </c>
      <c r="AD21" s="22">
        <f t="shared" si="3"/>
        <v>14501262.679999961</v>
      </c>
      <c r="AE21" s="22">
        <f t="shared" ref="AE21:AG26" si="4">AE7+AE14</f>
        <v>14748564.539999951</v>
      </c>
      <c r="AF21" s="22">
        <f t="shared" si="4"/>
        <v>13554618.029999953</v>
      </c>
      <c r="AG21" s="22">
        <f t="shared" ref="AG21:AI22" si="5">AG7+AG14</f>
        <v>15391625.949999953</v>
      </c>
      <c r="AH21" s="75">
        <f t="shared" si="5"/>
        <v>9060002.1099999957</v>
      </c>
      <c r="AI21" s="94">
        <f t="shared" si="5"/>
        <v>14711252.019999929</v>
      </c>
      <c r="AJ21" s="94">
        <f t="shared" ref="AJ21:AK26" si="6">AJ7+AJ14</f>
        <v>16618852.749999937</v>
      </c>
      <c r="AK21" s="102">
        <f t="shared" ref="AK21:AP21" si="7">AK7+AK14</f>
        <v>13961069.129999926</v>
      </c>
      <c r="AL21" s="94">
        <f t="shared" si="7"/>
        <v>14339802.749999899</v>
      </c>
      <c r="AM21" s="75">
        <f t="shared" si="7"/>
        <v>15554171.7099998</v>
      </c>
      <c r="AN21" s="75">
        <f t="shared" si="7"/>
        <v>15326918.139999861</v>
      </c>
      <c r="AO21" s="75">
        <f t="shared" si="7"/>
        <v>10258361.179999962</v>
      </c>
      <c r="AP21" s="75">
        <f t="shared" si="7"/>
        <v>1240649.1299999969</v>
      </c>
      <c r="AQ21" s="75">
        <f t="shared" ref="AQ21:AR26" si="8">AQ7+AQ14</f>
        <v>7944056.9899999695</v>
      </c>
      <c r="AR21" s="94">
        <f t="shared" si="8"/>
        <v>16072448.039999889</v>
      </c>
      <c r="AS21" s="94">
        <f t="shared" ref="AS21:AS26" si="9">AS7+AS14</f>
        <v>16274297.64999992</v>
      </c>
      <c r="AT21" s="94">
        <f t="shared" ref="AT21:AU26" si="10">AT7+AT14</f>
        <v>9167467.4399999809</v>
      </c>
      <c r="AU21" s="94">
        <f t="shared" si="10"/>
        <v>15909585.759999897</v>
      </c>
      <c r="AV21" s="94">
        <f t="shared" ref="AV21:AW26" si="11">AV7+AV14</f>
        <v>15965622.989999924</v>
      </c>
      <c r="AW21" s="94">
        <f t="shared" si="11"/>
        <v>15053776.889999891</v>
      </c>
      <c r="AX21" s="94">
        <f t="shared" ref="AX21:AY26" si="12">AX7+AX14</f>
        <v>16013355.499999847</v>
      </c>
      <c r="AY21" s="94">
        <f t="shared" si="12"/>
        <v>14054937.969999898</v>
      </c>
      <c r="AZ21" s="94">
        <f t="shared" ref="AZ21:BA26" si="13">AZ7+AZ14</f>
        <v>14697324.399999918</v>
      </c>
      <c r="BA21" s="94">
        <f t="shared" si="13"/>
        <v>16826763.909999896</v>
      </c>
      <c r="BB21" s="94">
        <f t="shared" ref="BB21:BD26" si="14">BB7+BB14</f>
        <v>15417989.349999893</v>
      </c>
      <c r="BC21" s="94">
        <f t="shared" si="14"/>
        <v>13663342.219999917</v>
      </c>
      <c r="BD21" s="94">
        <f t="shared" si="14"/>
        <v>16591892.379999878</v>
      </c>
      <c r="BE21" s="94">
        <f t="shared" ref="BE21:BF26" si="15">BE7+BE14</f>
        <v>14855827.3999999</v>
      </c>
      <c r="BF21" s="94">
        <f t="shared" si="15"/>
        <v>8740326.2999999765</v>
      </c>
      <c r="BG21" s="94">
        <f t="shared" ref="BG21:BG26" si="16">BG7+BG14</f>
        <v>16076853.749999927</v>
      </c>
      <c r="BH21" s="94">
        <f t="shared" ref="BH21:BI26" si="17">BH7+BH14</f>
        <v>15852516.069999876</v>
      </c>
      <c r="BI21" s="94">
        <f t="shared" si="17"/>
        <v>14721995.089999907</v>
      </c>
      <c r="BJ21" s="94">
        <f t="shared" ref="BJ21:BK26" si="18">BJ7+BJ14</f>
        <v>15492425.05999993</v>
      </c>
      <c r="BK21" s="94">
        <f t="shared" si="18"/>
        <v>15654024.299999909</v>
      </c>
      <c r="BL21" s="94">
        <f t="shared" ref="BL21:BM26" si="19">BL7+BL14</f>
        <v>15069025.739999942</v>
      </c>
      <c r="BM21" s="94">
        <f t="shared" si="19"/>
        <v>17294730.909999885</v>
      </c>
      <c r="BN21" s="94">
        <f t="shared" ref="BN21:BO26" si="20">BN7+BN14</f>
        <v>14222569.159999916</v>
      </c>
      <c r="BO21" s="94">
        <f t="shared" ref="BO21:BU21" si="21">BO7</f>
        <v>15294064.239999894</v>
      </c>
      <c r="BP21" s="75">
        <f t="shared" si="21"/>
        <v>15905583.919999871</v>
      </c>
      <c r="BQ21" s="94">
        <f t="shared" si="21"/>
        <v>14154045.079999914</v>
      </c>
      <c r="BR21" s="94">
        <f t="shared" si="21"/>
        <v>9108700.8599999864</v>
      </c>
      <c r="BS21" s="94">
        <f t="shared" si="21"/>
        <v>16444612.599999882</v>
      </c>
      <c r="BT21" s="94">
        <f t="shared" si="21"/>
        <v>15884205.489999909</v>
      </c>
      <c r="BU21" s="94">
        <f t="shared" si="21"/>
        <v>14934564.059999928</v>
      </c>
      <c r="BV21" s="94">
        <f>BV7</f>
        <v>15270284.399999904</v>
      </c>
      <c r="BW21" s="94">
        <f>BW7</f>
        <v>15452280.779999854</v>
      </c>
      <c r="BX21" s="94">
        <f t="shared" ref="BX21:CC21" si="22">BX7+BX14</f>
        <v>14878880.3799999</v>
      </c>
      <c r="BY21" s="94">
        <f t="shared" si="22"/>
        <v>17563701.149999857</v>
      </c>
      <c r="BZ21" s="94">
        <f t="shared" si="22"/>
        <v>14063765.999999888</v>
      </c>
      <c r="CA21" s="94">
        <f t="shared" si="22"/>
        <v>14571795.879999898</v>
      </c>
      <c r="CB21" s="94">
        <f t="shared" si="22"/>
        <v>17148800.619999915</v>
      </c>
      <c r="CC21" s="94">
        <f t="shared" si="22"/>
        <v>14911294.90999992</v>
      </c>
      <c r="CD21" s="94">
        <f t="shared" ref="CD21:CE26" si="23">CD7+CD14</f>
        <v>9565389.4699999634</v>
      </c>
      <c r="CE21" s="94">
        <f t="shared" si="23"/>
        <v>15997028.459999898</v>
      </c>
      <c r="CF21" s="94">
        <f t="shared" ref="CF21:CF26" si="24">CF7+CF14</f>
        <v>15600805.199999942</v>
      </c>
      <c r="CG21" s="94">
        <f t="shared" ref="CG21:CT21" si="25">CG7+CG14</f>
        <v>13647712.290000016</v>
      </c>
      <c r="CH21" s="94">
        <f t="shared" si="25"/>
        <v>12885811.359999986</v>
      </c>
      <c r="CI21" s="94">
        <f t="shared" si="25"/>
        <v>13257212.860000003</v>
      </c>
      <c r="CJ21" s="94">
        <f t="shared" si="25"/>
        <v>14223485.200000014</v>
      </c>
      <c r="CK21" s="94">
        <f t="shared" si="25"/>
        <v>13984371.830000028</v>
      </c>
      <c r="CL21" s="94">
        <f t="shared" si="25"/>
        <v>13953551.24</v>
      </c>
      <c r="CM21" s="94">
        <f t="shared" si="25"/>
        <v>12956033.640000004</v>
      </c>
      <c r="CN21" s="94">
        <f t="shared" si="25"/>
        <v>13823417.490000006</v>
      </c>
      <c r="CO21" s="94">
        <f t="shared" si="25"/>
        <v>14886764.500000022</v>
      </c>
      <c r="CP21" s="94">
        <f t="shared" si="25"/>
        <v>7817969.5899999877</v>
      </c>
      <c r="CQ21" s="94">
        <f t="shared" si="25"/>
        <v>14214433.330000034</v>
      </c>
      <c r="CR21" s="94">
        <f t="shared" si="25"/>
        <v>15665227.20000004</v>
      </c>
      <c r="CS21" s="94">
        <f t="shared" si="25"/>
        <v>13498459.530000038</v>
      </c>
      <c r="CT21" s="94">
        <f t="shared" si="25"/>
        <v>13713362.180000013</v>
      </c>
    </row>
    <row r="22" spans="2:98">
      <c r="B22" s="58" t="s">
        <v>3</v>
      </c>
      <c r="C22" s="72">
        <f t="shared" si="0"/>
        <v>98328869.059999734</v>
      </c>
      <c r="D22" s="22">
        <f t="shared" ref="D22:R22" si="26">D8+D15</f>
        <v>97939495.859999806</v>
      </c>
      <c r="E22" s="22">
        <f t="shared" si="26"/>
        <v>116254832.97999977</v>
      </c>
      <c r="F22" s="22">
        <f t="shared" si="26"/>
        <v>92784389.069999769</v>
      </c>
      <c r="G22" s="22">
        <f t="shared" si="26"/>
        <v>104491234.95999984</v>
      </c>
      <c r="H22" s="22">
        <f t="shared" si="26"/>
        <v>109183948.76999991</v>
      </c>
      <c r="I22" s="22">
        <f t="shared" si="26"/>
        <v>103524892.5199998</v>
      </c>
      <c r="J22" s="22">
        <f t="shared" si="26"/>
        <v>62677228.900000066</v>
      </c>
      <c r="K22" s="22">
        <f t="shared" si="26"/>
        <v>98328756.439999878</v>
      </c>
      <c r="L22" s="22">
        <f t="shared" si="26"/>
        <v>110923403.63999979</v>
      </c>
      <c r="M22" s="22">
        <f t="shared" si="26"/>
        <v>105941925.56999989</v>
      </c>
      <c r="N22" s="23">
        <f t="shared" si="26"/>
        <v>98006636.019999787</v>
      </c>
      <c r="O22" s="22">
        <f t="shared" si="26"/>
        <v>100785034.89999977</v>
      </c>
      <c r="P22" s="22">
        <f t="shared" si="26"/>
        <v>101623047.61999978</v>
      </c>
      <c r="Q22" s="22">
        <f t="shared" si="26"/>
        <v>109540032.03999969</v>
      </c>
      <c r="R22" s="22">
        <f t="shared" si="26"/>
        <v>102751383.26999979</v>
      </c>
      <c r="S22" s="22">
        <f t="shared" si="1"/>
        <v>96034113.099999771</v>
      </c>
      <c r="T22" s="22">
        <f t="shared" si="1"/>
        <v>112086614.89999986</v>
      </c>
      <c r="U22" s="22">
        <f t="shared" si="1"/>
        <v>112754584.54999968</v>
      </c>
      <c r="V22" s="22">
        <f t="shared" si="1"/>
        <v>62289832.480000041</v>
      </c>
      <c r="W22" s="22">
        <f t="shared" si="1"/>
        <v>92691896.429999828</v>
      </c>
      <c r="X22" s="22">
        <f t="shared" si="1"/>
        <v>117536816.91999981</v>
      </c>
      <c r="Y22" s="22">
        <f t="shared" si="1"/>
        <v>108382332.91999985</v>
      </c>
      <c r="Z22" s="23">
        <f t="shared" si="1"/>
        <v>99367937.109999865</v>
      </c>
      <c r="AA22" s="22">
        <f t="shared" si="2"/>
        <v>102785053.96999985</v>
      </c>
      <c r="AB22" s="22">
        <f t="shared" si="2"/>
        <v>101229976.35999976</v>
      </c>
      <c r="AC22" s="22">
        <f t="shared" si="3"/>
        <v>109032107.45999995</v>
      </c>
      <c r="AD22" s="22">
        <f t="shared" si="3"/>
        <v>116199094.86999999</v>
      </c>
      <c r="AE22" s="22">
        <f t="shared" si="4"/>
        <v>126652553.17999984</v>
      </c>
      <c r="AF22" s="22">
        <f t="shared" si="4"/>
        <v>115260793.43999992</v>
      </c>
      <c r="AG22" s="22">
        <f t="shared" si="5"/>
        <v>135532812.20999989</v>
      </c>
      <c r="AH22" s="75">
        <f t="shared" si="5"/>
        <v>70993600.489999965</v>
      </c>
      <c r="AI22" s="94">
        <f t="shared" si="5"/>
        <v>115085852.12999977</v>
      </c>
      <c r="AJ22" s="94">
        <f t="shared" si="6"/>
        <v>135278077.81999993</v>
      </c>
      <c r="AK22" s="102">
        <f t="shared" si="6"/>
        <v>114949269.90999961</v>
      </c>
      <c r="AL22" s="94">
        <f t="shared" ref="AL22:AM26" si="27">AL8+AL15</f>
        <v>119226219.41999973</v>
      </c>
      <c r="AM22" s="75">
        <f t="shared" si="27"/>
        <v>130370363.209999</v>
      </c>
      <c r="AN22" s="75">
        <f t="shared" ref="AN22:AP26" si="28">AN8+AN15</f>
        <v>132815094.5599996</v>
      </c>
      <c r="AO22" s="75">
        <f t="shared" si="28"/>
        <v>86208152.660000131</v>
      </c>
      <c r="AP22" s="75">
        <f t="shared" si="28"/>
        <v>5155801.4100000272</v>
      </c>
      <c r="AQ22" s="75">
        <f t="shared" si="8"/>
        <v>55184569.84999992</v>
      </c>
      <c r="AR22" s="94">
        <f t="shared" si="8"/>
        <v>130705208.9999993</v>
      </c>
      <c r="AS22" s="94">
        <f t="shared" si="9"/>
        <v>141268257.93999946</v>
      </c>
      <c r="AT22" s="94">
        <f t="shared" si="10"/>
        <v>77037553.040000036</v>
      </c>
      <c r="AU22" s="94">
        <f t="shared" si="10"/>
        <v>133929340.28999969</v>
      </c>
      <c r="AV22" s="94">
        <f t="shared" si="11"/>
        <v>137358054.88</v>
      </c>
      <c r="AW22" s="94">
        <f t="shared" si="11"/>
        <v>131636940.09000006</v>
      </c>
      <c r="AX22" s="94">
        <f t="shared" si="12"/>
        <v>139148961.40999949</v>
      </c>
      <c r="AY22" s="94">
        <f t="shared" si="12"/>
        <v>122449806.81999975</v>
      </c>
      <c r="AZ22" s="94">
        <f t="shared" si="13"/>
        <v>135873370.31999955</v>
      </c>
      <c r="BA22" s="94">
        <f t="shared" si="13"/>
        <v>156947832.87999934</v>
      </c>
      <c r="BB22" s="94">
        <f t="shared" si="14"/>
        <v>127345025.82999954</v>
      </c>
      <c r="BC22" s="94">
        <f t="shared" si="14"/>
        <v>153709599.95999888</v>
      </c>
      <c r="BD22" s="94">
        <f t="shared" si="14"/>
        <v>143246839.57999998</v>
      </c>
      <c r="BE22" s="94">
        <f t="shared" si="15"/>
        <v>140795681.40999916</v>
      </c>
      <c r="BF22" s="94">
        <f t="shared" si="15"/>
        <v>76988319.28000024</v>
      </c>
      <c r="BG22" s="94">
        <f t="shared" si="16"/>
        <v>137248438.17999935</v>
      </c>
      <c r="BH22" s="94">
        <f t="shared" si="17"/>
        <v>141002307.36999965</v>
      </c>
      <c r="BI22" s="94">
        <f t="shared" si="17"/>
        <v>132366473.70999923</v>
      </c>
      <c r="BJ22" s="94">
        <f t="shared" si="18"/>
        <v>141836710.70999968</v>
      </c>
      <c r="BK22" s="94">
        <f t="shared" si="18"/>
        <v>125315841.82999948</v>
      </c>
      <c r="BL22" s="94">
        <f t="shared" si="19"/>
        <v>136490168.29999959</v>
      </c>
      <c r="BM22" s="94">
        <f t="shared" si="19"/>
        <v>164624560.93999937</v>
      </c>
      <c r="BN22" s="94">
        <f t="shared" si="20"/>
        <v>133583885.09999919</v>
      </c>
      <c r="BO22" s="94">
        <f t="shared" ref="BO22:BU22" si="29">BO8+BO15</f>
        <v>150041680.12999964</v>
      </c>
      <c r="BP22" s="75">
        <f t="shared" si="29"/>
        <v>155780880.6599994</v>
      </c>
      <c r="BQ22" s="94">
        <f t="shared" si="29"/>
        <v>139074331.83999941</v>
      </c>
      <c r="BR22" s="94">
        <f t="shared" si="29"/>
        <v>86863835.830000117</v>
      </c>
      <c r="BS22" s="94">
        <f t="shared" si="29"/>
        <v>149440720.44999963</v>
      </c>
      <c r="BT22" s="94">
        <f t="shared" si="29"/>
        <v>151521041.26999927</v>
      </c>
      <c r="BU22" s="94">
        <f t="shared" si="29"/>
        <v>144177633.29999977</v>
      </c>
      <c r="BV22" s="94">
        <f t="shared" ref="BV22:BX26" si="30">BV8+BV15</f>
        <v>148247722.06999952</v>
      </c>
      <c r="BW22" s="94">
        <f t="shared" si="30"/>
        <v>148674652.55999976</v>
      </c>
      <c r="BX22" s="94">
        <f t="shared" si="30"/>
        <v>146485537.84999982</v>
      </c>
      <c r="BY22" s="94">
        <f t="shared" ref="BY22:BZ26" si="31">BY8+BY15</f>
        <v>174746599.01999873</v>
      </c>
      <c r="BZ22" s="94">
        <f t="shared" si="31"/>
        <v>139027066.93999961</v>
      </c>
      <c r="CA22" s="94">
        <f t="shared" ref="CA22:CB26" si="32">CA8+CA15</f>
        <v>144733488.34999925</v>
      </c>
      <c r="CB22" s="94">
        <f t="shared" si="32"/>
        <v>175194861.65999913</v>
      </c>
      <c r="CC22" s="94">
        <f>CC8+CC15</f>
        <v>153510849.49000001</v>
      </c>
      <c r="CD22" s="94">
        <f t="shared" si="23"/>
        <v>93441368.100000203</v>
      </c>
      <c r="CE22" s="94">
        <f t="shared" si="23"/>
        <v>148956944.98999947</v>
      </c>
      <c r="CF22" s="94">
        <f t="shared" si="24"/>
        <v>157687721.95000014</v>
      </c>
      <c r="CG22" s="94">
        <f t="shared" ref="CG22:CT22" si="33">CG8+CG15</f>
        <v>140015084.88999987</v>
      </c>
      <c r="CH22" s="94">
        <f t="shared" si="33"/>
        <v>129372782.90999973</v>
      </c>
      <c r="CI22" s="94">
        <f t="shared" si="33"/>
        <v>129795154.35999997</v>
      </c>
      <c r="CJ22" s="94">
        <f t="shared" si="33"/>
        <v>142546124.50000012</v>
      </c>
      <c r="CK22" s="94">
        <f t="shared" si="33"/>
        <v>144865675.24000004</v>
      </c>
      <c r="CL22" s="94">
        <f t="shared" si="33"/>
        <v>145367966.54999995</v>
      </c>
      <c r="CM22" s="94">
        <f t="shared" si="33"/>
        <v>132042120.65000013</v>
      </c>
      <c r="CN22" s="94">
        <f t="shared" si="33"/>
        <v>146644976.68000016</v>
      </c>
      <c r="CO22" s="94">
        <f t="shared" si="33"/>
        <v>161080440.98000014</v>
      </c>
      <c r="CP22" s="94">
        <f t="shared" si="33"/>
        <v>80268364.269999996</v>
      </c>
      <c r="CQ22" s="94">
        <f t="shared" si="33"/>
        <v>137051701.28000006</v>
      </c>
      <c r="CR22" s="94">
        <f t="shared" si="33"/>
        <v>158910098.61000007</v>
      </c>
      <c r="CS22" s="94">
        <f t="shared" si="33"/>
        <v>137661435.20999992</v>
      </c>
      <c r="CT22" s="94">
        <f t="shared" si="33"/>
        <v>141374824.25</v>
      </c>
    </row>
    <row r="23" spans="2:98">
      <c r="B23" s="58" t="s">
        <v>4</v>
      </c>
      <c r="C23" s="72">
        <f t="shared" si="0"/>
        <v>70396052.689999938</v>
      </c>
      <c r="D23" s="22">
        <f t="shared" si="1"/>
        <v>77632861.729999885</v>
      </c>
      <c r="E23" s="22">
        <f t="shared" si="1"/>
        <v>91348946.019999847</v>
      </c>
      <c r="F23" s="22">
        <f t="shared" si="1"/>
        <v>72512803.959999919</v>
      </c>
      <c r="G23" s="22">
        <f t="shared" si="1"/>
        <v>82539769.009999856</v>
      </c>
      <c r="H23" s="22">
        <f t="shared" si="1"/>
        <v>87465838.409999788</v>
      </c>
      <c r="I23" s="22">
        <f t="shared" si="1"/>
        <v>83047700.659999862</v>
      </c>
      <c r="J23" s="22">
        <f t="shared" si="1"/>
        <v>35121083.540000036</v>
      </c>
      <c r="K23" s="22">
        <f t="shared" si="1"/>
        <v>63893036.659999974</v>
      </c>
      <c r="L23" s="22">
        <f t="shared" si="1"/>
        <v>86750652.909999833</v>
      </c>
      <c r="M23" s="22">
        <f t="shared" si="1"/>
        <v>80167896.619999886</v>
      </c>
      <c r="N23" s="23">
        <f t="shared" si="1"/>
        <v>81809604.049999878</v>
      </c>
      <c r="O23" s="22">
        <f t="shared" si="1"/>
        <v>67909560.139999941</v>
      </c>
      <c r="P23" s="22">
        <f t="shared" si="1"/>
        <v>78435464.089999914</v>
      </c>
      <c r="Q23" s="22">
        <f t="shared" si="1"/>
        <v>84675276.289999843</v>
      </c>
      <c r="R23" s="22">
        <f t="shared" si="1"/>
        <v>80369950.699999884</v>
      </c>
      <c r="S23" s="22">
        <f t="shared" si="1"/>
        <v>73588814.659999907</v>
      </c>
      <c r="T23" s="22">
        <f t="shared" si="1"/>
        <v>88151950.499999821</v>
      </c>
      <c r="U23" s="22">
        <f t="shared" si="1"/>
        <v>89257003.419999808</v>
      </c>
      <c r="V23" s="22">
        <f t="shared" si="1"/>
        <v>34779977.800000042</v>
      </c>
      <c r="W23" s="22">
        <f t="shared" si="1"/>
        <v>60317409.87000002</v>
      </c>
      <c r="X23" s="22">
        <f t="shared" si="1"/>
        <v>91016697.189999834</v>
      </c>
      <c r="Y23" s="22">
        <f t="shared" si="1"/>
        <v>80485609.619999886</v>
      </c>
      <c r="Z23" s="23">
        <f t="shared" si="1"/>
        <v>82366259.369999886</v>
      </c>
      <c r="AA23" s="22">
        <f t="shared" si="2"/>
        <v>66394210.649999961</v>
      </c>
      <c r="AB23" s="22">
        <f t="shared" si="2"/>
        <v>76362663.679999918</v>
      </c>
      <c r="AC23" s="22">
        <f t="shared" si="3"/>
        <v>88831668.599999905</v>
      </c>
      <c r="AD23" s="22">
        <f t="shared" si="3"/>
        <v>68486842.750000015</v>
      </c>
      <c r="AE23" s="22">
        <f t="shared" si="4"/>
        <v>68378502.289999992</v>
      </c>
      <c r="AF23" s="22">
        <f t="shared" si="4"/>
        <v>66729879.260000043</v>
      </c>
      <c r="AG23" s="22">
        <f t="shared" si="4"/>
        <v>87722233.360000059</v>
      </c>
      <c r="AH23" s="75">
        <f t="shared" ref="AH23:AI26" si="34">AH9+AH16</f>
        <v>33497596.339999996</v>
      </c>
      <c r="AI23" s="94">
        <f t="shared" si="34"/>
        <v>59354994.74999921</v>
      </c>
      <c r="AJ23" s="94">
        <f t="shared" si="6"/>
        <v>82824795.359998792</v>
      </c>
      <c r="AK23" s="102">
        <f t="shared" si="6"/>
        <v>66834256.2999992</v>
      </c>
      <c r="AL23" s="94">
        <f t="shared" si="27"/>
        <v>77369256.559999257</v>
      </c>
      <c r="AM23" s="75">
        <f t="shared" si="27"/>
        <v>60746461.619999096</v>
      </c>
      <c r="AN23" s="75">
        <f t="shared" si="28"/>
        <v>80359512.189998552</v>
      </c>
      <c r="AO23" s="75">
        <f t="shared" si="28"/>
        <v>60253664.959999412</v>
      </c>
      <c r="AP23" s="75">
        <f t="shared" si="28"/>
        <v>3311586.5499999942</v>
      </c>
      <c r="AQ23" s="75">
        <f t="shared" si="8"/>
        <v>37739807.53999979</v>
      </c>
      <c r="AR23" s="94">
        <f t="shared" si="8"/>
        <v>104246594.96999979</v>
      </c>
      <c r="AS23" s="94">
        <f t="shared" si="9"/>
        <v>109386412.35000008</v>
      </c>
      <c r="AT23" s="94">
        <f t="shared" si="10"/>
        <v>47335119.389999785</v>
      </c>
      <c r="AU23" s="94">
        <f t="shared" si="10"/>
        <v>83837065.649998739</v>
      </c>
      <c r="AV23" s="94">
        <f t="shared" si="11"/>
        <v>101446518.86999971</v>
      </c>
      <c r="AW23" s="94">
        <f t="shared" si="11"/>
        <v>97334163.029999375</v>
      </c>
      <c r="AX23" s="94">
        <f t="shared" si="12"/>
        <v>111299608.14999968</v>
      </c>
      <c r="AY23" s="94">
        <f t="shared" si="12"/>
        <v>74089495.299998969</v>
      </c>
      <c r="AZ23" s="94">
        <f t="shared" si="13"/>
        <v>97166133.639999479</v>
      </c>
      <c r="BA23" s="94">
        <f t="shared" si="13"/>
        <v>115232135.93000031</v>
      </c>
      <c r="BB23" s="94">
        <f t="shared" si="14"/>
        <v>96115719.949999243</v>
      </c>
      <c r="BC23" s="94">
        <f t="shared" si="14"/>
        <v>116422237.70999981</v>
      </c>
      <c r="BD23" s="94">
        <f t="shared" si="14"/>
        <v>106311775.58999966</v>
      </c>
      <c r="BE23" s="94">
        <f t="shared" si="15"/>
        <v>107890457.22999994</v>
      </c>
      <c r="BF23" s="94">
        <f t="shared" si="15"/>
        <v>42160826.829999931</v>
      </c>
      <c r="BG23" s="94">
        <f t="shared" si="16"/>
        <v>87031881.919999108</v>
      </c>
      <c r="BH23" s="94">
        <f t="shared" si="17"/>
        <v>105584258.75999978</v>
      </c>
      <c r="BI23" s="94">
        <f t="shared" si="17"/>
        <v>96262909.329999238</v>
      </c>
      <c r="BJ23" s="94">
        <f t="shared" si="18"/>
        <v>107553892.49999958</v>
      </c>
      <c r="BK23" s="94">
        <f t="shared" si="18"/>
        <v>74612927.339999154</v>
      </c>
      <c r="BL23" s="94">
        <f t="shared" si="19"/>
        <v>95475536.459999517</v>
      </c>
      <c r="BM23" s="94">
        <f t="shared" si="19"/>
        <v>118048874.97999996</v>
      </c>
      <c r="BN23" s="94">
        <f t="shared" si="20"/>
        <v>97862406.609999344</v>
      </c>
      <c r="BO23" s="94">
        <f t="shared" si="20"/>
        <v>106310593.79999985</v>
      </c>
      <c r="BP23" s="75">
        <f t="shared" ref="BP23:BQ26" si="35">BP9+BP16</f>
        <v>113401291.87999992</v>
      </c>
      <c r="BQ23" s="94">
        <f t="shared" si="35"/>
        <v>100715876.2499994</v>
      </c>
      <c r="BR23" s="94">
        <f t="shared" ref="BR23:BS26" si="36">BR9+BR16</f>
        <v>45203361.009999931</v>
      </c>
      <c r="BS23" s="94">
        <f t="shared" si="36"/>
        <v>89655753.48999919</v>
      </c>
      <c r="BT23" s="94">
        <f t="shared" ref="BT23:BU26" si="37">BT9+BT16</f>
        <v>107523028.09999964</v>
      </c>
      <c r="BU23" s="94">
        <f t="shared" si="37"/>
        <v>98086934.769999266</v>
      </c>
      <c r="BV23" s="94">
        <f t="shared" si="30"/>
        <v>107083020.23999959</v>
      </c>
      <c r="BW23" s="94">
        <f t="shared" si="30"/>
        <v>85686672.839999452</v>
      </c>
      <c r="BX23" s="94">
        <f t="shared" si="30"/>
        <v>98164591.149999306</v>
      </c>
      <c r="BY23" s="94">
        <f t="shared" si="31"/>
        <v>118028912.14999978</v>
      </c>
      <c r="BZ23" s="94">
        <f t="shared" si="31"/>
        <v>94639895.659999445</v>
      </c>
      <c r="CA23" s="94">
        <f t="shared" si="32"/>
        <v>96765303.649999559</v>
      </c>
      <c r="CB23" s="94">
        <f t="shared" si="32"/>
        <v>119712817.68999991</v>
      </c>
      <c r="CC23" s="94">
        <f>CC9+CC16</f>
        <v>107170225.3399996</v>
      </c>
      <c r="CD23" s="94">
        <f t="shared" si="23"/>
        <v>46274601.17999991</v>
      </c>
      <c r="CE23" s="94">
        <f t="shared" si="23"/>
        <v>87978399.809999645</v>
      </c>
      <c r="CF23" s="94">
        <f t="shared" si="24"/>
        <v>109864165.72999935</v>
      </c>
      <c r="CG23" s="94">
        <f t="shared" ref="CG23:CT23" si="38">CG9+CG16</f>
        <v>90545610.080000058</v>
      </c>
      <c r="CH23" s="94">
        <f t="shared" si="38"/>
        <v>92345953.520000011</v>
      </c>
      <c r="CI23" s="94">
        <f t="shared" si="38"/>
        <v>71813161.859999761</v>
      </c>
      <c r="CJ23" s="94">
        <f t="shared" si="38"/>
        <v>93191105.100000009</v>
      </c>
      <c r="CK23" s="94">
        <f t="shared" si="38"/>
        <v>92532502.540000021</v>
      </c>
      <c r="CL23" s="94">
        <f t="shared" si="38"/>
        <v>93183383.449999988</v>
      </c>
      <c r="CM23" s="94">
        <f t="shared" si="38"/>
        <v>82382713.759999976</v>
      </c>
      <c r="CN23" s="94">
        <f t="shared" si="38"/>
        <v>94646132.480000004</v>
      </c>
      <c r="CO23" s="94">
        <f t="shared" si="38"/>
        <v>104936102.96000001</v>
      </c>
      <c r="CP23" s="94">
        <f t="shared" si="38"/>
        <v>38421769.93999999</v>
      </c>
      <c r="CQ23" s="94">
        <f t="shared" si="38"/>
        <v>75641201.459999993</v>
      </c>
      <c r="CR23" s="94">
        <f t="shared" si="38"/>
        <v>103277150.92999998</v>
      </c>
      <c r="CS23" s="94">
        <f t="shared" si="38"/>
        <v>85427796.079999998</v>
      </c>
      <c r="CT23" s="94">
        <f t="shared" si="38"/>
        <v>95334634.110000029</v>
      </c>
    </row>
    <row r="24" spans="2:98">
      <c r="B24" s="58" t="s">
        <v>5</v>
      </c>
      <c r="C24" s="72">
        <f t="shared" si="0"/>
        <v>32700936.660000015</v>
      </c>
      <c r="D24" s="22">
        <f t="shared" si="1"/>
        <v>26775421.710000008</v>
      </c>
      <c r="E24" s="22">
        <f t="shared" si="1"/>
        <v>37312672.68999999</v>
      </c>
      <c r="F24" s="22">
        <f t="shared" si="1"/>
        <v>29751465.290000014</v>
      </c>
      <c r="G24" s="22">
        <f t="shared" si="1"/>
        <v>34987790.780000001</v>
      </c>
      <c r="H24" s="22">
        <f t="shared" si="1"/>
        <v>38338698.030000016</v>
      </c>
      <c r="I24" s="22">
        <f t="shared" si="1"/>
        <v>31687189.07</v>
      </c>
      <c r="J24" s="22">
        <f t="shared" si="1"/>
        <v>18023729.280000001</v>
      </c>
      <c r="K24" s="22">
        <f t="shared" si="1"/>
        <v>39525091.269999996</v>
      </c>
      <c r="L24" s="22">
        <f t="shared" si="1"/>
        <v>37509270.640000008</v>
      </c>
      <c r="M24" s="22">
        <f t="shared" si="1"/>
        <v>33479371.630000018</v>
      </c>
      <c r="N24" s="23">
        <f t="shared" si="1"/>
        <v>34535375.639999993</v>
      </c>
      <c r="O24" s="22">
        <f t="shared" si="1"/>
        <v>34421879.340000004</v>
      </c>
      <c r="P24" s="22">
        <f t="shared" si="1"/>
        <v>28991475.680000018</v>
      </c>
      <c r="Q24" s="22">
        <f t="shared" si="1"/>
        <v>36408365.330000006</v>
      </c>
      <c r="R24" s="22">
        <f t="shared" si="1"/>
        <v>34551155.450000003</v>
      </c>
      <c r="S24" s="22">
        <f t="shared" si="1"/>
        <v>34644619.530000001</v>
      </c>
      <c r="T24" s="22">
        <f t="shared" si="1"/>
        <v>39351043.510000005</v>
      </c>
      <c r="U24" s="22">
        <f t="shared" si="1"/>
        <v>34722816.710000001</v>
      </c>
      <c r="V24" s="22">
        <f t="shared" si="1"/>
        <v>18694671.840000007</v>
      </c>
      <c r="W24" s="22">
        <f t="shared" si="1"/>
        <v>38001935.650000013</v>
      </c>
      <c r="X24" s="22">
        <f t="shared" si="1"/>
        <v>40521200.030000001</v>
      </c>
      <c r="Y24" s="22">
        <f t="shared" si="1"/>
        <v>37060606.189999998</v>
      </c>
      <c r="Z24" s="23">
        <f t="shared" si="1"/>
        <v>34592749.610000014</v>
      </c>
      <c r="AA24" s="22">
        <f t="shared" si="2"/>
        <v>35584808.080000006</v>
      </c>
      <c r="AB24" s="22">
        <f t="shared" si="2"/>
        <v>30103762.440000001</v>
      </c>
      <c r="AC24" s="22">
        <f t="shared" si="3"/>
        <v>36497179.180000007</v>
      </c>
      <c r="AD24" s="22">
        <f t="shared" si="3"/>
        <v>36691116.900000006</v>
      </c>
      <c r="AE24" s="22">
        <f t="shared" si="4"/>
        <v>36848807.70000001</v>
      </c>
      <c r="AF24" s="22">
        <f t="shared" si="4"/>
        <v>38086378.25</v>
      </c>
      <c r="AG24" s="22">
        <f t="shared" si="4"/>
        <v>37379753.610000007</v>
      </c>
      <c r="AH24" s="75">
        <f t="shared" si="34"/>
        <v>19232398.819999997</v>
      </c>
      <c r="AI24" s="94">
        <f t="shared" si="34"/>
        <v>41109363.730000004</v>
      </c>
      <c r="AJ24" s="94">
        <f t="shared" si="6"/>
        <v>42223183.350000016</v>
      </c>
      <c r="AK24" s="102">
        <f t="shared" si="6"/>
        <v>36505777.940000013</v>
      </c>
      <c r="AL24" s="94">
        <f t="shared" si="27"/>
        <v>37226548.159999989</v>
      </c>
      <c r="AM24" s="75">
        <f t="shared" si="27"/>
        <v>40362022.830000006</v>
      </c>
      <c r="AN24" s="75">
        <f t="shared" si="28"/>
        <v>32848280.050000012</v>
      </c>
      <c r="AO24" s="75">
        <f t="shared" si="28"/>
        <v>24944869.15000001</v>
      </c>
      <c r="AP24" s="75">
        <f t="shared" si="28"/>
        <v>6013539.919999999</v>
      </c>
      <c r="AQ24" s="75">
        <f t="shared" si="8"/>
        <v>37471305.789999999</v>
      </c>
      <c r="AR24" s="94">
        <f t="shared" si="8"/>
        <v>59124262.380000018</v>
      </c>
      <c r="AS24" s="94">
        <f t="shared" si="9"/>
        <v>44915798.770000003</v>
      </c>
      <c r="AT24" s="94">
        <f t="shared" si="10"/>
        <v>21365075.599999998</v>
      </c>
      <c r="AU24" s="94">
        <f t="shared" si="10"/>
        <v>43834323.579999991</v>
      </c>
      <c r="AV24" s="94">
        <f t="shared" si="11"/>
        <v>36275689.969999991</v>
      </c>
      <c r="AW24" s="94">
        <f t="shared" si="11"/>
        <v>37060020.410000011</v>
      </c>
      <c r="AX24" s="94">
        <f t="shared" si="12"/>
        <v>48008675.159999982</v>
      </c>
      <c r="AY24" s="94">
        <f t="shared" si="12"/>
        <v>40711017.520000011</v>
      </c>
      <c r="AZ24" s="94">
        <f t="shared" si="13"/>
        <v>36549252.890000008</v>
      </c>
      <c r="BA24" s="94">
        <f t="shared" si="13"/>
        <v>42648290.410000011</v>
      </c>
      <c r="BB24" s="94">
        <f t="shared" si="14"/>
        <v>35404222.190000005</v>
      </c>
      <c r="BC24" s="94">
        <f t="shared" si="14"/>
        <v>47576343.270000003</v>
      </c>
      <c r="BD24" s="94">
        <f t="shared" si="14"/>
        <v>37732261.879999995</v>
      </c>
      <c r="BE24" s="94">
        <f t="shared" si="15"/>
        <v>41064884.029999994</v>
      </c>
      <c r="BF24" s="94">
        <f t="shared" si="15"/>
        <v>22033937.160000004</v>
      </c>
      <c r="BG24" s="94">
        <f t="shared" si="16"/>
        <v>48797445.080000013</v>
      </c>
      <c r="BH24" s="94">
        <f t="shared" si="17"/>
        <v>42426523.07</v>
      </c>
      <c r="BI24" s="94">
        <f t="shared" si="17"/>
        <v>40222406.960000008</v>
      </c>
      <c r="BJ24" s="94">
        <f t="shared" si="18"/>
        <v>45734726.150000006</v>
      </c>
      <c r="BK24" s="94">
        <f t="shared" si="18"/>
        <v>39765013.710000001</v>
      </c>
      <c r="BL24" s="94">
        <f t="shared" si="19"/>
        <v>37247582.349999994</v>
      </c>
      <c r="BM24" s="94">
        <f t="shared" si="19"/>
        <v>46445301.450000003</v>
      </c>
      <c r="BN24" s="94">
        <f t="shared" si="20"/>
        <v>39717117.18</v>
      </c>
      <c r="BO24" s="94">
        <f t="shared" si="20"/>
        <v>43408532.13000001</v>
      </c>
      <c r="BP24" s="75">
        <f t="shared" si="35"/>
        <v>47417358.970000014</v>
      </c>
      <c r="BQ24" s="94">
        <f t="shared" si="35"/>
        <v>41209556.270000003</v>
      </c>
      <c r="BR24" s="94">
        <f t="shared" si="36"/>
        <v>22703415.580000002</v>
      </c>
      <c r="BS24" s="94">
        <f t="shared" si="36"/>
        <v>53254382.650000006</v>
      </c>
      <c r="BT24" s="94">
        <f t="shared" si="37"/>
        <v>45503742.770000011</v>
      </c>
      <c r="BU24" s="94">
        <f t="shared" si="37"/>
        <v>43220569.619999997</v>
      </c>
      <c r="BV24" s="94">
        <f t="shared" si="30"/>
        <v>45908909.630000003</v>
      </c>
      <c r="BW24" s="94">
        <f t="shared" si="30"/>
        <v>44968165.349999994</v>
      </c>
      <c r="BX24" s="94">
        <f t="shared" si="30"/>
        <v>36889877.950000003</v>
      </c>
      <c r="BY24" s="94">
        <f t="shared" si="31"/>
        <v>49585192.579999991</v>
      </c>
      <c r="BZ24" s="94">
        <f t="shared" si="31"/>
        <v>40532125.030000001</v>
      </c>
      <c r="CA24" s="94">
        <f t="shared" si="32"/>
        <v>44261920.869999997</v>
      </c>
      <c r="CB24" s="94">
        <f t="shared" si="32"/>
        <v>52668604.040000014</v>
      </c>
      <c r="CC24" s="94">
        <f>CC10+CC17</f>
        <v>42047892.639999986</v>
      </c>
      <c r="CD24" s="94">
        <f t="shared" si="23"/>
        <v>22735432.880000003</v>
      </c>
      <c r="CE24" s="94">
        <f t="shared" si="23"/>
        <v>53955542.57</v>
      </c>
      <c r="CF24" s="94">
        <f t="shared" si="24"/>
        <v>50416217.899999984</v>
      </c>
      <c r="CG24" s="94">
        <f t="shared" ref="CG24:CT24" si="39">CG10+CG17</f>
        <v>45410141.359999999</v>
      </c>
      <c r="CH24" s="94">
        <f t="shared" si="39"/>
        <v>46758145.170000002</v>
      </c>
      <c r="CI24" s="94">
        <f t="shared" si="39"/>
        <v>45326826.499999993</v>
      </c>
      <c r="CJ24" s="94">
        <f t="shared" si="39"/>
        <v>41388545.829999998</v>
      </c>
      <c r="CK24" s="94">
        <f t="shared" si="39"/>
        <v>46878555.140000008</v>
      </c>
      <c r="CL24" s="94">
        <f t="shared" si="39"/>
        <v>48134772.38000001</v>
      </c>
      <c r="CM24" s="94">
        <f t="shared" si="39"/>
        <v>45244305.969999999</v>
      </c>
      <c r="CN24" s="94">
        <f t="shared" si="39"/>
        <v>49305672.710000001</v>
      </c>
      <c r="CO24" s="94">
        <f t="shared" si="39"/>
        <v>48978315.369999975</v>
      </c>
      <c r="CP24" s="94">
        <f t="shared" si="39"/>
        <v>23247313.150000002</v>
      </c>
      <c r="CQ24" s="94">
        <f t="shared" si="39"/>
        <v>53991847.100000001</v>
      </c>
      <c r="CR24" s="94">
        <f t="shared" si="39"/>
        <v>53780385.70000001</v>
      </c>
      <c r="CS24" s="94">
        <f t="shared" si="39"/>
        <v>47742652.290000007</v>
      </c>
      <c r="CT24" s="94">
        <f t="shared" si="39"/>
        <v>47646080.920000017</v>
      </c>
    </row>
    <row r="25" spans="2:98">
      <c r="B25" s="59" t="s">
        <v>29</v>
      </c>
      <c r="C25" s="72">
        <f t="shared" si="0"/>
        <v>13465878.320000026</v>
      </c>
      <c r="D25" s="22">
        <f t="shared" si="1"/>
        <v>13942319.730000013</v>
      </c>
      <c r="E25" s="22">
        <f t="shared" si="1"/>
        <v>15824011.860000018</v>
      </c>
      <c r="F25" s="22">
        <f t="shared" si="1"/>
        <v>13153144.920000037</v>
      </c>
      <c r="G25" s="22">
        <f t="shared" si="1"/>
        <v>14505669.030000035</v>
      </c>
      <c r="H25" s="22">
        <f t="shared" si="1"/>
        <v>14836251.040000034</v>
      </c>
      <c r="I25" s="22">
        <f t="shared" si="1"/>
        <v>14502256.770000044</v>
      </c>
      <c r="J25" s="22">
        <f t="shared" si="1"/>
        <v>9126786.4500000086</v>
      </c>
      <c r="K25" s="22">
        <f t="shared" si="1"/>
        <v>13543569.95000002</v>
      </c>
      <c r="L25" s="22">
        <f t="shared" si="1"/>
        <v>15834005.76000002</v>
      </c>
      <c r="M25" s="22">
        <f t="shared" si="1"/>
        <v>15222336.88000001</v>
      </c>
      <c r="N25" s="23">
        <f t="shared" si="1"/>
        <v>13221060.98000001</v>
      </c>
      <c r="O25" s="22">
        <f t="shared" si="1"/>
        <v>14396995.440000005</v>
      </c>
      <c r="P25" s="22">
        <f t="shared" si="1"/>
        <v>14686606.450000025</v>
      </c>
      <c r="Q25" s="22">
        <f t="shared" si="1"/>
        <v>15614320.34000002</v>
      </c>
      <c r="R25" s="22">
        <f t="shared" si="1"/>
        <v>14835230.310000012</v>
      </c>
      <c r="S25" s="22">
        <f t="shared" si="1"/>
        <v>13632507.180000018</v>
      </c>
      <c r="T25" s="22">
        <f t="shared" si="1"/>
        <v>15525472.030000014</v>
      </c>
      <c r="U25" s="22">
        <f t="shared" si="1"/>
        <v>15930087.79000001</v>
      </c>
      <c r="V25" s="22">
        <f t="shared" si="1"/>
        <v>9196276.320000004</v>
      </c>
      <c r="W25" s="22">
        <f t="shared" si="1"/>
        <v>13104776.750000022</v>
      </c>
      <c r="X25" s="22">
        <f t="shared" si="1"/>
        <v>17166715.270000014</v>
      </c>
      <c r="Y25" s="22">
        <f t="shared" si="1"/>
        <v>15757609.700000022</v>
      </c>
      <c r="Z25" s="23">
        <f t="shared" si="1"/>
        <v>13775400.050000008</v>
      </c>
      <c r="AA25" s="22">
        <f t="shared" si="2"/>
        <v>14802055.810000027</v>
      </c>
      <c r="AB25" s="22">
        <f t="shared" si="2"/>
        <v>15013886.54000001</v>
      </c>
      <c r="AC25" s="22">
        <f t="shared" si="3"/>
        <v>15725646.370000001</v>
      </c>
      <c r="AD25" s="22">
        <f t="shared" si="3"/>
        <v>16158581.010000011</v>
      </c>
      <c r="AE25" s="22">
        <f t="shared" si="4"/>
        <v>16531344.160000017</v>
      </c>
      <c r="AF25" s="22">
        <f t="shared" si="4"/>
        <v>14923752.20000001</v>
      </c>
      <c r="AG25" s="22">
        <f t="shared" si="4"/>
        <v>17912021.050000012</v>
      </c>
      <c r="AH25" s="75">
        <f t="shared" si="34"/>
        <v>9782317.7200000081</v>
      </c>
      <c r="AI25" s="94">
        <f t="shared" si="34"/>
        <v>15221814.540000014</v>
      </c>
      <c r="AJ25" s="94">
        <f t="shared" si="6"/>
        <v>18441917.600000009</v>
      </c>
      <c r="AK25" s="102">
        <f t="shared" si="6"/>
        <v>15593359.75</v>
      </c>
      <c r="AL25" s="94">
        <f t="shared" si="27"/>
        <v>15464119.749999985</v>
      </c>
      <c r="AM25" s="75">
        <f t="shared" si="27"/>
        <v>16910403.32</v>
      </c>
      <c r="AN25" s="75">
        <f t="shared" si="28"/>
        <v>17821474.859999992</v>
      </c>
      <c r="AO25" s="75">
        <f t="shared" si="28"/>
        <v>12103720.760000005</v>
      </c>
      <c r="AP25" s="75">
        <f t="shared" si="28"/>
        <v>1404349.2900000005</v>
      </c>
      <c r="AQ25" s="75">
        <f t="shared" si="8"/>
        <v>8480538.4799999949</v>
      </c>
      <c r="AR25" s="94">
        <f t="shared" si="8"/>
        <v>19211656.089999977</v>
      </c>
      <c r="AS25" s="94">
        <f t="shared" si="9"/>
        <v>20211418.079999976</v>
      </c>
      <c r="AT25" s="94">
        <f t="shared" si="10"/>
        <v>11259453.509999981</v>
      </c>
      <c r="AU25" s="94">
        <f t="shared" si="10"/>
        <v>18386703.430000015</v>
      </c>
      <c r="AV25" s="94">
        <f t="shared" si="11"/>
        <v>19700012.080000009</v>
      </c>
      <c r="AW25" s="94">
        <f t="shared" si="11"/>
        <v>19097031.529999997</v>
      </c>
      <c r="AX25" s="94">
        <f t="shared" si="12"/>
        <v>19283051.979999986</v>
      </c>
      <c r="AY25" s="94">
        <f t="shared" si="12"/>
        <v>16850677.639999982</v>
      </c>
      <c r="AZ25" s="94">
        <f t="shared" si="13"/>
        <v>19243279.559999984</v>
      </c>
      <c r="BA25" s="94">
        <f t="shared" si="13"/>
        <v>21503124.800000004</v>
      </c>
      <c r="BB25" s="94">
        <f t="shared" si="14"/>
        <v>18366514.920000006</v>
      </c>
      <c r="BC25" s="94">
        <f t="shared" si="14"/>
        <v>21346808.829999976</v>
      </c>
      <c r="BD25" s="94">
        <f t="shared" si="14"/>
        <v>20793507.249999996</v>
      </c>
      <c r="BE25" s="94">
        <f t="shared" si="15"/>
        <v>20041701.029999986</v>
      </c>
      <c r="BF25" s="94">
        <f t="shared" si="15"/>
        <v>11240047.729999995</v>
      </c>
      <c r="BG25" s="94">
        <f t="shared" si="16"/>
        <v>19252201.949999981</v>
      </c>
      <c r="BH25" s="94">
        <f t="shared" si="17"/>
        <v>20426438.779999994</v>
      </c>
      <c r="BI25" s="94">
        <f t="shared" si="17"/>
        <v>19418611.120000001</v>
      </c>
      <c r="BJ25" s="94">
        <f t="shared" si="18"/>
        <v>19487665.430000003</v>
      </c>
      <c r="BK25" s="94">
        <f t="shared" si="18"/>
        <v>17737567.299999993</v>
      </c>
      <c r="BL25" s="94">
        <f t="shared" si="19"/>
        <v>19595146.600000001</v>
      </c>
      <c r="BM25" s="94">
        <f t="shared" si="19"/>
        <v>22584905.24999997</v>
      </c>
      <c r="BN25" s="94">
        <f t="shared" si="20"/>
        <v>19124161.099999994</v>
      </c>
      <c r="BO25" s="94">
        <f t="shared" si="20"/>
        <v>21299726.709999979</v>
      </c>
      <c r="BP25" s="75">
        <f t="shared" si="35"/>
        <v>21713416.809999973</v>
      </c>
      <c r="BQ25" s="94">
        <f t="shared" si="35"/>
        <v>19788185.990000002</v>
      </c>
      <c r="BR25" s="94">
        <f t="shared" si="36"/>
        <v>12228388.439999986</v>
      </c>
      <c r="BS25" s="94">
        <f t="shared" si="36"/>
        <v>20821592.350000001</v>
      </c>
      <c r="BT25" s="94">
        <f t="shared" si="37"/>
        <v>21677534.750000015</v>
      </c>
      <c r="BU25" s="94">
        <f t="shared" si="37"/>
        <v>20771244.149999995</v>
      </c>
      <c r="BV25" s="94">
        <f t="shared" si="30"/>
        <v>20023644.740000021</v>
      </c>
      <c r="BW25" s="94">
        <f t="shared" si="30"/>
        <v>22436654.749999978</v>
      </c>
      <c r="BX25" s="94">
        <f t="shared" si="30"/>
        <v>23877312.989999991</v>
      </c>
      <c r="BY25" s="94">
        <f t="shared" si="31"/>
        <v>26975196.109999985</v>
      </c>
      <c r="BZ25" s="94">
        <f t="shared" si="31"/>
        <v>22660059.369999975</v>
      </c>
      <c r="CA25" s="94">
        <f t="shared" si="32"/>
        <v>23396845.959999986</v>
      </c>
      <c r="CB25" s="94">
        <f t="shared" si="32"/>
        <v>27533610.319999993</v>
      </c>
      <c r="CC25" s="94">
        <f>CC11+CC18</f>
        <v>24594494.229999986</v>
      </c>
      <c r="CD25" s="94">
        <f t="shared" si="23"/>
        <v>15052297.079999991</v>
      </c>
      <c r="CE25" s="94">
        <f t="shared" si="23"/>
        <v>23740869.979999986</v>
      </c>
      <c r="CF25" s="94">
        <f t="shared" si="24"/>
        <v>26309523.969999947</v>
      </c>
      <c r="CG25" s="94">
        <f t="shared" ref="CG25:CT25" si="40">CG11+CG18</f>
        <v>24449757.310000014</v>
      </c>
      <c r="CH25" s="94">
        <f t="shared" si="40"/>
        <v>21263483.63000001</v>
      </c>
      <c r="CI25" s="94">
        <f t="shared" si="40"/>
        <v>22386877.580000006</v>
      </c>
      <c r="CJ25" s="94">
        <f t="shared" si="40"/>
        <v>25188194.470000021</v>
      </c>
      <c r="CK25" s="94">
        <f t="shared" si="40"/>
        <v>23982544.440000016</v>
      </c>
      <c r="CL25" s="94">
        <f t="shared" si="40"/>
        <v>23594163.780000012</v>
      </c>
      <c r="CM25" s="94">
        <f t="shared" si="40"/>
        <v>23779535.500000011</v>
      </c>
      <c r="CN25" s="94">
        <f t="shared" si="40"/>
        <v>24460456.810000036</v>
      </c>
      <c r="CO25" s="94">
        <f t="shared" si="40"/>
        <v>27653801.679999996</v>
      </c>
      <c r="CP25" s="94">
        <f t="shared" si="40"/>
        <v>13603373.130000003</v>
      </c>
      <c r="CQ25" s="94">
        <f t="shared" si="40"/>
        <v>23168734.320000008</v>
      </c>
      <c r="CR25" s="94">
        <f t="shared" si="40"/>
        <v>27745147.940000016</v>
      </c>
      <c r="CS25" s="94">
        <f t="shared" si="40"/>
        <v>23914768.680000015</v>
      </c>
      <c r="CT25" s="94">
        <f t="shared" si="40"/>
        <v>23552208.65999997</v>
      </c>
    </row>
    <row r="26" spans="2:98" ht="14.65" thickBot="1">
      <c r="B26" s="60" t="s">
        <v>28</v>
      </c>
      <c r="C26" s="73">
        <f t="shared" si="0"/>
        <v>3187325.5100000012</v>
      </c>
      <c r="D26" s="42">
        <f t="shared" ref="D26:Z26" si="41">D12+D19</f>
        <v>3417007.1099999943</v>
      </c>
      <c r="E26" s="42">
        <f t="shared" si="41"/>
        <v>4123894.609999992</v>
      </c>
      <c r="F26" s="42">
        <f t="shared" si="41"/>
        <v>3381153.2699999972</v>
      </c>
      <c r="G26" s="42">
        <f t="shared" si="41"/>
        <v>3758866.6999999993</v>
      </c>
      <c r="H26" s="42">
        <f t="shared" si="41"/>
        <v>3938096.7299999911</v>
      </c>
      <c r="I26" s="42">
        <f t="shared" si="41"/>
        <v>3804222.6999999904</v>
      </c>
      <c r="J26" s="42">
        <f t="shared" si="41"/>
        <v>1912117.5600000077</v>
      </c>
      <c r="K26" s="42">
        <f t="shared" si="41"/>
        <v>3478452.5899999938</v>
      </c>
      <c r="L26" s="42">
        <f t="shared" si="41"/>
        <v>4327744.5699999882</v>
      </c>
      <c r="M26" s="42">
        <f t="shared" si="41"/>
        <v>4160816.1899999883</v>
      </c>
      <c r="N26" s="43">
        <f t="shared" si="41"/>
        <v>4046716.6499999915</v>
      </c>
      <c r="O26" s="42">
        <f t="shared" si="41"/>
        <v>3739344.6400000015</v>
      </c>
      <c r="P26" s="42">
        <f t="shared" si="41"/>
        <v>4200671.5299999909</v>
      </c>
      <c r="Q26" s="42">
        <f t="shared" si="41"/>
        <v>4538845.0999999912</v>
      </c>
      <c r="R26" s="42">
        <f t="shared" si="41"/>
        <v>4187154.5499999933</v>
      </c>
      <c r="S26" s="42">
        <f t="shared" si="41"/>
        <v>3857305.4399999985</v>
      </c>
      <c r="T26" s="42">
        <f t="shared" si="41"/>
        <v>4729538.7899999861</v>
      </c>
      <c r="U26" s="42">
        <f t="shared" si="41"/>
        <v>4895372.4099999852</v>
      </c>
      <c r="V26" s="42">
        <f t="shared" si="41"/>
        <v>2287352.8500000061</v>
      </c>
      <c r="W26" s="42">
        <f t="shared" si="41"/>
        <v>3762490.4299999969</v>
      </c>
      <c r="X26" s="42">
        <f t="shared" si="41"/>
        <v>5316325.0999999903</v>
      </c>
      <c r="Y26" s="42">
        <f t="shared" si="41"/>
        <v>4936488.7299999911</v>
      </c>
      <c r="Z26" s="43">
        <f t="shared" si="41"/>
        <v>4831131.9299999941</v>
      </c>
      <c r="AA26" s="42">
        <f t="shared" si="2"/>
        <v>4467581.2699999921</v>
      </c>
      <c r="AB26" s="42">
        <f t="shared" si="2"/>
        <v>4871842.2099999916</v>
      </c>
      <c r="AC26" s="42">
        <f t="shared" si="3"/>
        <v>5186389.5299999919</v>
      </c>
      <c r="AD26" s="42">
        <f t="shared" si="3"/>
        <v>5027474.4599999888</v>
      </c>
      <c r="AE26" s="42">
        <f t="shared" si="4"/>
        <v>5205507.0299999919</v>
      </c>
      <c r="AF26" s="42">
        <f t="shared" si="4"/>
        <v>4800346.3699999927</v>
      </c>
      <c r="AG26" s="42">
        <f t="shared" si="4"/>
        <v>5804779.3699999917</v>
      </c>
      <c r="AH26" s="76">
        <f t="shared" si="34"/>
        <v>2739769.6600000067</v>
      </c>
      <c r="AI26" s="96">
        <f t="shared" si="34"/>
        <v>4843179.3499999922</v>
      </c>
      <c r="AJ26" s="96">
        <f t="shared" si="6"/>
        <v>6140614.6399999913</v>
      </c>
      <c r="AK26" s="103">
        <f t="shared" si="6"/>
        <v>5203378.7499999916</v>
      </c>
      <c r="AL26" s="96">
        <f t="shared" si="27"/>
        <v>5663849.4199999925</v>
      </c>
      <c r="AM26" s="76">
        <f t="shared" si="27"/>
        <v>5370877.8899999904</v>
      </c>
      <c r="AN26" s="76">
        <f t="shared" si="28"/>
        <v>5859031.6199999824</v>
      </c>
      <c r="AO26" s="76">
        <f t="shared" si="28"/>
        <v>3922338.4700000016</v>
      </c>
      <c r="AP26" s="76">
        <f t="shared" si="28"/>
        <v>252108.92000000004</v>
      </c>
      <c r="AQ26" s="76">
        <f t="shared" si="8"/>
        <v>2115988.540000007</v>
      </c>
      <c r="AR26" s="96">
        <f t="shared" si="8"/>
        <v>5983316.5499999858</v>
      </c>
      <c r="AS26" s="96">
        <f t="shared" si="9"/>
        <v>6850080.0399999768</v>
      </c>
      <c r="AT26" s="96">
        <f t="shared" si="10"/>
        <v>3313200.3100000005</v>
      </c>
      <c r="AU26" s="96">
        <f t="shared" si="10"/>
        <v>6029910.4199999832</v>
      </c>
      <c r="AV26" s="96">
        <f t="shared" si="11"/>
        <v>6837659.3999999836</v>
      </c>
      <c r="AW26" s="96">
        <f t="shared" si="11"/>
        <v>6919930.9799999846</v>
      </c>
      <c r="AX26" s="96">
        <f t="shared" si="12"/>
        <v>7677063.0899999775</v>
      </c>
      <c r="AY26" s="96">
        <f t="shared" si="12"/>
        <v>5899105.8099999893</v>
      </c>
      <c r="AZ26" s="96">
        <f t="shared" si="13"/>
        <v>7180919.629999985</v>
      </c>
      <c r="BA26" s="96">
        <f t="shared" si="13"/>
        <v>8360741.0899999626</v>
      </c>
      <c r="BB26" s="96">
        <f t="shared" si="14"/>
        <v>6883152.4199999813</v>
      </c>
      <c r="BC26" s="96">
        <f t="shared" si="14"/>
        <v>8028818.1299999841</v>
      </c>
      <c r="BD26" s="96">
        <f t="shared" si="14"/>
        <v>7618303.1899999809</v>
      </c>
      <c r="BE26" s="96">
        <f t="shared" si="15"/>
        <v>7325195.2399999853</v>
      </c>
      <c r="BF26" s="96">
        <f t="shared" si="15"/>
        <v>3344477.8600000036</v>
      </c>
      <c r="BG26" s="96">
        <f t="shared" si="16"/>
        <v>6796961.8799999831</v>
      </c>
      <c r="BH26" s="96">
        <f t="shared" si="17"/>
        <v>7506959.5399999917</v>
      </c>
      <c r="BI26" s="96">
        <f t="shared" si="17"/>
        <v>7037025.4199999869</v>
      </c>
      <c r="BJ26" s="96">
        <f t="shared" si="18"/>
        <v>7835061.7599999821</v>
      </c>
      <c r="BK26" s="96">
        <f t="shared" si="18"/>
        <v>6176442.2899999889</v>
      </c>
      <c r="BL26" s="96">
        <f t="shared" si="19"/>
        <v>7368647.6899999799</v>
      </c>
      <c r="BM26" s="96">
        <f t="shared" si="19"/>
        <v>8825225.739999989</v>
      </c>
      <c r="BN26" s="96">
        <f t="shared" si="20"/>
        <v>7364257.8399999868</v>
      </c>
      <c r="BO26" s="94">
        <f t="shared" si="20"/>
        <v>7958575.0699999761</v>
      </c>
      <c r="BP26" s="75">
        <f t="shared" si="35"/>
        <v>8098408.8899999745</v>
      </c>
      <c r="BQ26" s="94">
        <f t="shared" si="35"/>
        <v>7457800.7699999865</v>
      </c>
      <c r="BR26" s="94">
        <f t="shared" si="36"/>
        <v>3891249.5700000012</v>
      </c>
      <c r="BS26" s="94">
        <f t="shared" si="36"/>
        <v>7595600.749999987</v>
      </c>
      <c r="BT26" s="94">
        <f t="shared" si="37"/>
        <v>8212929.1299999878</v>
      </c>
      <c r="BU26" s="94">
        <f t="shared" si="37"/>
        <v>7895045.8099999763</v>
      </c>
      <c r="BV26" s="94">
        <f t="shared" si="30"/>
        <v>8374535.5399999935</v>
      </c>
      <c r="BW26" s="96">
        <f t="shared" si="30"/>
        <v>7611784.7799999854</v>
      </c>
      <c r="BX26" s="96">
        <f t="shared" si="30"/>
        <v>8229735.6799999923</v>
      </c>
      <c r="BY26" s="96">
        <f t="shared" si="31"/>
        <v>9624337.2899999842</v>
      </c>
      <c r="BZ26" s="96">
        <f t="shared" si="31"/>
        <v>7867106.3199999854</v>
      </c>
      <c r="CA26" s="96">
        <f t="shared" si="32"/>
        <v>7949285.7299999865</v>
      </c>
      <c r="CB26" s="96">
        <f t="shared" si="32"/>
        <v>9535504.5899999849</v>
      </c>
      <c r="CC26" s="96">
        <f>CC12+CC19</f>
        <v>8577805.6899999902</v>
      </c>
      <c r="CD26" s="96">
        <f t="shared" si="23"/>
        <v>4321423.1999999993</v>
      </c>
      <c r="CE26" s="96">
        <f t="shared" si="23"/>
        <v>7944154.9999999795</v>
      </c>
      <c r="CF26" s="96">
        <f t="shared" si="24"/>
        <v>9467155.9299999662</v>
      </c>
      <c r="CG26" s="96">
        <f t="shared" ref="CG26:CT26" si="42">CG12+CG19</f>
        <v>8997230.129999971</v>
      </c>
      <c r="CH26" s="96">
        <f t="shared" si="42"/>
        <v>8697528.7299999855</v>
      </c>
      <c r="CI26" s="96">
        <f t="shared" si="42"/>
        <v>8039101.4599999841</v>
      </c>
      <c r="CJ26" s="96">
        <f t="shared" si="42"/>
        <v>9403068.4299999829</v>
      </c>
      <c r="CK26" s="96">
        <f t="shared" si="42"/>
        <v>9494229.3799999803</v>
      </c>
      <c r="CL26" s="96">
        <f t="shared" si="42"/>
        <v>9385480.2799999863</v>
      </c>
      <c r="CM26" s="96">
        <f t="shared" si="42"/>
        <v>8127997.739999989</v>
      </c>
      <c r="CN26" s="96">
        <f t="shared" si="42"/>
        <v>9185286.5699999854</v>
      </c>
      <c r="CO26" s="96">
        <f t="shared" si="42"/>
        <v>10248545.589999989</v>
      </c>
      <c r="CP26" s="96">
        <f t="shared" si="42"/>
        <v>4155310.9699999979</v>
      </c>
      <c r="CQ26" s="96">
        <f t="shared" si="42"/>
        <v>8262719.6699999925</v>
      </c>
      <c r="CR26" s="96">
        <f t="shared" si="42"/>
        <v>10189708.939999979</v>
      </c>
      <c r="CS26" s="96">
        <f t="shared" si="42"/>
        <v>8769486.6899999846</v>
      </c>
      <c r="CT26" s="96">
        <f t="shared" si="42"/>
        <v>9447803.7199999876</v>
      </c>
    </row>
    <row r="27" spans="2:98" ht="14.65" thickBot="1">
      <c r="B27" s="59"/>
      <c r="C27" s="347">
        <f t="shared" ref="C27" si="43">SUM(C21:C26)</f>
        <v>231831022.98999959</v>
      </c>
      <c r="D27" s="347">
        <f t="shared" ref="D27" si="44">SUM(D21:D26)</f>
        <v>233410466.29999959</v>
      </c>
      <c r="E27" s="347">
        <f t="shared" ref="E27" si="45">SUM(E21:E26)</f>
        <v>280823292.24999958</v>
      </c>
      <c r="F27" s="347">
        <f t="shared" ref="F27" si="46">SUM(F21:F26)</f>
        <v>224554561.7499997</v>
      </c>
      <c r="G27" s="347">
        <f t="shared" ref="G27" si="47">SUM(G21:G26)</f>
        <v>254852924.54999962</v>
      </c>
      <c r="H27" s="347">
        <f t="shared" ref="H27" si="48">SUM(H21:H26)</f>
        <v>268589345.61999965</v>
      </c>
      <c r="I27" s="347">
        <f t="shared" ref="I27" si="49">SUM(I21:I26)</f>
        <v>250747035.37999958</v>
      </c>
      <c r="J27" s="347">
        <f t="shared" ref="J27" si="50">SUM(J21:J26)</f>
        <v>136551475.28000009</v>
      </c>
      <c r="K27" s="347">
        <f t="shared" ref="K27" si="51">SUM(K21:K26)</f>
        <v>233476726.49999976</v>
      </c>
      <c r="L27" s="347">
        <f t="shared" ref="L27" si="52">SUM(L21:L26)</f>
        <v>271176726.46999955</v>
      </c>
      <c r="M27" s="347">
        <f t="shared" ref="M27" si="53">SUM(M21:M26)</f>
        <v>253860008.77999967</v>
      </c>
      <c r="N27" s="347">
        <f t="shared" ref="N27" si="54">SUM(N21:N26)</f>
        <v>245458890.62999961</v>
      </c>
      <c r="O27" s="347">
        <f t="shared" ref="O27" si="55">SUM(O21:O26)</f>
        <v>235683065.37999964</v>
      </c>
      <c r="P27" s="347">
        <f t="shared" ref="P27" si="56">SUM(P21:P26)</f>
        <v>242027554.65999967</v>
      </c>
      <c r="Q27" s="347">
        <f t="shared" ref="Q27" si="57">SUM(Q21:Q26)</f>
        <v>265993991.45999947</v>
      </c>
      <c r="R27" s="347">
        <f t="shared" ref="R27" si="58">SUM(R21:R26)</f>
        <v>250856235.02999952</v>
      </c>
      <c r="S27" s="347">
        <f t="shared" ref="S27" si="59">SUM(S21:S26)</f>
        <v>235256946.36999962</v>
      </c>
      <c r="T27" s="347">
        <f t="shared" ref="T27" si="60">SUM(T21:T26)</f>
        <v>274831221.8599996</v>
      </c>
      <c r="U27" s="347">
        <f t="shared" ref="U27" si="61">SUM(U21:U26)</f>
        <v>272535261.1899994</v>
      </c>
      <c r="V27" s="347">
        <f t="shared" ref="V27" si="62">SUM(V21:V26)</f>
        <v>136578882.51000005</v>
      </c>
      <c r="W27" s="347">
        <f t="shared" ref="W27" si="63">SUM(W21:W26)</f>
        <v>221869684.10999981</v>
      </c>
      <c r="X27" s="347">
        <f t="shared" ref="X27" si="64">SUM(X21:X26)</f>
        <v>288209366.67999959</v>
      </c>
      <c r="Y27" s="347">
        <f t="shared" ref="Y27" si="65">SUM(Y21:Y26)</f>
        <v>261704425.71999964</v>
      </c>
      <c r="Z27" s="347">
        <f t="shared" ref="Z27" si="66">SUM(Z21:Z26)</f>
        <v>248660870.02999967</v>
      </c>
      <c r="AA27" s="347">
        <f t="shared" ref="AA27" si="67">SUM(AA21:AA26)</f>
        <v>238556346.41999975</v>
      </c>
      <c r="AB27" s="347">
        <f t="shared" ref="AB27" si="68">SUM(AB21:AB26)</f>
        <v>241635259.31999958</v>
      </c>
      <c r="AC27" s="347">
        <f t="shared" ref="AC27" si="69">SUM(AC21:AC26)</f>
        <v>270130364.50999975</v>
      </c>
      <c r="AD27" s="347">
        <f t="shared" ref="AD27" si="70">SUM(AD21:AD26)</f>
        <v>257064372.66999996</v>
      </c>
      <c r="AE27" s="347">
        <f t="shared" ref="AE27" si="71">SUM(AE21:AE26)</f>
        <v>268365278.89999983</v>
      </c>
      <c r="AF27" s="347">
        <f t="shared" ref="AF27" si="72">SUM(AF21:AF26)</f>
        <v>253355767.54999995</v>
      </c>
      <c r="AG27" s="347">
        <f t="shared" ref="AG27" si="73">SUM(AG21:AG26)</f>
        <v>299743225.54999995</v>
      </c>
      <c r="AH27" s="347">
        <f t="shared" ref="AH27" si="74">SUM(AH21:AH26)</f>
        <v>145305685.13999996</v>
      </c>
      <c r="AI27" s="347">
        <f t="shared" ref="AI27" si="75">SUM(AI21:AI26)</f>
        <v>250326456.51999894</v>
      </c>
      <c r="AJ27" s="347">
        <f t="shared" ref="AJ27" si="76">SUM(AJ21:AJ26)</f>
        <v>301527441.51999867</v>
      </c>
      <c r="AK27" s="347">
        <f t="shared" ref="AK27" si="77">SUM(AK21:AK26)</f>
        <v>253047111.77999872</v>
      </c>
      <c r="AL27" s="347">
        <f t="shared" ref="AL27" si="78">SUM(AL21:AL26)</f>
        <v>269289796.05999887</v>
      </c>
      <c r="AM27" s="347">
        <f t="shared" ref="AM27" si="79">SUM(AM21:AM26)</f>
        <v>269314300.5799979</v>
      </c>
      <c r="AN27" s="347">
        <f t="shared" ref="AN27" si="80">SUM(AN21:AN26)</f>
        <v>285030311.41999805</v>
      </c>
      <c r="AO27" s="347">
        <f t="shared" ref="AO27" si="81">SUM(AO21:AO26)</f>
        <v>197691107.1799995</v>
      </c>
      <c r="AP27" s="347">
        <f t="shared" ref="AP27" si="82">SUM(AP21:AP26)</f>
        <v>17378035.220000017</v>
      </c>
      <c r="AQ27" s="347">
        <f t="shared" ref="AQ27" si="83">SUM(AQ21:AQ26)</f>
        <v>148936267.1899997</v>
      </c>
      <c r="AR27" s="347">
        <f t="shared" ref="AR27" si="84">SUM(AR21:AR26)</f>
        <v>335343487.02999896</v>
      </c>
      <c r="AS27" s="347">
        <f t="shared" ref="AS27" si="85">SUM(AS21:AS26)</f>
        <v>338906264.82999939</v>
      </c>
      <c r="AT27" s="347">
        <f t="shared" ref="AT27" si="86">SUM(AT21:AT26)</f>
        <v>169477869.28999978</v>
      </c>
      <c r="AU27" s="347">
        <f t="shared" ref="AU27" si="87">SUM(AU21:AU26)</f>
        <v>301926929.12999827</v>
      </c>
      <c r="AV27" s="347">
        <f t="shared" ref="AV27" si="88">SUM(AV21:AV26)</f>
        <v>317583558.18999958</v>
      </c>
      <c r="AW27" s="347">
        <f t="shared" ref="AW27" si="89">SUM(AW21:AW26)</f>
        <v>307101862.92999929</v>
      </c>
      <c r="AX27" s="347">
        <f t="shared" ref="AX27" si="90">SUM(AX21:AX26)</f>
        <v>341430715.28999895</v>
      </c>
      <c r="AY27" s="347">
        <f t="shared" ref="AY27" si="91">SUM(AY21:AY26)</f>
        <v>274055041.05999863</v>
      </c>
      <c r="AZ27" s="347">
        <f t="shared" ref="AZ27" si="92">SUM(AZ21:AZ26)</f>
        <v>310710280.43999892</v>
      </c>
      <c r="BA27" s="347">
        <f t="shared" ref="BA27" si="93">SUM(BA21:BA26)</f>
        <v>361518889.01999956</v>
      </c>
      <c r="BB27" s="347">
        <f t="shared" ref="BB27" si="94">SUM(BB21:BB26)</f>
        <v>299532624.65999866</v>
      </c>
      <c r="BC27" s="347">
        <f t="shared" ref="BC27" si="95">SUM(BC21:BC26)</f>
        <v>360747150.11999857</v>
      </c>
      <c r="BD27" s="347">
        <f t="shared" ref="BD27" si="96">SUM(BD21:BD26)</f>
        <v>332294579.86999953</v>
      </c>
      <c r="BE27" s="347">
        <f t="shared" ref="BE27" si="97">SUM(BE21:BE26)</f>
        <v>331973746.33999896</v>
      </c>
      <c r="BF27" s="347">
        <f t="shared" ref="BF27" si="98">SUM(BF21:BF26)</f>
        <v>164507935.16000015</v>
      </c>
      <c r="BG27" s="347">
        <f t="shared" ref="BG27" si="99">SUM(BG21:BG26)</f>
        <v>315203782.75999838</v>
      </c>
      <c r="BH27" s="347">
        <f t="shared" ref="BH27" si="100">SUM(BH21:BH26)</f>
        <v>332799003.58999932</v>
      </c>
      <c r="BI27" s="347">
        <f t="shared" ref="BI27" si="101">SUM(BI21:BI26)</f>
        <v>310029421.62999833</v>
      </c>
      <c r="BJ27" s="347">
        <f t="shared" ref="BJ27" si="102">SUM(BJ21:BJ26)</f>
        <v>337940481.60999924</v>
      </c>
      <c r="BK27" s="347">
        <f t="shared" ref="BK27" si="103">SUM(BK21:BK26)</f>
        <v>279261816.76999849</v>
      </c>
      <c r="BL27" s="347">
        <f t="shared" ref="BL27" si="104">SUM(BL21:BL26)</f>
        <v>311246107.13999909</v>
      </c>
      <c r="BM27" s="347">
        <f t="shared" ref="BM27" si="105">SUM(BM21:BM26)</f>
        <v>377823599.26999915</v>
      </c>
      <c r="BN27" s="347">
        <f t="shared" ref="BN27" si="106">SUM(BN21:BN26)</f>
        <v>311874396.9899984</v>
      </c>
      <c r="BO27" s="347">
        <f t="shared" ref="BO27" si="107">SUM(BO21:BO26)</f>
        <v>344313172.07999933</v>
      </c>
      <c r="BP27" s="347">
        <f t="shared" ref="BP27" si="108">SUM(BP21:BP26)</f>
        <v>362316941.12999916</v>
      </c>
      <c r="BQ27" s="347">
        <f t="shared" ref="BQ27" si="109">SUM(BQ21:BQ26)</f>
        <v>322399796.19999874</v>
      </c>
      <c r="BR27" s="347">
        <f t="shared" ref="BR27" si="110">SUM(BR21:BR26)</f>
        <v>179998951.29000005</v>
      </c>
      <c r="BS27" s="347">
        <f t="shared" ref="BS27" si="111">SUM(BS21:BS26)</f>
        <v>337212662.28999877</v>
      </c>
      <c r="BT27" s="347">
        <f t="shared" ref="BT27" si="112">SUM(BT21:BT26)</f>
        <v>350322481.5099988</v>
      </c>
      <c r="BU27" s="347">
        <f t="shared" ref="BU27" si="113">SUM(BU21:BU26)</f>
        <v>329085991.70999897</v>
      </c>
      <c r="BV27" s="347">
        <f t="shared" ref="BV27" si="114">SUM(BV21:BV26)</f>
        <v>344908116.61999905</v>
      </c>
      <c r="BW27" s="347">
        <f t="shared" ref="BW27:CS27" si="115">SUM(BW21:BW26)</f>
        <v>324830211.05999899</v>
      </c>
      <c r="BX27" s="347">
        <f t="shared" si="115"/>
        <v>328525935.99999905</v>
      </c>
      <c r="BY27" s="347">
        <f t="shared" si="115"/>
        <v>396523938.29999828</v>
      </c>
      <c r="BZ27" s="347">
        <f t="shared" si="115"/>
        <v>318790019.31999892</v>
      </c>
      <c r="CA27" s="347">
        <f t="shared" si="115"/>
        <v>331678640.43999863</v>
      </c>
      <c r="CB27" s="347">
        <f t="shared" si="115"/>
        <v>401794198.91999894</v>
      </c>
      <c r="CC27" s="347">
        <f t="shared" si="115"/>
        <v>350812562.29999948</v>
      </c>
      <c r="CD27" s="347">
        <f t="shared" si="115"/>
        <v>191390511.91000006</v>
      </c>
      <c r="CE27" s="347">
        <f t="shared" si="115"/>
        <v>338572940.80999899</v>
      </c>
      <c r="CF27" s="347">
        <f t="shared" si="115"/>
        <v>369345590.67999929</v>
      </c>
      <c r="CG27" s="347">
        <f t="shared" si="115"/>
        <v>323065536.05999994</v>
      </c>
      <c r="CH27" s="347">
        <f t="shared" si="115"/>
        <v>311323705.31999969</v>
      </c>
      <c r="CI27" s="347">
        <f t="shared" si="115"/>
        <v>290618334.61999971</v>
      </c>
      <c r="CJ27" s="347">
        <f t="shared" si="115"/>
        <v>325940523.53000015</v>
      </c>
      <c r="CK27" s="347">
        <f t="shared" si="115"/>
        <v>331737878.57000005</v>
      </c>
      <c r="CL27" s="347">
        <f t="shared" si="115"/>
        <v>333619317.67999995</v>
      </c>
      <c r="CM27" s="347">
        <f t="shared" si="115"/>
        <v>304532707.26000011</v>
      </c>
      <c r="CN27" s="347">
        <f t="shared" si="115"/>
        <v>338065942.74000019</v>
      </c>
      <c r="CO27" s="347">
        <f t="shared" si="115"/>
        <v>367783971.08000016</v>
      </c>
      <c r="CP27" s="347">
        <f t="shared" si="115"/>
        <v>167514101.04999998</v>
      </c>
      <c r="CQ27" s="347">
        <f t="shared" si="115"/>
        <v>312330637.16000015</v>
      </c>
      <c r="CR27" s="347">
        <f t="shared" si="115"/>
        <v>369567719.32000011</v>
      </c>
      <c r="CS27" s="347">
        <f t="shared" si="115"/>
        <v>317014598.47999996</v>
      </c>
      <c r="CT27" s="347">
        <f>SUM(CT21:CT26)</f>
        <v>331068913.83999997</v>
      </c>
    </row>
    <row r="28" spans="2:98" ht="14.65" thickBot="1">
      <c r="B28" s="58" t="s">
        <v>457</v>
      </c>
      <c r="N28" s="6"/>
      <c r="Z28" s="6"/>
      <c r="AI28" s="92"/>
      <c r="AJ28" s="92"/>
      <c r="AK28" s="100"/>
      <c r="AL28" s="92"/>
      <c r="AM28" s="100"/>
      <c r="AN28" s="100"/>
      <c r="AO28" s="100"/>
      <c r="AP28" s="100"/>
      <c r="AQ28" s="100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100"/>
      <c r="BQ28" s="92"/>
      <c r="BR28" s="92"/>
      <c r="BS28" s="92"/>
      <c r="BT28" s="92"/>
      <c r="BU28" s="92"/>
      <c r="BV28" s="92"/>
      <c r="BW28" s="336" t="e">
        <f>#REF!</f>
        <v>#REF!</v>
      </c>
      <c r="BX28" s="336" t="e">
        <f>#REF!</f>
        <v>#REF!</v>
      </c>
      <c r="BY28" s="336" t="e">
        <f>#REF!</f>
        <v>#REF!</v>
      </c>
      <c r="BZ28" s="336" t="e">
        <f>#REF!</f>
        <v>#REF!</v>
      </c>
      <c r="CA28" s="336" t="e">
        <f>#REF!</f>
        <v>#REF!</v>
      </c>
      <c r="CB28" s="336" t="e">
        <f>#REF!</f>
        <v>#REF!</v>
      </c>
      <c r="CC28" s="336" t="e">
        <f>#REF!</f>
        <v>#REF!</v>
      </c>
      <c r="CD28" s="336" t="e">
        <f>#REF!</f>
        <v>#REF!</v>
      </c>
      <c r="CE28" s="336" t="e">
        <f>#REF!</f>
        <v>#REF!</v>
      </c>
      <c r="CF28" s="336" t="e">
        <f>#REF!</f>
        <v>#REF!</v>
      </c>
      <c r="CG28" s="336" t="e">
        <f>#REF!</f>
        <v>#REF!</v>
      </c>
      <c r="CH28" s="336" t="e">
        <f>#REF!</f>
        <v>#REF!</v>
      </c>
      <c r="CI28" s="336" t="e">
        <f>#REF!</f>
        <v>#REF!</v>
      </c>
      <c r="CJ28" s="336" t="e">
        <f>#REF!</f>
        <v>#REF!</v>
      </c>
      <c r="CK28" s="336" t="e">
        <f>#REF!</f>
        <v>#REF!</v>
      </c>
      <c r="CL28" s="336" t="e">
        <f>#REF!</f>
        <v>#REF!</v>
      </c>
      <c r="CM28" s="336" t="e">
        <f>#REF!</f>
        <v>#REF!</v>
      </c>
      <c r="CN28" s="336" t="e">
        <f>#REF!</f>
        <v>#REF!</v>
      </c>
      <c r="CO28" s="336" t="e">
        <f>#REF!</f>
        <v>#REF!</v>
      </c>
      <c r="CP28" s="336" t="e">
        <f>#REF!</f>
        <v>#REF!</v>
      </c>
      <c r="CQ28" s="336" t="e">
        <f>#REF!</f>
        <v>#REF!</v>
      </c>
      <c r="CR28" s="336" t="e">
        <f>#REF!</f>
        <v>#REF!</v>
      </c>
      <c r="CS28" s="336" t="e">
        <f>#REF!</f>
        <v>#REF!</v>
      </c>
      <c r="CT28" s="336" t="e">
        <f>#REF!</f>
        <v>#REF!</v>
      </c>
    </row>
    <row r="29" spans="2:98">
      <c r="B29" s="77" t="s">
        <v>25</v>
      </c>
      <c r="C29" s="82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1"/>
      <c r="AJ29" s="51"/>
      <c r="AK29" s="27"/>
      <c r="AL29" s="27"/>
      <c r="AM29" s="27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</row>
    <row r="30" spans="2:98">
      <c r="B30" s="78" t="s">
        <v>2</v>
      </c>
      <c r="C30" s="83"/>
      <c r="N30" s="6"/>
      <c r="Z30" s="6"/>
      <c r="AK30" s="62"/>
      <c r="CG30"/>
    </row>
    <row r="31" spans="2:98">
      <c r="B31" s="79" t="s">
        <v>1</v>
      </c>
      <c r="C31" s="84">
        <f>C7</f>
        <v>13751960.749999888</v>
      </c>
      <c r="D31" s="7">
        <f>C31+D7</f>
        <v>27455320.909999792</v>
      </c>
      <c r="E31" s="7">
        <f t="shared" ref="E31:N31" si="116">D31+E7</f>
        <v>43414254.999999702</v>
      </c>
      <c r="F31" s="7">
        <f t="shared" si="116"/>
        <v>56385860.239999615</v>
      </c>
      <c r="G31" s="7">
        <f t="shared" si="116"/>
        <v>70955454.309999511</v>
      </c>
      <c r="H31" s="7">
        <f t="shared" si="116"/>
        <v>85781966.949999392</v>
      </c>
      <c r="I31" s="7">
        <f t="shared" si="116"/>
        <v>99962740.609999299</v>
      </c>
      <c r="J31" s="7">
        <f t="shared" si="116"/>
        <v>109653270.15999927</v>
      </c>
      <c r="K31" s="7">
        <f t="shared" si="116"/>
        <v>124361089.74999915</v>
      </c>
      <c r="L31" s="7">
        <f t="shared" si="116"/>
        <v>140192738.69999906</v>
      </c>
      <c r="M31" s="7">
        <f t="shared" si="116"/>
        <v>155080400.58999896</v>
      </c>
      <c r="N31" s="8">
        <f t="shared" si="116"/>
        <v>168919897.87999889</v>
      </c>
      <c r="O31" s="7">
        <f>O7</f>
        <v>14430250.919999914</v>
      </c>
      <c r="P31" s="7">
        <f t="shared" ref="P31:Z31" si="117">O31+P7</f>
        <v>28520540.209999859</v>
      </c>
      <c r="Q31" s="7">
        <f t="shared" si="117"/>
        <v>43737692.569999754</v>
      </c>
      <c r="R31" s="7">
        <f t="shared" si="117"/>
        <v>57899053.319999643</v>
      </c>
      <c r="S31" s="7">
        <f t="shared" si="117"/>
        <v>71398639.779999554</v>
      </c>
      <c r="T31" s="7">
        <f t="shared" si="117"/>
        <v>86385241.90999949</v>
      </c>
      <c r="U31" s="7">
        <f t="shared" si="117"/>
        <v>101360638.2199994</v>
      </c>
      <c r="V31" s="7">
        <f t="shared" si="117"/>
        <v>110691409.43999937</v>
      </c>
      <c r="W31" s="7">
        <f t="shared" si="117"/>
        <v>124682584.41999929</v>
      </c>
      <c r="X31" s="7">
        <f t="shared" si="117"/>
        <v>141334196.58999923</v>
      </c>
      <c r="Y31" s="7">
        <f t="shared" si="117"/>
        <v>156415975.14999911</v>
      </c>
      <c r="Z31" s="8">
        <f t="shared" si="117"/>
        <v>170143367.10999903</v>
      </c>
      <c r="AA31" s="7">
        <f>AA7</f>
        <v>14522636.639999911</v>
      </c>
      <c r="AB31" s="7">
        <f t="shared" ref="AB31:AL31" si="118">AA31+AB7</f>
        <v>28575764.729999818</v>
      </c>
      <c r="AC31" s="7">
        <f t="shared" si="118"/>
        <v>43433138.099999756</v>
      </c>
      <c r="AD31" s="7">
        <f t="shared" si="118"/>
        <v>57934400.779999718</v>
      </c>
      <c r="AE31" s="7">
        <f t="shared" si="118"/>
        <v>72682965.319999665</v>
      </c>
      <c r="AF31" s="7">
        <f t="shared" si="118"/>
        <v>86237583.349999622</v>
      </c>
      <c r="AG31" s="7">
        <f t="shared" si="118"/>
        <v>101629209.29999958</v>
      </c>
      <c r="AH31" s="63">
        <f t="shared" si="118"/>
        <v>110689211.40999958</v>
      </c>
      <c r="AI31" s="7">
        <f t="shared" si="118"/>
        <v>125400463.4299995</v>
      </c>
      <c r="AJ31" s="7">
        <f t="shared" si="118"/>
        <v>142019316.17999944</v>
      </c>
      <c r="AK31" s="63">
        <f t="shared" si="118"/>
        <v>155980385.30999938</v>
      </c>
      <c r="AL31" s="7">
        <f t="shared" si="118"/>
        <v>170320188.05999929</v>
      </c>
      <c r="AM31" s="63">
        <f>AM7</f>
        <v>15554171.7099998</v>
      </c>
      <c r="AN31" s="63">
        <f t="shared" ref="AN31:AX31" si="119">AM31+AN7</f>
        <v>30881089.849999659</v>
      </c>
      <c r="AO31" s="63">
        <f t="shared" si="119"/>
        <v>41139451.029999621</v>
      </c>
      <c r="AP31" s="63">
        <f t="shared" si="119"/>
        <v>42380100.159999616</v>
      </c>
      <c r="AQ31" s="63">
        <f t="shared" si="119"/>
        <v>50324157.149999589</v>
      </c>
      <c r="AR31" s="7">
        <f t="shared" si="119"/>
        <v>66396605.189999476</v>
      </c>
      <c r="AS31" s="7">
        <f t="shared" si="119"/>
        <v>82670902.839999393</v>
      </c>
      <c r="AT31" s="7">
        <f t="shared" si="119"/>
        <v>91838370.279999375</v>
      </c>
      <c r="AU31" s="7">
        <f t="shared" si="119"/>
        <v>107747956.03999928</v>
      </c>
      <c r="AV31" s="7">
        <f t="shared" si="119"/>
        <v>123713579.0299992</v>
      </c>
      <c r="AW31" s="7">
        <f t="shared" si="119"/>
        <v>138767355.91999909</v>
      </c>
      <c r="AX31" s="7">
        <f t="shared" si="119"/>
        <v>154780711.41999894</v>
      </c>
      <c r="AY31" s="7">
        <f>AY7</f>
        <v>14054937.969999898</v>
      </c>
      <c r="AZ31" s="7">
        <f t="shared" ref="AZ31:BJ31" si="120">AY31+AZ7</f>
        <v>28752262.369999819</v>
      </c>
      <c r="BA31" s="7">
        <f t="shared" si="120"/>
        <v>45579026.279999718</v>
      </c>
      <c r="BB31" s="7">
        <f t="shared" si="120"/>
        <v>60997015.629999608</v>
      </c>
      <c r="BC31" s="7">
        <f t="shared" si="120"/>
        <v>74660357.849999517</v>
      </c>
      <c r="BD31" s="7">
        <f t="shared" si="120"/>
        <v>91252250.229999393</v>
      </c>
      <c r="BE31" s="7">
        <f t="shared" si="120"/>
        <v>106108077.62999929</v>
      </c>
      <c r="BF31" s="7">
        <f t="shared" si="120"/>
        <v>114848403.92999928</v>
      </c>
      <c r="BG31" s="7">
        <f t="shared" si="120"/>
        <v>130925257.6799992</v>
      </c>
      <c r="BH31" s="7">
        <f t="shared" si="120"/>
        <v>146777773.74999908</v>
      </c>
      <c r="BI31" s="7">
        <f t="shared" si="120"/>
        <v>161499768.83999899</v>
      </c>
      <c r="BJ31" s="7">
        <f t="shared" si="120"/>
        <v>176992193.89999893</v>
      </c>
      <c r="BK31" s="7">
        <f>BK7</f>
        <v>15654024.299999909</v>
      </c>
      <c r="BL31" s="7">
        <f t="shared" ref="BL31:BV31" si="121">BK31+BL7</f>
        <v>30723050.03999985</v>
      </c>
      <c r="BM31" s="7">
        <f t="shared" si="121"/>
        <v>48017780.949999735</v>
      </c>
      <c r="BN31" s="7">
        <f t="shared" si="121"/>
        <v>62240350.109999649</v>
      </c>
      <c r="BO31" s="7">
        <f t="shared" si="121"/>
        <v>77534414.349999547</v>
      </c>
      <c r="BP31" s="63">
        <f t="shared" si="121"/>
        <v>93439998.269999415</v>
      </c>
      <c r="BQ31" s="7">
        <f t="shared" si="121"/>
        <v>107594043.34999932</v>
      </c>
      <c r="BR31" s="7">
        <f t="shared" si="121"/>
        <v>116702744.20999931</v>
      </c>
      <c r="BS31" s="7">
        <f t="shared" si="121"/>
        <v>133147356.8099992</v>
      </c>
      <c r="BT31" s="7">
        <f t="shared" si="121"/>
        <v>149031562.29999912</v>
      </c>
      <c r="BU31" s="7">
        <f t="shared" si="121"/>
        <v>163966126.35999906</v>
      </c>
      <c r="BV31" s="7">
        <f t="shared" si="121"/>
        <v>179236410.75999898</v>
      </c>
      <c r="BW31" s="7">
        <f>BW7</f>
        <v>15452280.779999854</v>
      </c>
      <c r="BX31" s="7">
        <f t="shared" ref="BX31:CT31" si="122">BW31+BX7</f>
        <v>30331161.159999754</v>
      </c>
      <c r="BY31" s="7">
        <f t="shared" si="122"/>
        <v>47894862.309999615</v>
      </c>
      <c r="BZ31" s="7">
        <f t="shared" si="122"/>
        <v>61958628.309999503</v>
      </c>
      <c r="CA31" s="7">
        <f t="shared" si="122"/>
        <v>76530424.189999402</v>
      </c>
      <c r="CB31" s="7">
        <f t="shared" si="122"/>
        <v>93679224.809999317</v>
      </c>
      <c r="CC31" s="7">
        <f t="shared" si="122"/>
        <v>108590519.71999924</v>
      </c>
      <c r="CD31" s="7">
        <f t="shared" si="122"/>
        <v>118155909.18999921</v>
      </c>
      <c r="CE31" s="7">
        <f t="shared" si="122"/>
        <v>134152937.64999911</v>
      </c>
      <c r="CF31" s="7">
        <f t="shared" si="122"/>
        <v>149753742.84999904</v>
      </c>
      <c r="CG31" s="7">
        <f t="shared" si="122"/>
        <v>163401455.13999906</v>
      </c>
      <c r="CH31" s="7">
        <f t="shared" si="122"/>
        <v>176287266.49999905</v>
      </c>
      <c r="CI31" s="7">
        <f t="shared" si="122"/>
        <v>189544479.35999906</v>
      </c>
      <c r="CJ31" s="7">
        <f t="shared" si="122"/>
        <v>203767964.55999908</v>
      </c>
      <c r="CK31" s="7">
        <f t="shared" si="122"/>
        <v>217752336.38999909</v>
      </c>
      <c r="CL31" s="7">
        <f t="shared" si="122"/>
        <v>231705887.6299991</v>
      </c>
      <c r="CM31" s="7">
        <f t="shared" si="122"/>
        <v>244661921.26999912</v>
      </c>
      <c r="CN31" s="7">
        <f t="shared" si="122"/>
        <v>258485338.75999913</v>
      </c>
      <c r="CO31" s="7">
        <f t="shared" si="122"/>
        <v>273372103.25999916</v>
      </c>
      <c r="CP31" s="7">
        <f t="shared" si="122"/>
        <v>281190072.84999913</v>
      </c>
      <c r="CQ31" s="7">
        <f t="shared" si="122"/>
        <v>295404506.17999917</v>
      </c>
      <c r="CR31" s="7">
        <f t="shared" si="122"/>
        <v>311069733.37999922</v>
      </c>
      <c r="CS31" s="7">
        <f t="shared" si="122"/>
        <v>324568192.90999925</v>
      </c>
      <c r="CT31" s="7">
        <f t="shared" si="122"/>
        <v>338281555.08999926</v>
      </c>
    </row>
    <row r="32" spans="2:98">
      <c r="B32" s="79" t="s">
        <v>3</v>
      </c>
      <c r="C32" s="84">
        <f>C8</f>
        <v>89318441.94999972</v>
      </c>
      <c r="D32" s="7">
        <f>C32+D8</f>
        <v>178098050.11999953</v>
      </c>
      <c r="E32" s="7">
        <f t="shared" ref="E32:N32" si="123">D32+E8</f>
        <v>283565457.68999928</v>
      </c>
      <c r="F32" s="7">
        <f t="shared" si="123"/>
        <v>367929608.419999</v>
      </c>
      <c r="G32" s="7">
        <f t="shared" si="123"/>
        <v>462774634.79999882</v>
      </c>
      <c r="H32" s="7">
        <f t="shared" si="123"/>
        <v>561877327.31999874</v>
      </c>
      <c r="I32" s="7">
        <f t="shared" si="123"/>
        <v>655748219.97999859</v>
      </c>
      <c r="J32" s="7">
        <f t="shared" si="123"/>
        <v>711627227.80999863</v>
      </c>
      <c r="K32" s="7">
        <f t="shared" si="123"/>
        <v>800757011.58999848</v>
      </c>
      <c r="L32" s="7">
        <f t="shared" si="123"/>
        <v>900882755.67999828</v>
      </c>
      <c r="M32" s="7">
        <f t="shared" si="123"/>
        <v>996436014.30999815</v>
      </c>
      <c r="N32" s="8">
        <f t="shared" si="123"/>
        <v>1084624709.389998</v>
      </c>
      <c r="O32" s="7">
        <f>O8</f>
        <v>90834582.999999762</v>
      </c>
      <c r="P32" s="7">
        <f t="shared" ref="P32:Z32" si="124">O32+P8</f>
        <v>182445650.89999953</v>
      </c>
      <c r="Q32" s="7">
        <f t="shared" si="124"/>
        <v>281015992.2799992</v>
      </c>
      <c r="R32" s="7">
        <f t="shared" si="124"/>
        <v>373614705.53999901</v>
      </c>
      <c r="S32" s="7">
        <f t="shared" si="124"/>
        <v>460295636.36999875</v>
      </c>
      <c r="T32" s="7">
        <f t="shared" si="124"/>
        <v>561314408.56999862</v>
      </c>
      <c r="U32" s="7">
        <f t="shared" si="124"/>
        <v>662490512.11999834</v>
      </c>
      <c r="V32" s="7">
        <f t="shared" si="124"/>
        <v>717243846.18999839</v>
      </c>
      <c r="W32" s="7">
        <f t="shared" si="124"/>
        <v>801038420.91999817</v>
      </c>
      <c r="X32" s="7">
        <f t="shared" si="124"/>
        <v>906056613.75999796</v>
      </c>
      <c r="Y32" s="7">
        <f t="shared" si="124"/>
        <v>1002610263.7599978</v>
      </c>
      <c r="Z32" s="8">
        <f t="shared" si="124"/>
        <v>1091262645.7999978</v>
      </c>
      <c r="AA32" s="7">
        <f>AA8</f>
        <v>91646033.619999856</v>
      </c>
      <c r="AB32" s="7">
        <f t="shared" ref="AB32:AL32" si="125">AA32+AB8</f>
        <v>181620528.08999962</v>
      </c>
      <c r="AC32" s="7">
        <f t="shared" si="125"/>
        <v>278527243.12999952</v>
      </c>
      <c r="AD32" s="7">
        <f t="shared" si="125"/>
        <v>382659542.43999952</v>
      </c>
      <c r="AE32" s="7">
        <f t="shared" si="125"/>
        <v>495504659.85999936</v>
      </c>
      <c r="AF32" s="7">
        <f t="shared" si="125"/>
        <v>597934196.25999928</v>
      </c>
      <c r="AG32" s="7">
        <f t="shared" si="125"/>
        <v>717910320.03999913</v>
      </c>
      <c r="AH32" s="63">
        <f t="shared" si="125"/>
        <v>779183682.01999915</v>
      </c>
      <c r="AI32" s="7">
        <f t="shared" si="125"/>
        <v>881197165.08999896</v>
      </c>
      <c r="AJ32" s="7">
        <f t="shared" si="125"/>
        <v>1000649968.2099988</v>
      </c>
      <c r="AK32" s="63">
        <f t="shared" si="125"/>
        <v>1101708992.4499984</v>
      </c>
      <c r="AL32" s="7">
        <f t="shared" si="125"/>
        <v>1207194079.049998</v>
      </c>
      <c r="AM32" s="63">
        <f>AM8</f>
        <v>115566916.279999</v>
      </c>
      <c r="AN32" s="63">
        <f t="shared" ref="AN32:AX32" si="126">AM32+AN8</f>
        <v>232260046.28999865</v>
      </c>
      <c r="AO32" s="63">
        <f t="shared" si="126"/>
        <v>307627140.99999881</v>
      </c>
      <c r="AP32" s="63">
        <f t="shared" si="126"/>
        <v>311876158.06999886</v>
      </c>
      <c r="AQ32" s="63">
        <f t="shared" si="126"/>
        <v>363271007.03999877</v>
      </c>
      <c r="AR32" s="7">
        <f t="shared" si="126"/>
        <v>481328409.3699981</v>
      </c>
      <c r="AS32" s="7">
        <f t="shared" si="126"/>
        <v>607157678.85999751</v>
      </c>
      <c r="AT32" s="7">
        <f t="shared" si="126"/>
        <v>674197926.09999752</v>
      </c>
      <c r="AU32" s="7">
        <f t="shared" si="126"/>
        <v>793242843.03999722</v>
      </c>
      <c r="AV32" s="7">
        <f t="shared" si="126"/>
        <v>913687800.94999719</v>
      </c>
      <c r="AW32" s="7">
        <f t="shared" si="126"/>
        <v>1029021272.6799972</v>
      </c>
      <c r="AX32" s="7">
        <f t="shared" si="126"/>
        <v>1150187603.8799968</v>
      </c>
      <c r="AY32" s="7">
        <f>AY8</f>
        <v>107249080.15999974</v>
      </c>
      <c r="AZ32" s="7">
        <f t="shared" ref="AZ32:BJ32" si="127">AY32+AZ8</f>
        <v>225488369.24999928</v>
      </c>
      <c r="BA32" s="7">
        <f t="shared" si="127"/>
        <v>361667583.20999861</v>
      </c>
      <c r="BB32" s="7">
        <f t="shared" si="127"/>
        <v>470451027.94999814</v>
      </c>
      <c r="BC32" s="7">
        <f t="shared" si="127"/>
        <v>608094603.269997</v>
      </c>
      <c r="BD32" s="7">
        <f t="shared" si="127"/>
        <v>730841778.55999696</v>
      </c>
      <c r="BE32" s="7">
        <f t="shared" si="127"/>
        <v>853339689.07999611</v>
      </c>
      <c r="BF32" s="7">
        <f t="shared" si="127"/>
        <v>918056496.31999636</v>
      </c>
      <c r="BG32" s="7">
        <f t="shared" si="127"/>
        <v>1037771412.3499957</v>
      </c>
      <c r="BH32" s="7">
        <f t="shared" si="127"/>
        <v>1159028311.4299955</v>
      </c>
      <c r="BI32" s="7">
        <f t="shared" si="127"/>
        <v>1272000076.0599947</v>
      </c>
      <c r="BJ32" s="7">
        <f t="shared" si="127"/>
        <v>1393239520.1799943</v>
      </c>
      <c r="BK32" s="7">
        <f>BK8</f>
        <v>108154433.92999947</v>
      </c>
      <c r="BL32" s="7">
        <f t="shared" ref="BL32:BV32" si="128">BK32+BL8</f>
        <v>224572593.1599991</v>
      </c>
      <c r="BM32" s="7">
        <f t="shared" si="128"/>
        <v>365275695.86999846</v>
      </c>
      <c r="BN32" s="7">
        <f t="shared" si="128"/>
        <v>479270218.06999767</v>
      </c>
      <c r="BO32" s="7">
        <f t="shared" si="128"/>
        <v>607967982.01999736</v>
      </c>
      <c r="BP32" s="63">
        <f t="shared" si="128"/>
        <v>741438565.69999683</v>
      </c>
      <c r="BQ32" s="7">
        <f t="shared" si="128"/>
        <v>860204792.85999632</v>
      </c>
      <c r="BR32" s="7">
        <f t="shared" si="128"/>
        <v>931904969.60999644</v>
      </c>
      <c r="BS32" s="7">
        <f t="shared" si="128"/>
        <v>1059487025.2999961</v>
      </c>
      <c r="BT32" s="7">
        <f t="shared" si="128"/>
        <v>1188107924.9299955</v>
      </c>
      <c r="BU32" s="7">
        <f t="shared" si="128"/>
        <v>1309211908.4399953</v>
      </c>
      <c r="BV32" s="7">
        <f t="shared" si="128"/>
        <v>1433818422.1399949</v>
      </c>
      <c r="BW32" s="7">
        <f>BW8</f>
        <v>126139586.0999998</v>
      </c>
      <c r="BX32" s="7">
        <f t="shared" ref="BX32:CT32" si="129">BW32+BX8</f>
        <v>248723980.13999963</v>
      </c>
      <c r="BY32" s="7">
        <f t="shared" si="129"/>
        <v>396260739.9299984</v>
      </c>
      <c r="BZ32" s="7">
        <f t="shared" si="129"/>
        <v>513444505.88999802</v>
      </c>
      <c r="CA32" s="7">
        <f t="shared" si="129"/>
        <v>634778273.87999725</v>
      </c>
      <c r="CB32" s="7">
        <f t="shared" si="129"/>
        <v>782324610.56999636</v>
      </c>
      <c r="CC32" s="7">
        <f t="shared" si="129"/>
        <v>911140596.70999634</v>
      </c>
      <c r="CD32" s="7">
        <f t="shared" si="129"/>
        <v>987364719.20999658</v>
      </c>
      <c r="CE32" s="7">
        <f t="shared" si="129"/>
        <v>1113311661.169996</v>
      </c>
      <c r="CF32" s="7">
        <f t="shared" si="129"/>
        <v>1245383695.2999961</v>
      </c>
      <c r="CG32" s="7">
        <f t="shared" si="129"/>
        <v>1362505363.5599959</v>
      </c>
      <c r="CH32" s="7">
        <f t="shared" si="129"/>
        <v>1470470570.6399956</v>
      </c>
      <c r="CI32" s="7">
        <f t="shared" si="129"/>
        <v>1579220857.8299956</v>
      </c>
      <c r="CJ32" s="7">
        <f t="shared" si="129"/>
        <v>1698678623.4799957</v>
      </c>
      <c r="CK32" s="7">
        <f t="shared" si="129"/>
        <v>1819242559.7899957</v>
      </c>
      <c r="CL32" s="7">
        <f t="shared" si="129"/>
        <v>1940579689.7799957</v>
      </c>
      <c r="CM32" s="7">
        <f t="shared" si="129"/>
        <v>2051980393.6099958</v>
      </c>
      <c r="CN32" s="7">
        <f t="shared" si="129"/>
        <v>2175244036.2299962</v>
      </c>
      <c r="CO32" s="7">
        <f t="shared" si="129"/>
        <v>2310293371.3599963</v>
      </c>
      <c r="CP32" s="7">
        <f t="shared" si="129"/>
        <v>2375703863.1599965</v>
      </c>
      <c r="CQ32" s="7">
        <f t="shared" si="129"/>
        <v>2491162696.0999966</v>
      </c>
      <c r="CR32" s="7">
        <f t="shared" si="129"/>
        <v>2624214103.7799969</v>
      </c>
      <c r="CS32" s="7">
        <f t="shared" si="129"/>
        <v>2738980109.5399966</v>
      </c>
      <c r="CT32" s="7">
        <f t="shared" si="129"/>
        <v>2856919300.9399967</v>
      </c>
    </row>
    <row r="33" spans="2:98">
      <c r="B33" s="79" t="s">
        <v>4</v>
      </c>
      <c r="C33" s="84">
        <f>C9</f>
        <v>62975346.28999994</v>
      </c>
      <c r="D33" s="7">
        <f>C33+D9</f>
        <v>131830789.05999982</v>
      </c>
      <c r="E33" s="7">
        <f t="shared" ref="E33:N33" si="130">D33+E9</f>
        <v>212663236.78999966</v>
      </c>
      <c r="F33" s="7">
        <f t="shared" si="130"/>
        <v>276580594.58999956</v>
      </c>
      <c r="G33" s="7">
        <f t="shared" si="130"/>
        <v>349702955.33999944</v>
      </c>
      <c r="H33" s="7">
        <f t="shared" si="130"/>
        <v>426961589.07999921</v>
      </c>
      <c r="I33" s="7">
        <f t="shared" si="130"/>
        <v>499934211.39999908</v>
      </c>
      <c r="J33" s="7">
        <f t="shared" si="130"/>
        <v>529338928.24999911</v>
      </c>
      <c r="K33" s="7">
        <f t="shared" si="130"/>
        <v>586070817.76999903</v>
      </c>
      <c r="L33" s="7">
        <f t="shared" si="130"/>
        <v>662377407.19999886</v>
      </c>
      <c r="M33" s="7">
        <f t="shared" si="130"/>
        <v>732592503.55999875</v>
      </c>
      <c r="N33" s="8">
        <f t="shared" si="130"/>
        <v>803694048.63999867</v>
      </c>
      <c r="O33" s="7">
        <f>O9</f>
        <v>59695360.22999993</v>
      </c>
      <c r="P33" s="7">
        <f t="shared" ref="P33:Z33" si="131">O33+P9</f>
        <v>128917329.43999985</v>
      </c>
      <c r="Q33" s="7">
        <f t="shared" si="131"/>
        <v>202989049.51999968</v>
      </c>
      <c r="R33" s="7">
        <f t="shared" si="131"/>
        <v>273343300.92999959</v>
      </c>
      <c r="S33" s="7">
        <f t="shared" si="131"/>
        <v>337966062.27999949</v>
      </c>
      <c r="T33" s="7">
        <f t="shared" si="131"/>
        <v>415271854.45999932</v>
      </c>
      <c r="U33" s="7">
        <f t="shared" si="131"/>
        <v>493069834.3199991</v>
      </c>
      <c r="V33" s="7">
        <f t="shared" si="131"/>
        <v>521499826.26999915</v>
      </c>
      <c r="W33" s="7">
        <f t="shared" si="131"/>
        <v>574794376.05999911</v>
      </c>
      <c r="X33" s="7">
        <f t="shared" si="131"/>
        <v>654026489.19999897</v>
      </c>
      <c r="Y33" s="7">
        <f t="shared" si="131"/>
        <v>723443103.21999884</v>
      </c>
      <c r="Z33" s="8">
        <f t="shared" si="131"/>
        <v>794347718.86999869</v>
      </c>
      <c r="AA33" s="7">
        <f>AA9</f>
        <v>57935865.54999996</v>
      </c>
      <c r="AB33" s="7">
        <f t="shared" ref="AB33:AL33" si="132">AA33+AB9</f>
        <v>124210882.87999988</v>
      </c>
      <c r="AC33" s="7">
        <f t="shared" si="132"/>
        <v>201077495.66999978</v>
      </c>
      <c r="AD33" s="7">
        <f t="shared" si="132"/>
        <v>260661555.6499998</v>
      </c>
      <c r="AE33" s="7">
        <f t="shared" si="132"/>
        <v>320123462.48999977</v>
      </c>
      <c r="AF33" s="7">
        <f t="shared" si="132"/>
        <v>377526717.46999979</v>
      </c>
      <c r="AG33" s="7">
        <f t="shared" si="132"/>
        <v>453117657.06999981</v>
      </c>
      <c r="AH33" s="63">
        <f t="shared" si="132"/>
        <v>479968392.23999983</v>
      </c>
      <c r="AI33" s="7">
        <f t="shared" si="132"/>
        <v>531231469.43999904</v>
      </c>
      <c r="AJ33" s="7">
        <f t="shared" si="132"/>
        <v>602024478.99999785</v>
      </c>
      <c r="AK33" s="63">
        <f t="shared" si="132"/>
        <v>658654064.55999708</v>
      </c>
      <c r="AL33" s="7">
        <f t="shared" si="132"/>
        <v>724107525.95999634</v>
      </c>
      <c r="AM33" s="63">
        <f>AM9</f>
        <v>53094235.7799991</v>
      </c>
      <c r="AN33" s="63">
        <f t="shared" ref="AN33:AX33" si="133">AM33+AN9</f>
        <v>122589475.02999765</v>
      </c>
      <c r="AO33" s="63">
        <f t="shared" si="133"/>
        <v>173782512.73999706</v>
      </c>
      <c r="AP33" s="63">
        <f t="shared" si="133"/>
        <v>176383272.61999705</v>
      </c>
      <c r="AQ33" s="63">
        <f t="shared" si="133"/>
        <v>210714314.70999685</v>
      </c>
      <c r="AR33" s="7">
        <f t="shared" si="133"/>
        <v>303413280.66999662</v>
      </c>
      <c r="AS33" s="7">
        <f t="shared" si="133"/>
        <v>397507351.51999664</v>
      </c>
      <c r="AT33" s="7">
        <f t="shared" si="133"/>
        <v>435749913.07999641</v>
      </c>
      <c r="AU33" s="7">
        <f t="shared" si="133"/>
        <v>507847966.94999516</v>
      </c>
      <c r="AV33" s="7">
        <f t="shared" si="133"/>
        <v>593754659.46999478</v>
      </c>
      <c r="AW33" s="7">
        <f t="shared" si="133"/>
        <v>676013655.79999411</v>
      </c>
      <c r="AX33" s="7">
        <f t="shared" si="133"/>
        <v>768383655.19999373</v>
      </c>
      <c r="AY33" s="7">
        <f>AY9</f>
        <v>63351636.459998973</v>
      </c>
      <c r="AZ33" s="7">
        <f t="shared" ref="AZ33:BJ33" si="134">AY33+AZ9</f>
        <v>145917367.92999843</v>
      </c>
      <c r="BA33" s="7">
        <f t="shared" si="134"/>
        <v>242111572.78999865</v>
      </c>
      <c r="BB33" s="7">
        <f t="shared" si="134"/>
        <v>321153554.06999791</v>
      </c>
      <c r="BC33" s="7">
        <f t="shared" si="134"/>
        <v>422142353.35999769</v>
      </c>
      <c r="BD33" s="7">
        <f t="shared" si="134"/>
        <v>509663962.73999727</v>
      </c>
      <c r="BE33" s="7">
        <f t="shared" si="134"/>
        <v>599704581.69999719</v>
      </c>
      <c r="BF33" s="7">
        <f t="shared" si="134"/>
        <v>632165821.96999717</v>
      </c>
      <c r="BG33" s="7">
        <f t="shared" si="134"/>
        <v>705964102.36999631</v>
      </c>
      <c r="BH33" s="7">
        <f t="shared" si="134"/>
        <v>794450321.85999608</v>
      </c>
      <c r="BI33" s="7">
        <f t="shared" si="134"/>
        <v>873615384.09999526</v>
      </c>
      <c r="BJ33" s="7">
        <f t="shared" si="134"/>
        <v>961318498.36999476</v>
      </c>
      <c r="BK33" s="7">
        <f>BK9</f>
        <v>63595978.259999163</v>
      </c>
      <c r="BL33" s="7">
        <f t="shared" ref="BL33:BV33" si="135">BK33+BL9</f>
        <v>144429272.90999866</v>
      </c>
      <c r="BM33" s="7">
        <f t="shared" si="135"/>
        <v>242828680.74999857</v>
      </c>
      <c r="BN33" s="7">
        <f t="shared" si="135"/>
        <v>323619787.62999785</v>
      </c>
      <c r="BO33" s="7">
        <f t="shared" si="135"/>
        <v>412757230.48999763</v>
      </c>
      <c r="BP33" s="63">
        <f t="shared" si="135"/>
        <v>507385172.88999748</v>
      </c>
      <c r="BQ33" s="7">
        <f t="shared" si="135"/>
        <v>590812389.6099968</v>
      </c>
      <c r="BR33" s="7">
        <f t="shared" si="135"/>
        <v>625259732.59999669</v>
      </c>
      <c r="BS33" s="7">
        <f t="shared" si="135"/>
        <v>700506377.70999587</v>
      </c>
      <c r="BT33" s="7">
        <f t="shared" si="135"/>
        <v>790351989.86999547</v>
      </c>
      <c r="BU33" s="7">
        <f t="shared" si="135"/>
        <v>870694946.52999473</v>
      </c>
      <c r="BV33" s="7">
        <f t="shared" si="135"/>
        <v>957300193.55999422</v>
      </c>
      <c r="BW33" s="7">
        <f>BW9</f>
        <v>71380557.689999461</v>
      </c>
      <c r="BX33" s="7">
        <f t="shared" ref="BX33:CT33" si="136">BW33+BX9</f>
        <v>152424342.32999873</v>
      </c>
      <c r="BY33" s="7">
        <f t="shared" si="136"/>
        <v>249643377.18999845</v>
      </c>
      <c r="BZ33" s="7">
        <f t="shared" si="136"/>
        <v>327348450.97999787</v>
      </c>
      <c r="CA33" s="7">
        <f t="shared" si="136"/>
        <v>406462222.92999738</v>
      </c>
      <c r="CB33" s="7">
        <f t="shared" si="136"/>
        <v>504821559.47999728</v>
      </c>
      <c r="CC33" s="7">
        <f t="shared" si="136"/>
        <v>592057100.50999677</v>
      </c>
      <c r="CD33" s="7">
        <f t="shared" si="136"/>
        <v>626460293.10999668</v>
      </c>
      <c r="CE33" s="7">
        <f t="shared" si="136"/>
        <v>699016085.33999634</v>
      </c>
      <c r="CF33" s="7">
        <f t="shared" si="136"/>
        <v>789289754.76999569</v>
      </c>
      <c r="CG33" s="7">
        <f t="shared" si="136"/>
        <v>864035577.74999571</v>
      </c>
      <c r="CH33" s="7">
        <f t="shared" si="136"/>
        <v>937940900.86999571</v>
      </c>
      <c r="CI33" s="7">
        <f t="shared" si="136"/>
        <v>996791163.23999548</v>
      </c>
      <c r="CJ33" s="7">
        <f t="shared" si="136"/>
        <v>1073878505.4099956</v>
      </c>
      <c r="CK33" s="7">
        <f t="shared" si="136"/>
        <v>1148583730.6599956</v>
      </c>
      <c r="CL33" s="7">
        <f t="shared" si="136"/>
        <v>1224466210.3899956</v>
      </c>
      <c r="CM33" s="7">
        <f t="shared" si="136"/>
        <v>1291867232.9999955</v>
      </c>
      <c r="CN33" s="7">
        <f t="shared" si="136"/>
        <v>1369524114.8899956</v>
      </c>
      <c r="CO33" s="7">
        <f t="shared" si="136"/>
        <v>1454765735.2099955</v>
      </c>
      <c r="CP33" s="7">
        <f t="shared" si="136"/>
        <v>1483095520.1799955</v>
      </c>
      <c r="CQ33" s="7">
        <f t="shared" si="136"/>
        <v>1545500112.1599956</v>
      </c>
      <c r="CR33" s="7">
        <f t="shared" si="136"/>
        <v>1629993661.2799954</v>
      </c>
      <c r="CS33" s="7">
        <f t="shared" si="136"/>
        <v>1698905167.1799955</v>
      </c>
      <c r="CT33" s="7">
        <f t="shared" si="136"/>
        <v>1774596213.2699955</v>
      </c>
    </row>
    <row r="34" spans="2:98">
      <c r="B34" s="79" t="s">
        <v>5</v>
      </c>
      <c r="C34" s="84">
        <f>C10</f>
        <v>30516662.140000015</v>
      </c>
      <c r="D34" s="7">
        <f>C34+D10</f>
        <v>55480540.000000022</v>
      </c>
      <c r="E34" s="7">
        <f t="shared" ref="E34:N34" si="137">D34+E10</f>
        <v>90205209.570000023</v>
      </c>
      <c r="F34" s="7">
        <f t="shared" si="137"/>
        <v>117831186.19000003</v>
      </c>
      <c r="G34" s="7">
        <f t="shared" si="137"/>
        <v>150114809.07000002</v>
      </c>
      <c r="H34" s="7">
        <f t="shared" si="137"/>
        <v>185690645.85000002</v>
      </c>
      <c r="I34" s="7">
        <f t="shared" si="137"/>
        <v>214829388.09000003</v>
      </c>
      <c r="J34" s="7">
        <f t="shared" si="137"/>
        <v>231275300.30000004</v>
      </c>
      <c r="K34" s="7">
        <f t="shared" si="137"/>
        <v>268179752.76000005</v>
      </c>
      <c r="L34" s="7">
        <f t="shared" si="137"/>
        <v>302876105.40000004</v>
      </c>
      <c r="M34" s="7">
        <f t="shared" si="137"/>
        <v>333808956.13000005</v>
      </c>
      <c r="N34" s="8">
        <f t="shared" si="137"/>
        <v>365580850.67000008</v>
      </c>
      <c r="O34" s="7">
        <f>O10</f>
        <v>31859409.470000003</v>
      </c>
      <c r="P34" s="7">
        <f t="shared" ref="P34:Z34" si="138">O34+P10</f>
        <v>58786477.420000017</v>
      </c>
      <c r="Q34" s="7">
        <f t="shared" si="138"/>
        <v>92468339.930000022</v>
      </c>
      <c r="R34" s="7">
        <f t="shared" si="138"/>
        <v>124376700.06000003</v>
      </c>
      <c r="S34" s="7">
        <f t="shared" si="138"/>
        <v>156366264.22000003</v>
      </c>
      <c r="T34" s="7">
        <f t="shared" si="138"/>
        <v>192867707.16000003</v>
      </c>
      <c r="U34" s="7">
        <f t="shared" si="138"/>
        <v>224777552.65000004</v>
      </c>
      <c r="V34" s="7">
        <f t="shared" si="138"/>
        <v>241797703.35000005</v>
      </c>
      <c r="W34" s="7">
        <f t="shared" si="138"/>
        <v>277289859.82000005</v>
      </c>
      <c r="X34" s="7">
        <f t="shared" si="138"/>
        <v>314588433.38000005</v>
      </c>
      <c r="Y34" s="7">
        <f t="shared" si="138"/>
        <v>348840636.49000007</v>
      </c>
      <c r="Z34" s="8">
        <f t="shared" si="138"/>
        <v>380533243.5200001</v>
      </c>
      <c r="AA34" s="7">
        <f>AA10</f>
        <v>32899119.520000003</v>
      </c>
      <c r="AB34" s="7">
        <f t="shared" ref="AB34:AL34" si="139">AA34+AB10</f>
        <v>60708835.560000002</v>
      </c>
      <c r="AC34" s="7">
        <f t="shared" si="139"/>
        <v>94641057.51000002</v>
      </c>
      <c r="AD34" s="7">
        <f t="shared" si="139"/>
        <v>128483299.19000003</v>
      </c>
      <c r="AE34" s="7">
        <f t="shared" si="139"/>
        <v>162354560.67000005</v>
      </c>
      <c r="AF34" s="7">
        <f t="shared" si="139"/>
        <v>197448567.10000005</v>
      </c>
      <c r="AG34" s="7">
        <f t="shared" si="139"/>
        <v>231631912.57000005</v>
      </c>
      <c r="AH34" s="63">
        <f t="shared" si="139"/>
        <v>249079928.57000005</v>
      </c>
      <c r="AI34" s="7">
        <f t="shared" si="139"/>
        <v>287172384.14000005</v>
      </c>
      <c r="AJ34" s="7">
        <f t="shared" si="139"/>
        <v>325903957.45000005</v>
      </c>
      <c r="AK34" s="63">
        <f t="shared" si="139"/>
        <v>359516865.67000008</v>
      </c>
      <c r="AL34" s="7">
        <f t="shared" si="139"/>
        <v>393634029.35000008</v>
      </c>
      <c r="AM34" s="63">
        <f>AM10</f>
        <v>37370938.380000003</v>
      </c>
      <c r="AN34" s="63">
        <f t="shared" ref="AN34:AX34" si="140">AM34+AN10</f>
        <v>67550912.540000021</v>
      </c>
      <c r="AO34" s="63">
        <f t="shared" si="140"/>
        <v>90133142.560000032</v>
      </c>
      <c r="AP34" s="63">
        <f t="shared" si="140"/>
        <v>95188973.120000035</v>
      </c>
      <c r="AQ34" s="63">
        <f t="shared" si="140"/>
        <v>130932486.76000004</v>
      </c>
      <c r="AR34" s="7">
        <f t="shared" si="140"/>
        <v>185901013.89000005</v>
      </c>
      <c r="AS34" s="7">
        <f t="shared" si="140"/>
        <v>227047414.87000006</v>
      </c>
      <c r="AT34" s="7">
        <f t="shared" si="140"/>
        <v>246052322.76000005</v>
      </c>
      <c r="AU34" s="7">
        <f t="shared" si="140"/>
        <v>286820796.33000004</v>
      </c>
      <c r="AV34" s="7">
        <f t="shared" si="140"/>
        <v>320331944.08000004</v>
      </c>
      <c r="AW34" s="7">
        <f t="shared" si="140"/>
        <v>354641817.85000002</v>
      </c>
      <c r="AX34" s="7">
        <f t="shared" si="140"/>
        <v>398798170.12</v>
      </c>
      <c r="AY34" s="7">
        <f>AY10</f>
        <v>37292308.020000011</v>
      </c>
      <c r="AZ34" s="7">
        <f t="shared" ref="AZ34:BJ34" si="141">AY34+AZ10</f>
        <v>70633731.680000022</v>
      </c>
      <c r="BA34" s="7">
        <f t="shared" si="141"/>
        <v>109680103.24000004</v>
      </c>
      <c r="BB34" s="7">
        <f t="shared" si="141"/>
        <v>142054085.31000006</v>
      </c>
      <c r="BC34" s="7">
        <f t="shared" si="141"/>
        <v>186508498.18000007</v>
      </c>
      <c r="BD34" s="7">
        <f t="shared" si="141"/>
        <v>220023769.99000007</v>
      </c>
      <c r="BE34" s="7">
        <f t="shared" si="141"/>
        <v>257499175.99000007</v>
      </c>
      <c r="BF34" s="7">
        <f t="shared" si="141"/>
        <v>276877561.83000004</v>
      </c>
      <c r="BG34" s="7">
        <f t="shared" si="141"/>
        <v>321728759.36000007</v>
      </c>
      <c r="BH34" s="7">
        <f t="shared" si="141"/>
        <v>360469035.82000005</v>
      </c>
      <c r="BI34" s="7">
        <f t="shared" si="141"/>
        <v>396962870.20000005</v>
      </c>
      <c r="BJ34" s="7">
        <f t="shared" si="141"/>
        <v>438372220.39000005</v>
      </c>
      <c r="BK34" s="7">
        <f>BK10</f>
        <v>36364771.030000001</v>
      </c>
      <c r="BL34" s="7">
        <f t="shared" ref="BL34:BV34" si="142">BK34+BL10</f>
        <v>70162631.769999996</v>
      </c>
      <c r="BM34" s="7">
        <f t="shared" si="142"/>
        <v>112368380.56999999</v>
      </c>
      <c r="BN34" s="7">
        <f t="shared" si="142"/>
        <v>148500106.43000001</v>
      </c>
      <c r="BO34" s="7">
        <f t="shared" si="142"/>
        <v>187950533.29000002</v>
      </c>
      <c r="BP34" s="63">
        <f t="shared" si="142"/>
        <v>230883564.83000004</v>
      </c>
      <c r="BQ34" s="7">
        <f t="shared" si="142"/>
        <v>268476052.31000006</v>
      </c>
      <c r="BR34" s="7">
        <f t="shared" si="142"/>
        <v>288595856.45000005</v>
      </c>
      <c r="BS34" s="7">
        <f t="shared" si="142"/>
        <v>337321337.73000008</v>
      </c>
      <c r="BT34" s="7">
        <f t="shared" si="142"/>
        <v>378500761.59000009</v>
      </c>
      <c r="BU34" s="7">
        <f t="shared" si="142"/>
        <v>417454387.6400001</v>
      </c>
      <c r="BV34" s="7">
        <f t="shared" si="142"/>
        <v>458786777.34000009</v>
      </c>
      <c r="BW34" s="7">
        <f>BW10</f>
        <v>41044124.249999993</v>
      </c>
      <c r="BX34" s="7">
        <f t="shared" ref="BX34:CT34" si="143">BW34+BX10</f>
        <v>74316101.599999994</v>
      </c>
      <c r="BY34" s="7">
        <f t="shared" si="143"/>
        <v>119265922.52999999</v>
      </c>
      <c r="BZ34" s="7">
        <f t="shared" si="143"/>
        <v>155839668.53999999</v>
      </c>
      <c r="CA34" s="7">
        <f t="shared" si="143"/>
        <v>195884186.41999999</v>
      </c>
      <c r="CB34" s="7">
        <f t="shared" si="143"/>
        <v>243444018.13999999</v>
      </c>
      <c r="CC34" s="7">
        <f t="shared" si="143"/>
        <v>281268682.19</v>
      </c>
      <c r="CD34" s="7">
        <f t="shared" si="143"/>
        <v>301513869.62</v>
      </c>
      <c r="CE34" s="7">
        <f t="shared" si="143"/>
        <v>350671863.81999999</v>
      </c>
      <c r="CF34" s="7">
        <f t="shared" si="143"/>
        <v>396048457.5</v>
      </c>
      <c r="CG34" s="7">
        <f t="shared" si="143"/>
        <v>436858081.82999998</v>
      </c>
      <c r="CH34" s="7">
        <f t="shared" si="143"/>
        <v>478524478.32999998</v>
      </c>
      <c r="CI34" s="7">
        <f t="shared" si="143"/>
        <v>519517528.32999998</v>
      </c>
      <c r="CJ34" s="7">
        <f t="shared" si="143"/>
        <v>556868136.48000002</v>
      </c>
      <c r="CK34" s="7">
        <f t="shared" si="143"/>
        <v>599023526.04000008</v>
      </c>
      <c r="CL34" s="7">
        <f t="shared" si="143"/>
        <v>642198992.24000013</v>
      </c>
      <c r="CM34" s="7">
        <f t="shared" si="143"/>
        <v>682978287.1500001</v>
      </c>
      <c r="CN34" s="7">
        <f t="shared" si="143"/>
        <v>727321061.72000015</v>
      </c>
      <c r="CO34" s="7">
        <f t="shared" si="143"/>
        <v>771046561.00000012</v>
      </c>
      <c r="CP34" s="7">
        <f t="shared" si="143"/>
        <v>791645185.88000011</v>
      </c>
      <c r="CQ34" s="7">
        <f t="shared" si="143"/>
        <v>840407411.84000015</v>
      </c>
      <c r="CR34" s="7">
        <f t="shared" si="143"/>
        <v>888583187.60000014</v>
      </c>
      <c r="CS34" s="7">
        <f t="shared" si="143"/>
        <v>931496803.16000021</v>
      </c>
      <c r="CT34" s="7">
        <f t="shared" si="143"/>
        <v>973952188.80000019</v>
      </c>
    </row>
    <row r="35" spans="2:98">
      <c r="B35" s="80" t="s">
        <v>30</v>
      </c>
      <c r="C35" s="84">
        <f>C11+C12</f>
        <v>14713171.860000027</v>
      </c>
      <c r="D35" s="7">
        <f>C35+D11+D12</f>
        <v>30046326.370000038</v>
      </c>
      <c r="E35" s="7">
        <f t="shared" ref="E35:N35" si="144">D35+E11+E12</f>
        <v>47551570.33000005</v>
      </c>
      <c r="F35" s="7">
        <f t="shared" si="144"/>
        <v>62160292.060000084</v>
      </c>
      <c r="G35" s="7">
        <f t="shared" si="144"/>
        <v>78238775.03000012</v>
      </c>
      <c r="H35" s="7">
        <f t="shared" si="144"/>
        <v>94779593.830000162</v>
      </c>
      <c r="I35" s="7">
        <f t="shared" si="144"/>
        <v>110983084.30000019</v>
      </c>
      <c r="J35" s="7">
        <f t="shared" si="144"/>
        <v>120488066.11000021</v>
      </c>
      <c r="K35" s="7">
        <f t="shared" si="144"/>
        <v>135473371.73000023</v>
      </c>
      <c r="L35" s="7">
        <f t="shared" si="144"/>
        <v>153115569.22000024</v>
      </c>
      <c r="M35" s="7">
        <f t="shared" si="144"/>
        <v>170045824.72000024</v>
      </c>
      <c r="N35" s="8">
        <f t="shared" si="144"/>
        <v>185066939.44000027</v>
      </c>
      <c r="O35" s="7">
        <f>O11+O12</f>
        <v>15816935.780000007</v>
      </c>
      <c r="P35" s="7">
        <f>O35+P11+P12</f>
        <v>32278347.970000025</v>
      </c>
      <c r="Q35" s="7">
        <f t="shared" ref="Q35:X35" si="145">P35+Q11+Q12</f>
        <v>49802181.650000036</v>
      </c>
      <c r="R35" s="7">
        <f t="shared" si="145"/>
        <v>66381143.440000042</v>
      </c>
      <c r="S35" s="7">
        <f t="shared" si="145"/>
        <v>81576988.920000046</v>
      </c>
      <c r="T35" s="7">
        <f t="shared" si="145"/>
        <v>99108421.640000045</v>
      </c>
      <c r="U35" s="7">
        <f t="shared" si="145"/>
        <v>117101074.50000004</v>
      </c>
      <c r="V35" s="7">
        <f t="shared" si="145"/>
        <v>126739050.01000005</v>
      </c>
      <c r="W35" s="7">
        <f t="shared" si="145"/>
        <v>141380492.56000009</v>
      </c>
      <c r="X35" s="7">
        <f t="shared" si="145"/>
        <v>160604663.7400001</v>
      </c>
      <c r="Y35" s="7">
        <f>X35+Y11+Y12</f>
        <v>178214432.98000011</v>
      </c>
      <c r="Z35" s="8">
        <f>Y35+Z11+Z12</f>
        <v>193993141.26000011</v>
      </c>
      <c r="AA35" s="7">
        <f>AA11+AA12</f>
        <v>16405805.490000019</v>
      </c>
      <c r="AB35" s="7">
        <f>AA35+AB11+AB12</f>
        <v>33279532.000000022</v>
      </c>
      <c r="AC35" s="7">
        <f t="shared" ref="AC35:AK35" si="146">AB35+AC11+AC12</f>
        <v>50871434.88000001</v>
      </c>
      <c r="AD35" s="7">
        <f t="shared" si="146"/>
        <v>69049341.570000008</v>
      </c>
      <c r="AE35" s="7">
        <f t="shared" si="146"/>
        <v>87486951.860000014</v>
      </c>
      <c r="AF35" s="7">
        <f t="shared" si="146"/>
        <v>104088508.36000001</v>
      </c>
      <c r="AG35" s="7">
        <f>AF35+AG11+AG12</f>
        <v>124122194.60000002</v>
      </c>
      <c r="AH35" s="63">
        <f t="shared" si="146"/>
        <v>134258609.09000003</v>
      </c>
      <c r="AI35" s="7">
        <f t="shared" si="146"/>
        <v>151109150.67000002</v>
      </c>
      <c r="AJ35" s="7">
        <f t="shared" si="146"/>
        <v>171728021.22000003</v>
      </c>
      <c r="AK35" s="63">
        <f t="shared" si="146"/>
        <v>188977461.55000001</v>
      </c>
      <c r="AL35" s="7">
        <f>AK35+AL11+AL12</f>
        <v>206682718.25</v>
      </c>
      <c r="AM35" s="63">
        <f>AM11+AM12</f>
        <v>18731637.95999999</v>
      </c>
      <c r="AN35" s="63">
        <f t="shared" ref="AN35:AS35" si="147">AM35+AN11+AN12</f>
        <v>38484392.439999968</v>
      </c>
      <c r="AO35" s="63">
        <f t="shared" si="147"/>
        <v>51747320.49999997</v>
      </c>
      <c r="AP35" s="63">
        <f t="shared" si="147"/>
        <v>53132047.439999968</v>
      </c>
      <c r="AQ35" s="63">
        <f t="shared" si="147"/>
        <v>62566091.379999973</v>
      </c>
      <c r="AR35" s="7">
        <f t="shared" si="147"/>
        <v>84094880.929999933</v>
      </c>
      <c r="AS35" s="7">
        <f t="shared" si="147"/>
        <v>106878253.7799999</v>
      </c>
      <c r="AT35" s="7">
        <f>AS35+AT11+AT12</f>
        <v>118750421.21999988</v>
      </c>
      <c r="AU35" s="7">
        <f>AT35+AU11+AU12</f>
        <v>139295133.90999988</v>
      </c>
      <c r="AV35" s="7">
        <f>AU35+AV11+AV12</f>
        <v>161354075.51999986</v>
      </c>
      <c r="AW35" s="7">
        <f>AV35+AW11+AW12</f>
        <v>182904929.22999984</v>
      </c>
      <c r="AX35" s="7">
        <f>AW35+AX11+AX12</f>
        <v>205017357.94999978</v>
      </c>
      <c r="AY35" s="7">
        <f>AY11+AY12</f>
        <v>18787672.979999974</v>
      </c>
      <c r="AZ35" s="7">
        <f t="shared" ref="AZ35:BE35" si="148">AY35+AZ11+AZ12</f>
        <v>40522982.699999943</v>
      </c>
      <c r="BA35" s="7">
        <f t="shared" si="148"/>
        <v>64834916.989999913</v>
      </c>
      <c r="BB35" s="7">
        <f t="shared" si="148"/>
        <v>85046804.389999896</v>
      </c>
      <c r="BC35" s="7">
        <f t="shared" si="148"/>
        <v>109843154.04999985</v>
      </c>
      <c r="BD35" s="7">
        <f t="shared" si="148"/>
        <v>132803889.93999982</v>
      </c>
      <c r="BE35" s="7">
        <f t="shared" si="148"/>
        <v>155257335.04999977</v>
      </c>
      <c r="BF35" s="7">
        <f>BE35+BF11+BF12</f>
        <v>166627849.65999976</v>
      </c>
      <c r="BG35" s="7">
        <f>BF35+BG11+BG12</f>
        <v>187902870.13999972</v>
      </c>
      <c r="BH35" s="7">
        <f>BG35+BH11+BH12</f>
        <v>210432100.98999968</v>
      </c>
      <c r="BI35" s="7">
        <f>BH35+BI11+BI12</f>
        <v>231566253.42999968</v>
      </c>
      <c r="BJ35" s="7">
        <f>BI35+BJ11+BJ12</f>
        <v>253300302.22999966</v>
      </c>
      <c r="BK35" s="7">
        <f>BK11+BK12</f>
        <v>19377598.079999983</v>
      </c>
      <c r="BL35" s="7">
        <f t="shared" ref="BL35:BZ35" si="149">BK35+BL11+BL12</f>
        <v>40859740.539999962</v>
      </c>
      <c r="BM35" s="7">
        <f t="shared" si="149"/>
        <v>65708575.159999922</v>
      </c>
      <c r="BN35" s="7">
        <f t="shared" si="149"/>
        <v>86735597.799999908</v>
      </c>
      <c r="BO35" s="7">
        <f t="shared" si="149"/>
        <v>110175252.92999986</v>
      </c>
      <c r="BP35" s="7">
        <f t="shared" si="149"/>
        <v>134031727.30999981</v>
      </c>
      <c r="BQ35" s="7">
        <f t="shared" si="149"/>
        <v>155840829.34999982</v>
      </c>
      <c r="BR35" s="7">
        <f t="shared" si="149"/>
        <v>168121511.3999998</v>
      </c>
      <c r="BS35" s="7">
        <f t="shared" si="149"/>
        <v>190817453.0799998</v>
      </c>
      <c r="BT35" s="7">
        <f t="shared" si="149"/>
        <v>214622279.93999982</v>
      </c>
      <c r="BU35" s="7">
        <f t="shared" si="149"/>
        <v>237178214.35999981</v>
      </c>
      <c r="BV35" s="7">
        <f t="shared" si="149"/>
        <v>259428056.40999982</v>
      </c>
      <c r="BW35" s="7">
        <f>BW11+BW12</f>
        <v>24196811.909999963</v>
      </c>
      <c r="BX35" s="7">
        <f t="shared" si="149"/>
        <v>49631505.089999944</v>
      </c>
      <c r="BY35" s="7">
        <f t="shared" si="149"/>
        <v>78614966.029999912</v>
      </c>
      <c r="BZ35" s="7">
        <f t="shared" si="149"/>
        <v>103023545.77999987</v>
      </c>
      <c r="CA35" s="7">
        <f t="shared" ref="CA35:CF35" si="150">BZ35+CA11+CA12</f>
        <v>127777006.39999984</v>
      </c>
      <c r="CB35" s="7">
        <f t="shared" si="150"/>
        <v>157275480.0799998</v>
      </c>
      <c r="CC35" s="7">
        <f t="shared" si="150"/>
        <v>183793912.73999977</v>
      </c>
      <c r="CD35" s="7">
        <f t="shared" si="150"/>
        <v>198527825.83999974</v>
      </c>
      <c r="CE35" s="7">
        <f t="shared" si="150"/>
        <v>224004356.29999968</v>
      </c>
      <c r="CF35" s="7">
        <f t="shared" si="150"/>
        <v>252529152.18999958</v>
      </c>
      <c r="CG35" s="7">
        <f t="shared" ref="CG35" si="151">CF35+CG11+CG12</f>
        <v>278924845.03999954</v>
      </c>
      <c r="CH35" s="7">
        <f t="shared" ref="CH35" si="152">CG35+CH11+CH12</f>
        <v>302558299.74999958</v>
      </c>
      <c r="CI35" s="7">
        <f t="shared" ref="CI35" si="153">CH35+CI11+CI12</f>
        <v>326704444.15999961</v>
      </c>
      <c r="CJ35" s="7">
        <f t="shared" ref="CJ35" si="154">CI35+CJ11+CJ12</f>
        <v>354314405.49999958</v>
      </c>
      <c r="CK35" s="7">
        <f t="shared" ref="CK35" si="155">CJ35+CK11+CK12</f>
        <v>380825566.84999955</v>
      </c>
      <c r="CL35" s="7">
        <f t="shared" ref="CL35" si="156">CK35+CL11+CL12</f>
        <v>407035051.5199995</v>
      </c>
      <c r="CM35" s="7">
        <f t="shared" ref="CM35" si="157">CL35+CM11+CM12</f>
        <v>433088734.81999952</v>
      </c>
      <c r="CN35" s="7">
        <f t="shared" ref="CN35" si="158">CM35+CN11+CN12</f>
        <v>460342815.47999954</v>
      </c>
      <c r="CO35" s="7">
        <f t="shared" ref="CO35" si="159">CN35+CO11+CO12</f>
        <v>491262757.9599995</v>
      </c>
      <c r="CP35" s="7">
        <f t="shared" ref="CP35" si="160">CO35+CP11+CP12</f>
        <v>505185424.9599995</v>
      </c>
      <c r="CQ35" s="7">
        <f t="shared" ref="CQ35" si="161">CP35+CQ11+CQ12</f>
        <v>530901172.56999952</v>
      </c>
      <c r="CR35" s="7">
        <f t="shared" ref="CR35" si="162">CQ35+CR11+CR12</f>
        <v>561660260.63999951</v>
      </c>
      <c r="CS35" s="7">
        <f t="shared" ref="CS35" si="163">CR35+CS11+CS12</f>
        <v>588112867.71999955</v>
      </c>
      <c r="CT35" s="7">
        <f t="shared" ref="CT35" si="164">CS35+CT11+CT12</f>
        <v>614669500.88999951</v>
      </c>
    </row>
    <row r="36" spans="2:98">
      <c r="B36" s="79"/>
      <c r="C36" s="84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  <c r="AA36" s="7"/>
      <c r="AB36" s="7"/>
      <c r="AK36" s="62"/>
      <c r="CG36"/>
    </row>
    <row r="37" spans="2:98">
      <c r="B37" s="78" t="s">
        <v>6</v>
      </c>
      <c r="C37" s="84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  <c r="AA37" s="7"/>
      <c r="AB37" s="7"/>
      <c r="AK37" s="62"/>
      <c r="CG37"/>
    </row>
    <row r="38" spans="2:98" hidden="1">
      <c r="B38" s="79"/>
      <c r="C38" s="84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"/>
      <c r="AA38" s="7"/>
      <c r="AB38" s="7"/>
      <c r="AC38" s="7"/>
      <c r="AD38" s="7"/>
      <c r="AE38" s="7"/>
      <c r="AF38" s="7"/>
      <c r="AG38" s="7"/>
      <c r="AH38" s="63"/>
      <c r="AI38" s="7"/>
      <c r="AJ38" s="7"/>
      <c r="AK38" s="63"/>
      <c r="AL38" s="7"/>
      <c r="AM38" s="63"/>
      <c r="AN38" s="63"/>
      <c r="AO38" s="63"/>
      <c r="AP38" s="63"/>
      <c r="AQ38" s="63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63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</row>
    <row r="39" spans="2:98">
      <c r="B39" s="79" t="s">
        <v>3</v>
      </c>
      <c r="C39" s="84">
        <f>C15</f>
        <v>9010427.1100000069</v>
      </c>
      <c r="D39" s="7">
        <f t="shared" ref="D39:N39" si="165">C39+D15</f>
        <v>18170314.800000016</v>
      </c>
      <c r="E39" s="7">
        <f t="shared" si="165"/>
        <v>28957740.210000031</v>
      </c>
      <c r="F39" s="7">
        <f t="shared" si="165"/>
        <v>37377978.550000042</v>
      </c>
      <c r="G39" s="7">
        <f t="shared" si="165"/>
        <v>47024187.13000007</v>
      </c>
      <c r="H39" s="7">
        <f t="shared" si="165"/>
        <v>57105443.380000085</v>
      </c>
      <c r="I39" s="7">
        <f t="shared" si="165"/>
        <v>66759443.240000091</v>
      </c>
      <c r="J39" s="7">
        <f t="shared" si="165"/>
        <v>73557664.310000092</v>
      </c>
      <c r="K39" s="7">
        <f t="shared" si="165"/>
        <v>82756636.970000103</v>
      </c>
      <c r="L39" s="7">
        <f t="shared" si="165"/>
        <v>93554296.520000115</v>
      </c>
      <c r="M39" s="7">
        <f t="shared" si="165"/>
        <v>103942963.46000013</v>
      </c>
      <c r="N39" s="8">
        <f t="shared" si="165"/>
        <v>113760904.40000014</v>
      </c>
      <c r="O39" s="7">
        <f>O15</f>
        <v>9950451.9000000134</v>
      </c>
      <c r="P39" s="7">
        <f t="shared" ref="P39:Z39" si="166">O39+P15</f>
        <v>19962431.620000027</v>
      </c>
      <c r="Q39" s="7">
        <f t="shared" si="166"/>
        <v>30932122.280000038</v>
      </c>
      <c r="R39" s="7">
        <f t="shared" si="166"/>
        <v>41084792.290000044</v>
      </c>
      <c r="S39" s="7">
        <f t="shared" si="166"/>
        <v>50437974.560000047</v>
      </c>
      <c r="T39" s="7">
        <f t="shared" si="166"/>
        <v>61505817.260000065</v>
      </c>
      <c r="U39" s="7">
        <f t="shared" si="166"/>
        <v>73084298.260000065</v>
      </c>
      <c r="V39" s="7">
        <f t="shared" si="166"/>
        <v>80620796.670000076</v>
      </c>
      <c r="W39" s="7">
        <f t="shared" si="166"/>
        <v>89518118.370000079</v>
      </c>
      <c r="X39" s="7">
        <f t="shared" si="166"/>
        <v>102036742.45000009</v>
      </c>
      <c r="Y39" s="7">
        <f t="shared" si="166"/>
        <v>113865425.37000009</v>
      </c>
      <c r="Z39" s="8">
        <f t="shared" si="166"/>
        <v>124580980.4400001</v>
      </c>
      <c r="AA39" s="7">
        <f>AA15</f>
        <v>11139020.35</v>
      </c>
      <c r="AB39" s="7">
        <f t="shared" ref="AB39:AL39" si="167">AA39+AB15</f>
        <v>22394502.24000001</v>
      </c>
      <c r="AC39" s="7">
        <f t="shared" si="167"/>
        <v>34519894.660000026</v>
      </c>
      <c r="AD39" s="7">
        <f t="shared" si="167"/>
        <v>46586690.220000021</v>
      </c>
      <c r="AE39" s="7">
        <f t="shared" si="167"/>
        <v>60394125.980000019</v>
      </c>
      <c r="AF39" s="7">
        <f t="shared" si="167"/>
        <v>73225383.020000026</v>
      </c>
      <c r="AG39" s="7">
        <f t="shared" si="167"/>
        <v>88782071.450000033</v>
      </c>
      <c r="AH39" s="63">
        <f t="shared" si="167"/>
        <v>98502309.960000038</v>
      </c>
      <c r="AI39" s="7">
        <f t="shared" si="167"/>
        <v>111574679.02000006</v>
      </c>
      <c r="AJ39" s="7">
        <f t="shared" si="167"/>
        <v>127399953.72000004</v>
      </c>
      <c r="AK39" s="63">
        <f t="shared" si="167"/>
        <v>141290199.39000008</v>
      </c>
      <c r="AL39" s="7">
        <f t="shared" si="167"/>
        <v>155031332.2100001</v>
      </c>
      <c r="AM39" s="63">
        <f>AM15</f>
        <v>14803446.93</v>
      </c>
      <c r="AN39" s="63">
        <f t="shared" ref="AN39:AX39" si="168">AM39+AN15</f>
        <v>30925411.479999963</v>
      </c>
      <c r="AO39" s="63">
        <f t="shared" si="168"/>
        <v>41766469.42999997</v>
      </c>
      <c r="AP39" s="63">
        <f t="shared" si="168"/>
        <v>42673253.769999966</v>
      </c>
      <c r="AQ39" s="63">
        <f t="shared" si="168"/>
        <v>46462974.649999969</v>
      </c>
      <c r="AR39" s="7">
        <f t="shared" si="168"/>
        <v>59110781.319999978</v>
      </c>
      <c r="AS39" s="7">
        <f t="shared" si="168"/>
        <v>74549769.769999981</v>
      </c>
      <c r="AT39" s="7">
        <f t="shared" si="168"/>
        <v>84547075.569999993</v>
      </c>
      <c r="AU39" s="7">
        <f t="shared" si="168"/>
        <v>99431498.920000017</v>
      </c>
      <c r="AV39" s="7">
        <f t="shared" si="168"/>
        <v>116344595.88999999</v>
      </c>
      <c r="AW39" s="7">
        <f t="shared" si="168"/>
        <v>132648064.25</v>
      </c>
      <c r="AX39" s="7">
        <f t="shared" si="168"/>
        <v>150630694.45999995</v>
      </c>
      <c r="AY39" s="7">
        <f>AY15</f>
        <v>15200726.660000006</v>
      </c>
      <c r="AZ39" s="7">
        <f t="shared" ref="AZ39:BJ39" si="169">AY39+AZ15</f>
        <v>32834807.890000001</v>
      </c>
      <c r="BA39" s="7">
        <f t="shared" si="169"/>
        <v>53603426.809999973</v>
      </c>
      <c r="BB39" s="7">
        <f t="shared" si="169"/>
        <v>72165007.899999946</v>
      </c>
      <c r="BC39" s="7">
        <f t="shared" si="169"/>
        <v>88231032.539999932</v>
      </c>
      <c r="BD39" s="7">
        <f t="shared" si="169"/>
        <v>108730696.82999992</v>
      </c>
      <c r="BE39" s="7">
        <f t="shared" si="169"/>
        <v>127028467.71999991</v>
      </c>
      <c r="BF39" s="7">
        <f t="shared" si="169"/>
        <v>139299979.75999993</v>
      </c>
      <c r="BG39" s="7">
        <f t="shared" si="169"/>
        <v>156833501.90999994</v>
      </c>
      <c r="BH39" s="7">
        <f t="shared" si="169"/>
        <v>176578910.19999993</v>
      </c>
      <c r="BI39" s="7">
        <f t="shared" si="169"/>
        <v>195973619.27999991</v>
      </c>
      <c r="BJ39" s="7">
        <f t="shared" si="169"/>
        <v>216570885.86999989</v>
      </c>
      <c r="BK39" s="7">
        <f>BK15</f>
        <v>17161407.900000006</v>
      </c>
      <c r="BL39" s="7">
        <f t="shared" ref="BL39:BV39" si="170">BK39+BL15</f>
        <v>37233416.969999969</v>
      </c>
      <c r="BM39" s="7">
        <f t="shared" si="170"/>
        <v>61154875.199999943</v>
      </c>
      <c r="BN39" s="7">
        <f t="shared" si="170"/>
        <v>80744238.099999905</v>
      </c>
      <c r="BO39" s="7">
        <f t="shared" si="170"/>
        <v>102088154.27999987</v>
      </c>
      <c r="BP39" s="63">
        <f t="shared" si="170"/>
        <v>124398451.25999984</v>
      </c>
      <c r="BQ39" s="7">
        <f t="shared" si="170"/>
        <v>144706555.93999979</v>
      </c>
      <c r="BR39" s="7">
        <f t="shared" si="170"/>
        <v>159870215.01999977</v>
      </c>
      <c r="BS39" s="7">
        <f t="shared" si="170"/>
        <v>181728879.77999973</v>
      </c>
      <c r="BT39" s="7">
        <f t="shared" si="170"/>
        <v>204629021.41999969</v>
      </c>
      <c r="BU39" s="7">
        <f t="shared" si="170"/>
        <v>227702671.20999962</v>
      </c>
      <c r="BV39" s="7">
        <f t="shared" si="170"/>
        <v>251343879.57999957</v>
      </c>
      <c r="BW39" s="7">
        <f>BW15</f>
        <v>22535066.459999979</v>
      </c>
      <c r="BX39" s="7">
        <f t="shared" ref="BX39:CT39" si="171">BW39+BX15</f>
        <v>46436210.269999959</v>
      </c>
      <c r="BY39" s="7">
        <f t="shared" si="171"/>
        <v>73646049.499999896</v>
      </c>
      <c r="BZ39" s="7">
        <f t="shared" si="171"/>
        <v>95489350.47999987</v>
      </c>
      <c r="CA39" s="7">
        <f t="shared" si="171"/>
        <v>118889070.83999985</v>
      </c>
      <c r="CB39" s="7">
        <f t="shared" si="171"/>
        <v>146537595.80999985</v>
      </c>
      <c r="CC39" s="7">
        <f t="shared" si="171"/>
        <v>171232459.15999982</v>
      </c>
      <c r="CD39" s="7">
        <f t="shared" si="171"/>
        <v>188449704.75999981</v>
      </c>
      <c r="CE39" s="7">
        <f t="shared" si="171"/>
        <v>211459707.78999984</v>
      </c>
      <c r="CF39" s="7">
        <f t="shared" si="171"/>
        <v>237075395.60999984</v>
      </c>
      <c r="CG39" s="7">
        <f t="shared" si="171"/>
        <v>259968812.23999986</v>
      </c>
      <c r="CH39" s="7">
        <f t="shared" si="171"/>
        <v>281376388.06999987</v>
      </c>
      <c r="CI39" s="7">
        <f t="shared" si="171"/>
        <v>302421255.23999989</v>
      </c>
      <c r="CJ39" s="7">
        <f t="shared" si="171"/>
        <v>325509614.08999991</v>
      </c>
      <c r="CK39" s="7">
        <f t="shared" si="171"/>
        <v>349811353.01999992</v>
      </c>
      <c r="CL39" s="7">
        <f t="shared" si="171"/>
        <v>373842189.57999992</v>
      </c>
      <c r="CM39" s="7">
        <f t="shared" si="171"/>
        <v>394483606.39999992</v>
      </c>
      <c r="CN39" s="7">
        <f t="shared" si="171"/>
        <v>417864940.45999992</v>
      </c>
      <c r="CO39" s="7">
        <f t="shared" si="171"/>
        <v>443896046.30999994</v>
      </c>
      <c r="CP39" s="7">
        <f t="shared" si="171"/>
        <v>458753918.77999997</v>
      </c>
      <c r="CQ39" s="7">
        <f t="shared" si="171"/>
        <v>480346787.11999995</v>
      </c>
      <c r="CR39" s="7">
        <f t="shared" si="171"/>
        <v>506205478.04999995</v>
      </c>
      <c r="CS39" s="7">
        <f t="shared" si="171"/>
        <v>529100907.49999994</v>
      </c>
      <c r="CT39" s="7">
        <f t="shared" si="171"/>
        <v>552536540.3499999</v>
      </c>
    </row>
    <row r="40" spans="2:98">
      <c r="B40" s="79" t="s">
        <v>4</v>
      </c>
      <c r="C40" s="84">
        <f>C16</f>
        <v>7420706.400000005</v>
      </c>
      <c r="D40" s="7">
        <f t="shared" ref="D40:N40" si="172">C40+D16</f>
        <v>16198125.360000003</v>
      </c>
      <c r="E40" s="7">
        <f t="shared" si="172"/>
        <v>26714623.650000006</v>
      </c>
      <c r="F40" s="7">
        <f t="shared" si="172"/>
        <v>35310069.81000001</v>
      </c>
      <c r="G40" s="7">
        <f t="shared" si="172"/>
        <v>44727478.070000008</v>
      </c>
      <c r="H40" s="7">
        <f t="shared" si="172"/>
        <v>54934682.740000002</v>
      </c>
      <c r="I40" s="7">
        <f t="shared" si="172"/>
        <v>65009761.080000006</v>
      </c>
      <c r="J40" s="7">
        <f t="shared" si="172"/>
        <v>70726127.770000011</v>
      </c>
      <c r="K40" s="7">
        <f t="shared" si="172"/>
        <v>77887274.910000011</v>
      </c>
      <c r="L40" s="7">
        <f t="shared" si="172"/>
        <v>88331338.390000015</v>
      </c>
      <c r="M40" s="7">
        <f t="shared" si="172"/>
        <v>98284138.650000021</v>
      </c>
      <c r="N40" s="8">
        <f t="shared" si="172"/>
        <v>108992197.62000002</v>
      </c>
      <c r="O40" s="7">
        <f>O16</f>
        <v>8214199.9100000057</v>
      </c>
      <c r="P40" s="7">
        <f t="shared" ref="P40:Z40" si="173">O40+P16</f>
        <v>17427694.790000007</v>
      </c>
      <c r="Q40" s="7">
        <f t="shared" si="173"/>
        <v>28031251.000000007</v>
      </c>
      <c r="R40" s="7">
        <f t="shared" si="173"/>
        <v>38046950.290000007</v>
      </c>
      <c r="S40" s="7">
        <f t="shared" si="173"/>
        <v>47013003.600000009</v>
      </c>
      <c r="T40" s="7">
        <f t="shared" si="173"/>
        <v>57859161.920000009</v>
      </c>
      <c r="U40" s="7">
        <f t="shared" si="173"/>
        <v>69318185.480000019</v>
      </c>
      <c r="V40" s="7">
        <f t="shared" si="173"/>
        <v>75668171.330000013</v>
      </c>
      <c r="W40" s="7">
        <f t="shared" si="173"/>
        <v>82691031.410000011</v>
      </c>
      <c r="X40" s="7">
        <f t="shared" si="173"/>
        <v>94475615.460000023</v>
      </c>
      <c r="Y40" s="7">
        <f t="shared" si="173"/>
        <v>105544611.06000003</v>
      </c>
      <c r="Z40" s="8">
        <f t="shared" si="173"/>
        <v>117006254.78000005</v>
      </c>
      <c r="AA40" s="7">
        <f>AA16</f>
        <v>8458345.0999999996</v>
      </c>
      <c r="AB40" s="7">
        <f t="shared" ref="AB40:AL40" si="174">AA40+AB16</f>
        <v>18545991.450000003</v>
      </c>
      <c r="AC40" s="7">
        <f t="shared" si="174"/>
        <v>30511047.260000005</v>
      </c>
      <c r="AD40" s="7">
        <f t="shared" si="174"/>
        <v>39413830.030000009</v>
      </c>
      <c r="AE40" s="7">
        <f t="shared" si="174"/>
        <v>48330425.480000004</v>
      </c>
      <c r="AF40" s="7">
        <f t="shared" si="174"/>
        <v>57657049.760000005</v>
      </c>
      <c r="AG40" s="7">
        <f t="shared" si="174"/>
        <v>69788343.520000011</v>
      </c>
      <c r="AH40" s="63">
        <f t="shared" si="174"/>
        <v>76435204.690000013</v>
      </c>
      <c r="AI40" s="7">
        <f t="shared" si="174"/>
        <v>84527122.24000001</v>
      </c>
      <c r="AJ40" s="7">
        <f t="shared" si="174"/>
        <v>96558908.039999992</v>
      </c>
      <c r="AK40" s="63">
        <f t="shared" si="174"/>
        <v>106763578.77999997</v>
      </c>
      <c r="AL40" s="7">
        <f t="shared" si="174"/>
        <v>118679373.93999998</v>
      </c>
      <c r="AM40" s="63">
        <f>AM16</f>
        <v>7652225.8399999999</v>
      </c>
      <c r="AN40" s="63">
        <f t="shared" ref="AN40:AX40" si="175">AM40+AN16</f>
        <v>18516498.780000012</v>
      </c>
      <c r="AO40" s="63">
        <f t="shared" si="175"/>
        <v>27577126.030000016</v>
      </c>
      <c r="AP40" s="63">
        <f t="shared" si="175"/>
        <v>28287952.700000018</v>
      </c>
      <c r="AQ40" s="63">
        <f t="shared" si="175"/>
        <v>31696718.150000017</v>
      </c>
      <c r="AR40" s="7">
        <f t="shared" si="175"/>
        <v>43244347.160000011</v>
      </c>
      <c r="AS40" s="7">
        <f t="shared" si="175"/>
        <v>58536688.660000071</v>
      </c>
      <c r="AT40" s="7">
        <f t="shared" si="175"/>
        <v>67629246.490000084</v>
      </c>
      <c r="AU40" s="7">
        <f t="shared" si="175"/>
        <v>79368258.27000007</v>
      </c>
      <c r="AV40" s="7">
        <f t="shared" si="175"/>
        <v>94908084.620000124</v>
      </c>
      <c r="AW40" s="7">
        <f t="shared" si="175"/>
        <v>109983251.32000013</v>
      </c>
      <c r="AX40" s="7">
        <f t="shared" si="175"/>
        <v>128912860.0700002</v>
      </c>
      <c r="AY40" s="7">
        <f>AY16</f>
        <v>10737858.840000002</v>
      </c>
      <c r="AZ40" s="7">
        <f t="shared" ref="AZ40:BJ40" si="176">AY40+AZ16</f>
        <v>25338261.010000035</v>
      </c>
      <c r="BA40" s="7">
        <f t="shared" si="176"/>
        <v>44376192.080000117</v>
      </c>
      <c r="BB40" s="7">
        <f t="shared" si="176"/>
        <v>61449930.750000134</v>
      </c>
      <c r="BC40" s="7">
        <f t="shared" si="176"/>
        <v>76883369.170000166</v>
      </c>
      <c r="BD40" s="7">
        <f t="shared" si="176"/>
        <v>95673535.380000234</v>
      </c>
      <c r="BE40" s="7">
        <f t="shared" si="176"/>
        <v>113523373.65000029</v>
      </c>
      <c r="BF40" s="7">
        <f t="shared" si="176"/>
        <v>123222960.21000029</v>
      </c>
      <c r="BG40" s="7">
        <f t="shared" si="176"/>
        <v>136456561.73000032</v>
      </c>
      <c r="BH40" s="7">
        <f t="shared" si="176"/>
        <v>153554601.00000036</v>
      </c>
      <c r="BI40" s="7">
        <f t="shared" si="176"/>
        <v>170652448.09000039</v>
      </c>
      <c r="BJ40" s="7">
        <f t="shared" si="176"/>
        <v>190503226.32000047</v>
      </c>
      <c r="BK40" s="7">
        <f>BK16</f>
        <v>11016949.079999994</v>
      </c>
      <c r="BL40" s="7">
        <f t="shared" ref="BL40:BV40" si="177">BK40+BL16</f>
        <v>25659190.89000003</v>
      </c>
      <c r="BM40" s="7">
        <f t="shared" si="177"/>
        <v>45308658.030000091</v>
      </c>
      <c r="BN40" s="7">
        <f t="shared" si="177"/>
        <v>62379957.760000139</v>
      </c>
      <c r="BO40" s="7">
        <f t="shared" si="177"/>
        <v>79553108.700000197</v>
      </c>
      <c r="BP40" s="63">
        <f t="shared" si="177"/>
        <v>98326458.180000231</v>
      </c>
      <c r="BQ40" s="7">
        <f t="shared" si="177"/>
        <v>115615117.71000028</v>
      </c>
      <c r="BR40" s="7">
        <f t="shared" si="177"/>
        <v>126371135.73000027</v>
      </c>
      <c r="BS40" s="7">
        <f t="shared" si="177"/>
        <v>140780244.11000028</v>
      </c>
      <c r="BT40" s="7">
        <f t="shared" si="177"/>
        <v>158457660.05000034</v>
      </c>
      <c r="BU40" s="7">
        <f t="shared" si="177"/>
        <v>176201638.16000041</v>
      </c>
      <c r="BV40" s="7">
        <f t="shared" si="177"/>
        <v>196679411.37000048</v>
      </c>
      <c r="BW40" s="7">
        <f>BW16</f>
        <v>14306115.149999995</v>
      </c>
      <c r="BX40" s="7">
        <f t="shared" ref="BX40:CT40" si="178">BW40+BX16</f>
        <v>31426921.66000003</v>
      </c>
      <c r="BY40" s="7">
        <f t="shared" si="178"/>
        <v>52236798.950000092</v>
      </c>
      <c r="BZ40" s="7">
        <f t="shared" si="178"/>
        <v>69171620.820000127</v>
      </c>
      <c r="CA40" s="7">
        <f t="shared" si="178"/>
        <v>86823152.52000016</v>
      </c>
      <c r="CB40" s="7">
        <f t="shared" si="178"/>
        <v>108176633.66000021</v>
      </c>
      <c r="CC40" s="7">
        <f t="shared" si="178"/>
        <v>128111317.97000027</v>
      </c>
      <c r="CD40" s="7">
        <f t="shared" si="178"/>
        <v>139982726.55000028</v>
      </c>
      <c r="CE40" s="7">
        <f t="shared" si="178"/>
        <v>155405334.13000029</v>
      </c>
      <c r="CF40" s="7">
        <f t="shared" si="178"/>
        <v>174995830.43000033</v>
      </c>
      <c r="CG40" s="7">
        <f t="shared" si="178"/>
        <v>190795617.53000036</v>
      </c>
      <c r="CH40" s="7">
        <f t="shared" si="178"/>
        <v>209236247.93000036</v>
      </c>
      <c r="CI40" s="7">
        <f t="shared" si="178"/>
        <v>222199147.4200004</v>
      </c>
      <c r="CJ40" s="7">
        <f t="shared" si="178"/>
        <v>238302910.35000041</v>
      </c>
      <c r="CK40" s="7">
        <f t="shared" si="178"/>
        <v>256130187.6400004</v>
      </c>
      <c r="CL40" s="7">
        <f t="shared" si="178"/>
        <v>273431091.36000037</v>
      </c>
      <c r="CM40" s="7">
        <f t="shared" si="178"/>
        <v>288412782.51000035</v>
      </c>
      <c r="CN40" s="7">
        <f t="shared" si="178"/>
        <v>305402033.10000032</v>
      </c>
      <c r="CO40" s="7">
        <f t="shared" si="178"/>
        <v>325096515.74000031</v>
      </c>
      <c r="CP40" s="7">
        <f t="shared" si="178"/>
        <v>335188500.71000028</v>
      </c>
      <c r="CQ40" s="7">
        <f t="shared" si="178"/>
        <v>348425110.1900003</v>
      </c>
      <c r="CR40" s="7">
        <f t="shared" si="178"/>
        <v>367208712.0000003</v>
      </c>
      <c r="CS40" s="7">
        <f t="shared" si="178"/>
        <v>383725002.18000031</v>
      </c>
      <c r="CT40" s="7">
        <f t="shared" si="178"/>
        <v>403368590.20000029</v>
      </c>
    </row>
    <row r="41" spans="2:98">
      <c r="B41" s="79" t="s">
        <v>5</v>
      </c>
      <c r="C41" s="84">
        <f>C17</f>
        <v>2184274.52</v>
      </c>
      <c r="D41" s="7">
        <f t="shared" ref="D41:N41" si="179">C41+D17</f>
        <v>3995818.37</v>
      </c>
      <c r="E41" s="7">
        <f t="shared" si="179"/>
        <v>6583821.4900000002</v>
      </c>
      <c r="F41" s="7">
        <f t="shared" si="179"/>
        <v>8709310.1600000001</v>
      </c>
      <c r="G41" s="7">
        <f t="shared" si="179"/>
        <v>11413478.059999999</v>
      </c>
      <c r="H41" s="7">
        <f t="shared" si="179"/>
        <v>14176339.309999999</v>
      </c>
      <c r="I41" s="7">
        <f t="shared" si="179"/>
        <v>16724786.139999999</v>
      </c>
      <c r="J41" s="7">
        <f t="shared" si="179"/>
        <v>18302603.209999997</v>
      </c>
      <c r="K41" s="7">
        <f t="shared" si="179"/>
        <v>20923242.019999996</v>
      </c>
      <c r="L41" s="7">
        <f t="shared" si="179"/>
        <v>23736160.019999996</v>
      </c>
      <c r="M41" s="7">
        <f t="shared" si="179"/>
        <v>26282680.919999994</v>
      </c>
      <c r="N41" s="8">
        <f t="shared" si="179"/>
        <v>29046162.019999996</v>
      </c>
      <c r="O41" s="7">
        <f>O17</f>
        <v>2562469.87</v>
      </c>
      <c r="P41" s="7">
        <f t="shared" ref="P41:Z41" si="180">O41+P17</f>
        <v>4626877.5999999996</v>
      </c>
      <c r="Q41" s="7">
        <f t="shared" si="180"/>
        <v>7353380.4199999999</v>
      </c>
      <c r="R41" s="7">
        <f t="shared" si="180"/>
        <v>9996175.7400000002</v>
      </c>
      <c r="S41" s="7">
        <f t="shared" si="180"/>
        <v>12651231.109999999</v>
      </c>
      <c r="T41" s="7">
        <f t="shared" si="180"/>
        <v>15500831.68</v>
      </c>
      <c r="U41" s="7">
        <f t="shared" si="180"/>
        <v>18313802.899999999</v>
      </c>
      <c r="V41" s="7">
        <f t="shared" si="180"/>
        <v>19988324.039999999</v>
      </c>
      <c r="W41" s="7">
        <f t="shared" si="180"/>
        <v>22498103.219999999</v>
      </c>
      <c r="X41" s="7">
        <f t="shared" si="180"/>
        <v>25720729.689999998</v>
      </c>
      <c r="Y41" s="7">
        <f t="shared" si="180"/>
        <v>28529132.769999996</v>
      </c>
      <c r="Z41" s="8">
        <f t="shared" si="180"/>
        <v>31429275.349999994</v>
      </c>
      <c r="AA41" s="7">
        <f>AA17</f>
        <v>2685688.56</v>
      </c>
      <c r="AB41" s="7">
        <f t="shared" ref="AB41:AL41" si="181">AA41+AB17</f>
        <v>4979734.96</v>
      </c>
      <c r="AC41" s="7">
        <f t="shared" si="181"/>
        <v>7544692.1899999995</v>
      </c>
      <c r="AD41" s="7">
        <f t="shared" si="181"/>
        <v>10393567.41</v>
      </c>
      <c r="AE41" s="7">
        <f t="shared" si="181"/>
        <v>13371113.629999999</v>
      </c>
      <c r="AF41" s="7">
        <f t="shared" si="181"/>
        <v>16363485.449999999</v>
      </c>
      <c r="AG41" s="7">
        <f t="shared" si="181"/>
        <v>19559893.59</v>
      </c>
      <c r="AH41" s="63">
        <f t="shared" si="181"/>
        <v>21344276.41</v>
      </c>
      <c r="AI41" s="7">
        <f t="shared" si="181"/>
        <v>24361184.57</v>
      </c>
      <c r="AJ41" s="7">
        <f t="shared" si="181"/>
        <v>27852794.609999999</v>
      </c>
      <c r="AK41" s="63">
        <f t="shared" si="181"/>
        <v>30745664.329999998</v>
      </c>
      <c r="AL41" s="7">
        <f t="shared" si="181"/>
        <v>33855048.809999995</v>
      </c>
      <c r="AM41" s="63">
        <f>AM17</f>
        <v>2991084.45</v>
      </c>
      <c r="AN41" s="63">
        <f t="shared" ref="AN41:AX41" si="182">AM41+AN17</f>
        <v>5659390.3399999999</v>
      </c>
      <c r="AO41" s="63">
        <f t="shared" si="182"/>
        <v>8022029.4699999997</v>
      </c>
      <c r="AP41" s="63">
        <f t="shared" si="182"/>
        <v>8979738.8300000001</v>
      </c>
      <c r="AQ41" s="63">
        <f t="shared" si="182"/>
        <v>10707530.98</v>
      </c>
      <c r="AR41" s="7">
        <f t="shared" si="182"/>
        <v>14863266.23</v>
      </c>
      <c r="AS41" s="7">
        <f t="shared" si="182"/>
        <v>18632664.02</v>
      </c>
      <c r="AT41" s="7">
        <f t="shared" si="182"/>
        <v>20992831.73</v>
      </c>
      <c r="AU41" s="7">
        <f t="shared" si="182"/>
        <v>24058681.740000002</v>
      </c>
      <c r="AV41" s="7">
        <f t="shared" si="182"/>
        <v>26823223.960000001</v>
      </c>
      <c r="AW41" s="7">
        <f t="shared" si="182"/>
        <v>29573370.600000001</v>
      </c>
      <c r="AX41" s="7">
        <f t="shared" si="182"/>
        <v>33425693.490000002</v>
      </c>
      <c r="AY41" s="7">
        <f>AY17</f>
        <v>3418709.5</v>
      </c>
      <c r="AZ41" s="7">
        <f t="shared" ref="AZ41:BJ41" si="183">AY41+AZ17</f>
        <v>6626538.7300000004</v>
      </c>
      <c r="BA41" s="7">
        <f t="shared" si="183"/>
        <v>10228457.58</v>
      </c>
      <c r="BB41" s="7">
        <f t="shared" si="183"/>
        <v>13258697.699999999</v>
      </c>
      <c r="BC41" s="7">
        <f t="shared" si="183"/>
        <v>16380628.1</v>
      </c>
      <c r="BD41" s="7">
        <f t="shared" si="183"/>
        <v>20597618.170000002</v>
      </c>
      <c r="BE41" s="7">
        <f t="shared" si="183"/>
        <v>24187096.200000003</v>
      </c>
      <c r="BF41" s="7">
        <f t="shared" si="183"/>
        <v>26842647.520000003</v>
      </c>
      <c r="BG41" s="7">
        <f t="shared" si="183"/>
        <v>30788895.070000004</v>
      </c>
      <c r="BH41" s="7">
        <f t="shared" si="183"/>
        <v>34475141.680000007</v>
      </c>
      <c r="BI41" s="7">
        <f t="shared" si="183"/>
        <v>38203714.260000005</v>
      </c>
      <c r="BJ41" s="7">
        <f t="shared" si="183"/>
        <v>42529090.220000006</v>
      </c>
      <c r="BK41" s="7">
        <f>BK17</f>
        <v>3400242.68</v>
      </c>
      <c r="BL41" s="7">
        <f t="shared" ref="BL41:BV41" si="184">BK41+BL17</f>
        <v>6849964.29</v>
      </c>
      <c r="BM41" s="7">
        <f t="shared" si="184"/>
        <v>11089516.940000001</v>
      </c>
      <c r="BN41" s="7">
        <f t="shared" si="184"/>
        <v>14674908.260000002</v>
      </c>
      <c r="BO41" s="7">
        <f t="shared" si="184"/>
        <v>18633013.530000001</v>
      </c>
      <c r="BP41" s="63">
        <f t="shared" si="184"/>
        <v>23117340.960000001</v>
      </c>
      <c r="BQ41" s="7">
        <f t="shared" si="184"/>
        <v>26734409.75</v>
      </c>
      <c r="BR41" s="7">
        <f t="shared" si="184"/>
        <v>29318021.190000001</v>
      </c>
      <c r="BS41" s="7">
        <f t="shared" si="184"/>
        <v>33846922.560000002</v>
      </c>
      <c r="BT41" s="7">
        <f t="shared" si="184"/>
        <v>38171241.469999999</v>
      </c>
      <c r="BU41" s="7">
        <f t="shared" si="184"/>
        <v>42438185.039999999</v>
      </c>
      <c r="BV41" s="7">
        <f t="shared" si="184"/>
        <v>47014704.969999999</v>
      </c>
      <c r="BW41" s="7">
        <f>BW17</f>
        <v>3924041.1</v>
      </c>
      <c r="BX41" s="7">
        <f t="shared" ref="BX41:CT41" si="185">BW41+BX17</f>
        <v>7541941.7000000002</v>
      </c>
      <c r="BY41" s="7">
        <f t="shared" si="185"/>
        <v>12177313.35</v>
      </c>
      <c r="BZ41" s="7">
        <f t="shared" si="185"/>
        <v>16135692.369999999</v>
      </c>
      <c r="CA41" s="7">
        <f t="shared" si="185"/>
        <v>20353095.359999999</v>
      </c>
      <c r="CB41" s="7">
        <f t="shared" si="185"/>
        <v>25461867.68</v>
      </c>
      <c r="CC41" s="7">
        <f t="shared" si="185"/>
        <v>29685096.27</v>
      </c>
      <c r="CD41" s="7">
        <f t="shared" si="185"/>
        <v>32175341.719999999</v>
      </c>
      <c r="CE41" s="7">
        <f t="shared" si="185"/>
        <v>36972890.089999996</v>
      </c>
      <c r="CF41" s="7">
        <f t="shared" si="185"/>
        <v>42012514.309999995</v>
      </c>
      <c r="CG41" s="7">
        <f t="shared" si="185"/>
        <v>46613031.339999996</v>
      </c>
      <c r="CH41" s="7">
        <f t="shared" si="185"/>
        <v>51704780.009999998</v>
      </c>
      <c r="CI41" s="7">
        <f t="shared" si="185"/>
        <v>56038556.509999998</v>
      </c>
      <c r="CJ41" s="7">
        <f t="shared" si="185"/>
        <v>60076494.189999998</v>
      </c>
      <c r="CK41" s="7">
        <f t="shared" si="185"/>
        <v>64799659.769999996</v>
      </c>
      <c r="CL41" s="7">
        <f t="shared" si="185"/>
        <v>69758965.949999988</v>
      </c>
      <c r="CM41" s="7">
        <f t="shared" si="185"/>
        <v>74223977.00999999</v>
      </c>
      <c r="CN41" s="7">
        <f t="shared" si="185"/>
        <v>79186875.149999991</v>
      </c>
      <c r="CO41" s="7">
        <f t="shared" si="185"/>
        <v>84439691.239999995</v>
      </c>
      <c r="CP41" s="7">
        <f t="shared" si="185"/>
        <v>87088379.50999999</v>
      </c>
      <c r="CQ41" s="7">
        <f t="shared" si="185"/>
        <v>92318000.649999991</v>
      </c>
      <c r="CR41" s="7">
        <f t="shared" si="185"/>
        <v>97922610.589999989</v>
      </c>
      <c r="CS41" s="7">
        <f t="shared" si="185"/>
        <v>102751647.31999999</v>
      </c>
      <c r="CT41" s="7">
        <f t="shared" si="185"/>
        <v>107942342.59999999</v>
      </c>
    </row>
    <row r="42" spans="2:98">
      <c r="B42" s="80" t="s">
        <v>30</v>
      </c>
      <c r="C42" s="84">
        <f>C18+C19</f>
        <v>1940031.9699999988</v>
      </c>
      <c r="D42" s="7">
        <f>C42+D18+D19</f>
        <v>3966204.2999999989</v>
      </c>
      <c r="E42" s="7">
        <f t="shared" ref="E42:N42" si="186">D42+E18+E19</f>
        <v>6408866.8099999968</v>
      </c>
      <c r="F42" s="7">
        <f t="shared" si="186"/>
        <v>8334443.2699999958</v>
      </c>
      <c r="G42" s="7">
        <f t="shared" si="186"/>
        <v>10520496.029999994</v>
      </c>
      <c r="H42" s="7">
        <f t="shared" si="186"/>
        <v>12754024.999999993</v>
      </c>
      <c r="I42" s="7">
        <f t="shared" si="186"/>
        <v>14857013.999999991</v>
      </c>
      <c r="J42" s="7">
        <f t="shared" si="186"/>
        <v>16390936.19999999</v>
      </c>
      <c r="K42" s="7">
        <f t="shared" si="186"/>
        <v>18427653.11999999</v>
      </c>
      <c r="L42" s="7">
        <f t="shared" si="186"/>
        <v>20947205.95999999</v>
      </c>
      <c r="M42" s="7">
        <f t="shared" si="186"/>
        <v>23400103.529999986</v>
      </c>
      <c r="N42" s="8">
        <f t="shared" si="186"/>
        <v>25646766.439999986</v>
      </c>
      <c r="O42" s="7">
        <f>O18+O19</f>
        <v>2319404.2999999998</v>
      </c>
      <c r="P42" s="7">
        <f>O42+P18+P19</f>
        <v>4745270.0899999989</v>
      </c>
      <c r="Q42" s="7">
        <f t="shared" ref="Q42:Y42" si="187">P42+Q18+Q19</f>
        <v>7374601.8499999996</v>
      </c>
      <c r="R42" s="7">
        <f t="shared" si="187"/>
        <v>9818024.9199999981</v>
      </c>
      <c r="S42" s="7">
        <f t="shared" si="187"/>
        <v>12111992.059999997</v>
      </c>
      <c r="T42" s="7">
        <f t="shared" si="187"/>
        <v>14835570.159999995</v>
      </c>
      <c r="U42" s="7">
        <f t="shared" si="187"/>
        <v>17668377.499999993</v>
      </c>
      <c r="V42" s="7">
        <f t="shared" si="187"/>
        <v>19514031.159999993</v>
      </c>
      <c r="W42" s="7">
        <f t="shared" si="187"/>
        <v>21739855.789999992</v>
      </c>
      <c r="X42" s="7">
        <f t="shared" si="187"/>
        <v>24998724.979999989</v>
      </c>
      <c r="Y42" s="7">
        <f t="shared" si="187"/>
        <v>28083054.169999991</v>
      </c>
      <c r="Z42" s="8">
        <f>Y42+Z18+Z19</f>
        <v>30910877.869999994</v>
      </c>
      <c r="AA42" s="7">
        <f>AA18+AA19</f>
        <v>2863831.5899999994</v>
      </c>
      <c r="AB42" s="7">
        <f>AA42+AB18+AB19</f>
        <v>5875833.8299999982</v>
      </c>
      <c r="AC42" s="7">
        <f t="shared" ref="AC42:AL42" si="188">AB42+AC18+AC19</f>
        <v>9195966.8499999978</v>
      </c>
      <c r="AD42" s="7">
        <f t="shared" si="188"/>
        <v>12204115.629999997</v>
      </c>
      <c r="AE42" s="7">
        <f t="shared" si="188"/>
        <v>15503356.529999997</v>
      </c>
      <c r="AF42" s="7">
        <f t="shared" si="188"/>
        <v>18625898.599999998</v>
      </c>
      <c r="AG42" s="7">
        <f>AF42+AG18+AG19</f>
        <v>22309012.779999997</v>
      </c>
      <c r="AH42" s="63">
        <f t="shared" si="188"/>
        <v>24694685.669999998</v>
      </c>
      <c r="AI42" s="7">
        <f t="shared" si="188"/>
        <v>27909137.979999997</v>
      </c>
      <c r="AJ42" s="7">
        <f t="shared" si="188"/>
        <v>31872799.669999998</v>
      </c>
      <c r="AK42" s="63">
        <f t="shared" si="188"/>
        <v>35420097.839999996</v>
      </c>
      <c r="AL42" s="7">
        <f t="shared" si="188"/>
        <v>38842810.309999995</v>
      </c>
      <c r="AM42" s="63">
        <f>AM18+AM19</f>
        <v>3549643.25</v>
      </c>
      <c r="AN42" s="63">
        <f t="shared" ref="AN42:AS42" si="189">AM42+AN18+AN19</f>
        <v>7477395.2499999981</v>
      </c>
      <c r="AO42" s="63">
        <f t="shared" si="189"/>
        <v>10240526.420000002</v>
      </c>
      <c r="AP42" s="63">
        <f t="shared" si="189"/>
        <v>10512257.690000001</v>
      </c>
      <c r="AQ42" s="63">
        <f t="shared" si="189"/>
        <v>11674740.770000001</v>
      </c>
      <c r="AR42" s="7">
        <f t="shared" si="189"/>
        <v>15340923.860000001</v>
      </c>
      <c r="AS42" s="7">
        <f t="shared" si="189"/>
        <v>19619049.129999999</v>
      </c>
      <c r="AT42" s="7">
        <f>AS42+AT18+AT19</f>
        <v>22319535.509999998</v>
      </c>
      <c r="AU42" s="7">
        <f>AT42+AU18+AU19</f>
        <v>26191436.669999998</v>
      </c>
      <c r="AV42" s="7">
        <f>AU42+AV18+AV19</f>
        <v>30670166.540000003</v>
      </c>
      <c r="AW42" s="7">
        <f>AV42+AW18+AW19</f>
        <v>35136275.340000004</v>
      </c>
      <c r="AX42" s="7">
        <f>AW42+AX18+AX19</f>
        <v>39983961.690000005</v>
      </c>
      <c r="AY42" s="7">
        <f>AY18+AY19</f>
        <v>3962110.4699999974</v>
      </c>
      <c r="AZ42" s="7">
        <f t="shared" ref="AZ42:BE42" si="190">AY42+AZ18+AZ19</f>
        <v>8650999.9399999976</v>
      </c>
      <c r="BA42" s="7">
        <f t="shared" si="190"/>
        <v>14202931.539999997</v>
      </c>
      <c r="BB42" s="7">
        <f t="shared" si="190"/>
        <v>19240711.48</v>
      </c>
      <c r="BC42" s="7">
        <f t="shared" si="190"/>
        <v>23819988.780000001</v>
      </c>
      <c r="BD42" s="7">
        <f t="shared" si="190"/>
        <v>29271063.330000002</v>
      </c>
      <c r="BE42" s="7">
        <f t="shared" si="190"/>
        <v>34184514.490000002</v>
      </c>
      <c r="BF42" s="7">
        <f>BE42+BF18+BF19</f>
        <v>37398525.470000006</v>
      </c>
      <c r="BG42" s="7">
        <f>BF42+BG18+BG19</f>
        <v>42172668.820000008</v>
      </c>
      <c r="BH42" s="7">
        <f>BG42+BH18+BH19</f>
        <v>47576836.290000014</v>
      </c>
      <c r="BI42" s="7">
        <f>BH42+BI18+BI19</f>
        <v>52898320.390000015</v>
      </c>
      <c r="BJ42" s="7">
        <f>BI42+BJ18+BJ19</f>
        <v>58486998.780000016</v>
      </c>
      <c r="BK42" s="7">
        <f>BK18+BK19</f>
        <v>4536411.5100000007</v>
      </c>
      <c r="BL42" s="7">
        <f t="shared" ref="BL42:BZ42" si="191">BK42+BL18+BL19</f>
        <v>10018063.34</v>
      </c>
      <c r="BM42" s="7">
        <f t="shared" si="191"/>
        <v>16579359.710000003</v>
      </c>
      <c r="BN42" s="7">
        <f t="shared" si="191"/>
        <v>22040756.010000002</v>
      </c>
      <c r="BO42" s="7">
        <f t="shared" si="191"/>
        <v>27859402.66</v>
      </c>
      <c r="BP42" s="7">
        <f t="shared" si="191"/>
        <v>33814753.980000004</v>
      </c>
      <c r="BQ42" s="7">
        <f t="shared" si="191"/>
        <v>39251638.700000003</v>
      </c>
      <c r="BR42" s="7">
        <f t="shared" si="191"/>
        <v>43090594.660000004</v>
      </c>
      <c r="BS42" s="7">
        <f t="shared" si="191"/>
        <v>48811846.079999998</v>
      </c>
      <c r="BT42" s="7">
        <f t="shared" si="191"/>
        <v>54897483.100000001</v>
      </c>
      <c r="BU42" s="7">
        <f t="shared" si="191"/>
        <v>61007838.640000001</v>
      </c>
      <c r="BV42" s="7">
        <f t="shared" si="191"/>
        <v>67156176.870000005</v>
      </c>
      <c r="BW42" s="7">
        <f>BW18+BW19</f>
        <v>5851627.6200000029</v>
      </c>
      <c r="BX42" s="7">
        <f t="shared" si="191"/>
        <v>12523983.110000007</v>
      </c>
      <c r="BY42" s="7">
        <f t="shared" si="191"/>
        <v>20140055.570000008</v>
      </c>
      <c r="BZ42" s="7">
        <f t="shared" si="191"/>
        <v>26258641.510000009</v>
      </c>
      <c r="CA42" s="7">
        <f t="shared" ref="CA42:CF42" si="192">BZ42+CA18+CA19</f>
        <v>32851312.580000009</v>
      </c>
      <c r="CB42" s="7">
        <f t="shared" si="192"/>
        <v>40421953.81000001</v>
      </c>
      <c r="CC42" s="7">
        <f t="shared" si="192"/>
        <v>47075821.070000015</v>
      </c>
      <c r="CD42" s="7">
        <f t="shared" si="192"/>
        <v>51715628.250000015</v>
      </c>
      <c r="CE42" s="7">
        <f t="shared" si="192"/>
        <v>57924122.770000018</v>
      </c>
      <c r="CF42" s="7">
        <f t="shared" si="192"/>
        <v>65176006.780000016</v>
      </c>
      <c r="CG42" s="7">
        <f t="shared" ref="CG42" si="193">CF42+CG18+CG19</f>
        <v>72227301.37000002</v>
      </c>
      <c r="CH42" s="7">
        <f t="shared" ref="CH42" si="194">CG42+CH18+CH19</f>
        <v>78554859.020000026</v>
      </c>
      <c r="CI42" s="7">
        <f t="shared" ref="CI42" si="195">CH42+CI18+CI19</f>
        <v>84834693.650000036</v>
      </c>
      <c r="CJ42" s="7">
        <f t="shared" ref="CJ42" si="196">CI42+CJ18+CJ19</f>
        <v>91815995.210000038</v>
      </c>
      <c r="CK42" s="7">
        <f t="shared" ref="CK42" si="197">CJ42+CK18+CK19</f>
        <v>98781607.680000037</v>
      </c>
      <c r="CL42" s="7">
        <f t="shared" ref="CL42" si="198">CK42+CL18+CL19</f>
        <v>105551767.07000004</v>
      </c>
      <c r="CM42" s="7">
        <f t="shared" ref="CM42" si="199">CL42+CM18+CM19</f>
        <v>111405617.01000004</v>
      </c>
      <c r="CN42" s="7">
        <f t="shared" ref="CN42" si="200">CM42+CN18+CN19</f>
        <v>117797279.73000005</v>
      </c>
      <c r="CO42" s="7">
        <f t="shared" ref="CO42" si="201">CN42+CO18+CO19</f>
        <v>124779684.52000006</v>
      </c>
      <c r="CP42" s="7">
        <f t="shared" ref="CP42" si="202">CO42+CP18+CP19</f>
        <v>128615701.62000005</v>
      </c>
      <c r="CQ42" s="7">
        <f t="shared" ref="CQ42" si="203">CP42+CQ18+CQ19</f>
        <v>134331408.00000006</v>
      </c>
      <c r="CR42" s="7">
        <f t="shared" ref="CR42" si="204">CQ42+CR18+CR19</f>
        <v>141507176.81000006</v>
      </c>
      <c r="CS42" s="7">
        <f t="shared" ref="CS42" si="205">CR42+CS18+CS19</f>
        <v>147738825.10000008</v>
      </c>
      <c r="CT42" s="7">
        <f t="shared" ref="CT42" si="206">CS42+CT18+CT19</f>
        <v>154182204.31000009</v>
      </c>
    </row>
    <row r="43" spans="2:98">
      <c r="B43" s="79"/>
      <c r="C43" s="84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  <c r="AA43" s="7"/>
      <c r="AB43" s="7"/>
      <c r="AK43" s="62"/>
      <c r="CG43"/>
    </row>
    <row r="44" spans="2:98">
      <c r="B44" s="78" t="s">
        <v>7</v>
      </c>
      <c r="C44" s="84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  <c r="AA44" s="7"/>
      <c r="AB44" s="7"/>
      <c r="AK44" s="62"/>
      <c r="CG44"/>
    </row>
    <row r="45" spans="2:98">
      <c r="B45" s="79" t="s">
        <v>1</v>
      </c>
      <c r="C45" s="84">
        <f>C21</f>
        <v>13751960.749999888</v>
      </c>
      <c r="D45" s="7">
        <f t="shared" ref="D45:N45" si="207">C45+D21</f>
        <v>27455320.909999792</v>
      </c>
      <c r="E45" s="7">
        <f t="shared" si="207"/>
        <v>43414254.999999702</v>
      </c>
      <c r="F45" s="7">
        <f t="shared" si="207"/>
        <v>56385860.239999615</v>
      </c>
      <c r="G45" s="7">
        <f t="shared" si="207"/>
        <v>70955454.309999511</v>
      </c>
      <c r="H45" s="7">
        <f t="shared" si="207"/>
        <v>85781966.949999392</v>
      </c>
      <c r="I45" s="7">
        <f t="shared" si="207"/>
        <v>99962740.609999299</v>
      </c>
      <c r="J45" s="7">
        <f t="shared" si="207"/>
        <v>109653270.15999927</v>
      </c>
      <c r="K45" s="7">
        <f t="shared" si="207"/>
        <v>124361089.74999915</v>
      </c>
      <c r="L45" s="7">
        <f t="shared" si="207"/>
        <v>140192738.69999906</v>
      </c>
      <c r="M45" s="7">
        <f t="shared" si="207"/>
        <v>155080400.58999896</v>
      </c>
      <c r="N45" s="8">
        <f t="shared" si="207"/>
        <v>168919897.87999889</v>
      </c>
      <c r="O45" s="7">
        <f>O21</f>
        <v>14430250.919999914</v>
      </c>
      <c r="P45" s="7">
        <f t="shared" ref="P45:Z45" si="208">O45+P21</f>
        <v>28520540.209999859</v>
      </c>
      <c r="Q45" s="7">
        <f t="shared" si="208"/>
        <v>43737692.569999754</v>
      </c>
      <c r="R45" s="7">
        <f t="shared" si="208"/>
        <v>57899053.319999643</v>
      </c>
      <c r="S45" s="7">
        <f t="shared" si="208"/>
        <v>71398639.779999554</v>
      </c>
      <c r="T45" s="7">
        <f t="shared" si="208"/>
        <v>86385241.90999949</v>
      </c>
      <c r="U45" s="7">
        <f t="shared" si="208"/>
        <v>101360638.2199994</v>
      </c>
      <c r="V45" s="7">
        <f t="shared" si="208"/>
        <v>110691409.43999937</v>
      </c>
      <c r="W45" s="7">
        <f t="shared" si="208"/>
        <v>124682584.41999929</v>
      </c>
      <c r="X45" s="7">
        <f t="shared" si="208"/>
        <v>141334196.58999923</v>
      </c>
      <c r="Y45" s="7">
        <f t="shared" si="208"/>
        <v>156415975.14999911</v>
      </c>
      <c r="Z45" s="8">
        <f t="shared" si="208"/>
        <v>170143367.10999903</v>
      </c>
      <c r="AA45" s="7">
        <f>AA21</f>
        <v>14522636.639999911</v>
      </c>
      <c r="AB45" s="7">
        <f t="shared" ref="AB45:AL45" si="209">AA45+AB21</f>
        <v>28575764.729999818</v>
      </c>
      <c r="AC45" s="7">
        <f t="shared" si="209"/>
        <v>43433138.099999756</v>
      </c>
      <c r="AD45" s="7">
        <f t="shared" si="209"/>
        <v>57934400.779999718</v>
      </c>
      <c r="AE45" s="7">
        <f t="shared" si="209"/>
        <v>72682965.319999665</v>
      </c>
      <c r="AF45" s="7">
        <f t="shared" si="209"/>
        <v>86237583.349999622</v>
      </c>
      <c r="AG45" s="7">
        <f t="shared" si="209"/>
        <v>101629209.29999958</v>
      </c>
      <c r="AH45" s="63">
        <f t="shared" si="209"/>
        <v>110689211.40999958</v>
      </c>
      <c r="AI45" s="7">
        <f t="shared" si="209"/>
        <v>125400463.4299995</v>
      </c>
      <c r="AJ45" s="7">
        <f t="shared" si="209"/>
        <v>142019316.17999944</v>
      </c>
      <c r="AK45" s="63">
        <f t="shared" si="209"/>
        <v>155980385.30999938</v>
      </c>
      <c r="AL45" s="7">
        <f t="shared" si="209"/>
        <v>170320188.05999929</v>
      </c>
      <c r="AM45" s="63">
        <f>AM21</f>
        <v>15554171.7099998</v>
      </c>
      <c r="AN45" s="63">
        <f t="shared" ref="AN45:AX45" si="210">AM45+AN21</f>
        <v>30881089.849999659</v>
      </c>
      <c r="AO45" s="63">
        <f t="shared" si="210"/>
        <v>41139451.029999621</v>
      </c>
      <c r="AP45" s="63">
        <f t="shared" si="210"/>
        <v>42380100.159999616</v>
      </c>
      <c r="AQ45" s="63">
        <f t="shared" si="210"/>
        <v>50324157.149999589</v>
      </c>
      <c r="AR45" s="7">
        <f t="shared" si="210"/>
        <v>66396605.189999476</v>
      </c>
      <c r="AS45" s="7">
        <f t="shared" si="210"/>
        <v>82670902.839999393</v>
      </c>
      <c r="AT45" s="7">
        <f t="shared" si="210"/>
        <v>91838370.279999375</v>
      </c>
      <c r="AU45" s="7">
        <f t="shared" si="210"/>
        <v>107747956.03999928</v>
      </c>
      <c r="AV45" s="7">
        <f t="shared" si="210"/>
        <v>123713579.0299992</v>
      </c>
      <c r="AW45" s="7">
        <f t="shared" si="210"/>
        <v>138767355.91999909</v>
      </c>
      <c r="AX45" s="7">
        <f t="shared" si="210"/>
        <v>154780711.41999894</v>
      </c>
      <c r="AY45" s="7">
        <f>AY21</f>
        <v>14054937.969999898</v>
      </c>
      <c r="AZ45" s="7">
        <f t="shared" ref="AZ45:BJ45" si="211">AY45+AZ21</f>
        <v>28752262.369999819</v>
      </c>
      <c r="BA45" s="7">
        <f t="shared" si="211"/>
        <v>45579026.279999718</v>
      </c>
      <c r="BB45" s="7">
        <f t="shared" si="211"/>
        <v>60997015.629999608</v>
      </c>
      <c r="BC45" s="7">
        <f t="shared" si="211"/>
        <v>74660357.849999517</v>
      </c>
      <c r="BD45" s="7">
        <f t="shared" si="211"/>
        <v>91252250.229999393</v>
      </c>
      <c r="BE45" s="7">
        <f t="shared" si="211"/>
        <v>106108077.62999929</v>
      </c>
      <c r="BF45" s="7">
        <f t="shared" si="211"/>
        <v>114848403.92999928</v>
      </c>
      <c r="BG45" s="7">
        <f t="shared" si="211"/>
        <v>130925257.6799992</v>
      </c>
      <c r="BH45" s="7">
        <f t="shared" si="211"/>
        <v>146777773.74999908</v>
      </c>
      <c r="BI45" s="7">
        <f t="shared" si="211"/>
        <v>161499768.83999899</v>
      </c>
      <c r="BJ45" s="7">
        <f t="shared" si="211"/>
        <v>176992193.89999893</v>
      </c>
      <c r="BK45" s="7">
        <f>BK21</f>
        <v>15654024.299999909</v>
      </c>
      <c r="BL45" s="7">
        <f t="shared" ref="BL45:BV45" si="212">BK45+BL21</f>
        <v>30723050.03999985</v>
      </c>
      <c r="BM45" s="7">
        <f t="shared" si="212"/>
        <v>48017780.949999735</v>
      </c>
      <c r="BN45" s="7">
        <f t="shared" si="212"/>
        <v>62240350.109999649</v>
      </c>
      <c r="BO45" s="7">
        <f t="shared" si="212"/>
        <v>77534414.349999547</v>
      </c>
      <c r="BP45" s="63">
        <f t="shared" si="212"/>
        <v>93439998.269999415</v>
      </c>
      <c r="BQ45" s="7">
        <f t="shared" si="212"/>
        <v>107594043.34999932</v>
      </c>
      <c r="BR45" s="7">
        <f t="shared" si="212"/>
        <v>116702744.20999931</v>
      </c>
      <c r="BS45" s="7">
        <f t="shared" si="212"/>
        <v>133147356.8099992</v>
      </c>
      <c r="BT45" s="7">
        <f t="shared" si="212"/>
        <v>149031562.29999912</v>
      </c>
      <c r="BU45" s="7">
        <f t="shared" si="212"/>
        <v>163966126.35999906</v>
      </c>
      <c r="BV45" s="7">
        <f t="shared" si="212"/>
        <v>179236410.75999898</v>
      </c>
      <c r="BW45" s="7">
        <f>BW21</f>
        <v>15452280.779999854</v>
      </c>
      <c r="BX45" s="7">
        <f t="shared" ref="BX45:CT45" si="213">BW45+BX21</f>
        <v>30331161.159999754</v>
      </c>
      <c r="BY45" s="7">
        <f t="shared" si="213"/>
        <v>47894862.309999615</v>
      </c>
      <c r="BZ45" s="7">
        <f t="shared" si="213"/>
        <v>61958628.309999503</v>
      </c>
      <c r="CA45" s="7">
        <f t="shared" si="213"/>
        <v>76530424.189999402</v>
      </c>
      <c r="CB45" s="7">
        <f t="shared" si="213"/>
        <v>93679224.809999317</v>
      </c>
      <c r="CC45" s="7">
        <f t="shared" si="213"/>
        <v>108590519.71999924</v>
      </c>
      <c r="CD45" s="7">
        <f t="shared" si="213"/>
        <v>118155909.18999921</v>
      </c>
      <c r="CE45" s="7">
        <f t="shared" si="213"/>
        <v>134152937.64999911</v>
      </c>
      <c r="CF45" s="7">
        <f t="shared" si="213"/>
        <v>149753742.84999904</v>
      </c>
      <c r="CG45" s="7">
        <f t="shared" si="213"/>
        <v>163401455.13999906</v>
      </c>
      <c r="CH45" s="7">
        <f t="shared" si="213"/>
        <v>176287266.49999905</v>
      </c>
      <c r="CI45" s="7">
        <f t="shared" si="213"/>
        <v>189544479.35999906</v>
      </c>
      <c r="CJ45" s="7">
        <f t="shared" si="213"/>
        <v>203767964.55999908</v>
      </c>
      <c r="CK45" s="7">
        <f t="shared" si="213"/>
        <v>217752336.38999909</v>
      </c>
      <c r="CL45" s="7">
        <f t="shared" si="213"/>
        <v>231705887.6299991</v>
      </c>
      <c r="CM45" s="7">
        <f t="shared" si="213"/>
        <v>244661921.26999912</v>
      </c>
      <c r="CN45" s="7">
        <f t="shared" si="213"/>
        <v>258485338.75999913</v>
      </c>
      <c r="CO45" s="7">
        <f t="shared" si="213"/>
        <v>273372103.25999916</v>
      </c>
      <c r="CP45" s="7">
        <f t="shared" si="213"/>
        <v>281190072.84999913</v>
      </c>
      <c r="CQ45" s="7">
        <f t="shared" si="213"/>
        <v>295404506.17999917</v>
      </c>
      <c r="CR45" s="7">
        <f t="shared" si="213"/>
        <v>311069733.37999922</v>
      </c>
      <c r="CS45" s="7">
        <f t="shared" si="213"/>
        <v>324568192.90999925</v>
      </c>
      <c r="CT45" s="7">
        <f t="shared" si="213"/>
        <v>338281555.08999926</v>
      </c>
    </row>
    <row r="46" spans="2:98">
      <c r="B46" s="79" t="s">
        <v>3</v>
      </c>
      <c r="C46" s="84">
        <f>C22</f>
        <v>98328869.059999734</v>
      </c>
      <c r="D46" s="7">
        <f t="shared" ref="D46:N46" si="214">C46+D22</f>
        <v>196268364.91999954</v>
      </c>
      <c r="E46" s="7">
        <f t="shared" si="214"/>
        <v>312523197.89999932</v>
      </c>
      <c r="F46" s="7">
        <f t="shared" si="214"/>
        <v>405307586.96999907</v>
      </c>
      <c r="G46" s="7">
        <f t="shared" si="214"/>
        <v>509798821.92999893</v>
      </c>
      <c r="H46" s="7">
        <f t="shared" si="214"/>
        <v>618982770.69999886</v>
      </c>
      <c r="I46" s="7">
        <f t="shared" si="214"/>
        <v>722507663.2199986</v>
      </c>
      <c r="J46" s="7">
        <f t="shared" si="214"/>
        <v>785184892.11999869</v>
      </c>
      <c r="K46" s="7">
        <f t="shared" si="214"/>
        <v>883513648.55999851</v>
      </c>
      <c r="L46" s="7">
        <f t="shared" si="214"/>
        <v>994437052.19999826</v>
      </c>
      <c r="M46" s="7">
        <f t="shared" si="214"/>
        <v>1100378977.7699981</v>
      </c>
      <c r="N46" s="8">
        <f t="shared" si="214"/>
        <v>1198385613.7899978</v>
      </c>
      <c r="O46" s="7">
        <f>O22</f>
        <v>100785034.89999977</v>
      </c>
      <c r="P46" s="7">
        <f t="shared" ref="P46:Z46" si="215">O46+P22</f>
        <v>202408082.51999956</v>
      </c>
      <c r="Q46" s="7">
        <f t="shared" si="215"/>
        <v>311948114.55999923</v>
      </c>
      <c r="R46" s="7">
        <f t="shared" si="215"/>
        <v>414699497.82999903</v>
      </c>
      <c r="S46" s="7">
        <f t="shared" si="215"/>
        <v>510733610.92999882</v>
      </c>
      <c r="T46" s="7">
        <f t="shared" si="215"/>
        <v>622820225.82999873</v>
      </c>
      <c r="U46" s="7">
        <f t="shared" si="215"/>
        <v>735574810.37999845</v>
      </c>
      <c r="V46" s="7">
        <f t="shared" si="215"/>
        <v>797864642.85999846</v>
      </c>
      <c r="W46" s="7">
        <f t="shared" si="215"/>
        <v>890556539.28999829</v>
      </c>
      <c r="X46" s="7">
        <f t="shared" si="215"/>
        <v>1008093356.2099981</v>
      </c>
      <c r="Y46" s="7">
        <f t="shared" si="215"/>
        <v>1116475689.129998</v>
      </c>
      <c r="Z46" s="8">
        <f t="shared" si="215"/>
        <v>1215843626.2399979</v>
      </c>
      <c r="AA46" s="7">
        <f>AA22</f>
        <v>102785053.96999985</v>
      </c>
      <c r="AB46" s="7">
        <f t="shared" ref="AB46:AL46" si="216">AA46+AB22</f>
        <v>204015030.32999963</v>
      </c>
      <c r="AC46" s="7">
        <f t="shared" si="216"/>
        <v>313047137.7899996</v>
      </c>
      <c r="AD46" s="7">
        <f t="shared" si="216"/>
        <v>429246232.65999961</v>
      </c>
      <c r="AE46" s="7">
        <f t="shared" si="216"/>
        <v>555898785.83999944</v>
      </c>
      <c r="AF46" s="7">
        <f t="shared" si="216"/>
        <v>671159579.27999938</v>
      </c>
      <c r="AG46" s="7">
        <f t="shared" si="216"/>
        <v>806692391.48999929</v>
      </c>
      <c r="AH46" s="63">
        <f t="shared" si="216"/>
        <v>877685991.9799993</v>
      </c>
      <c r="AI46" s="7">
        <f t="shared" si="216"/>
        <v>992771844.10999906</v>
      </c>
      <c r="AJ46" s="7">
        <f t="shared" si="216"/>
        <v>1128049921.9299989</v>
      </c>
      <c r="AK46" s="63">
        <f t="shared" si="216"/>
        <v>1242999191.8399985</v>
      </c>
      <c r="AL46" s="7">
        <f t="shared" si="216"/>
        <v>1362225411.2599983</v>
      </c>
      <c r="AM46" s="63">
        <f>AM22</f>
        <v>130370363.209999</v>
      </c>
      <c r="AN46" s="63">
        <f t="shared" ref="AN46:AX46" si="217">AM46+AN22</f>
        <v>263185457.76999861</v>
      </c>
      <c r="AO46" s="63">
        <f t="shared" si="217"/>
        <v>349393610.42999876</v>
      </c>
      <c r="AP46" s="63">
        <f t="shared" si="217"/>
        <v>354549411.83999878</v>
      </c>
      <c r="AQ46" s="63">
        <f t="shared" si="217"/>
        <v>409733981.68999869</v>
      </c>
      <c r="AR46" s="7">
        <f t="shared" si="217"/>
        <v>540439190.68999803</v>
      </c>
      <c r="AS46" s="7">
        <f t="shared" si="217"/>
        <v>681707448.62999749</v>
      </c>
      <c r="AT46" s="7">
        <f t="shared" si="217"/>
        <v>758745001.66999757</v>
      </c>
      <c r="AU46" s="7">
        <f t="shared" si="217"/>
        <v>892674341.9599973</v>
      </c>
      <c r="AV46" s="7">
        <f t="shared" si="217"/>
        <v>1030032396.8399973</v>
      </c>
      <c r="AW46" s="7">
        <f t="shared" si="217"/>
        <v>1161669336.9299974</v>
      </c>
      <c r="AX46" s="7">
        <f t="shared" si="217"/>
        <v>1300818298.3399968</v>
      </c>
      <c r="AY46" s="7">
        <f>AY22</f>
        <v>122449806.81999975</v>
      </c>
      <c r="AZ46" s="7">
        <f t="shared" ref="AZ46:BJ46" si="218">AY46+AZ22</f>
        <v>258323177.1399993</v>
      </c>
      <c r="BA46" s="7">
        <f t="shared" si="218"/>
        <v>415271010.01999867</v>
      </c>
      <c r="BB46" s="7">
        <f t="shared" si="218"/>
        <v>542616035.84999824</v>
      </c>
      <c r="BC46" s="7">
        <f t="shared" si="218"/>
        <v>696325635.80999708</v>
      </c>
      <c r="BD46" s="7">
        <f t="shared" si="218"/>
        <v>839572475.38999701</v>
      </c>
      <c r="BE46" s="7">
        <f t="shared" si="218"/>
        <v>980368156.79999614</v>
      </c>
      <c r="BF46" s="7">
        <f t="shared" si="218"/>
        <v>1057356476.0799963</v>
      </c>
      <c r="BG46" s="7">
        <f t="shared" si="218"/>
        <v>1194604914.2599957</v>
      </c>
      <c r="BH46" s="7">
        <f t="shared" si="218"/>
        <v>1335607221.6299953</v>
      </c>
      <c r="BI46" s="7">
        <f t="shared" si="218"/>
        <v>1467973695.3399947</v>
      </c>
      <c r="BJ46" s="7">
        <f t="shared" si="218"/>
        <v>1609810406.0499945</v>
      </c>
      <c r="BK46" s="7">
        <f>BK22</f>
        <v>125315841.82999948</v>
      </c>
      <c r="BL46" s="7">
        <f t="shared" ref="BL46:BV46" si="219">BK46+BL22</f>
        <v>261806010.12999907</v>
      </c>
      <c r="BM46" s="7">
        <f t="shared" si="219"/>
        <v>426430571.06999844</v>
      </c>
      <c r="BN46" s="7">
        <f t="shared" si="219"/>
        <v>560014456.16999769</v>
      </c>
      <c r="BO46" s="7">
        <f t="shared" si="219"/>
        <v>710056136.29999733</v>
      </c>
      <c r="BP46" s="63">
        <f t="shared" si="219"/>
        <v>865837016.9599967</v>
      </c>
      <c r="BQ46" s="7">
        <f t="shared" si="219"/>
        <v>1004911348.7999961</v>
      </c>
      <c r="BR46" s="7">
        <f t="shared" si="219"/>
        <v>1091775184.6299963</v>
      </c>
      <c r="BS46" s="7">
        <f t="shared" si="219"/>
        <v>1241215905.0799959</v>
      </c>
      <c r="BT46" s="7">
        <f t="shared" si="219"/>
        <v>1392736946.3499951</v>
      </c>
      <c r="BU46" s="7">
        <f t="shared" si="219"/>
        <v>1536914579.6499949</v>
      </c>
      <c r="BV46" s="7">
        <f t="shared" si="219"/>
        <v>1685162301.7199943</v>
      </c>
      <c r="BW46" s="7">
        <f>BW22</f>
        <v>148674652.55999976</v>
      </c>
      <c r="BX46" s="7">
        <f t="shared" ref="BX46:CT46" si="220">BW46+BX22</f>
        <v>295160190.40999961</v>
      </c>
      <c r="BY46" s="7">
        <f t="shared" si="220"/>
        <v>469906789.42999834</v>
      </c>
      <c r="BZ46" s="7">
        <f t="shared" si="220"/>
        <v>608933856.36999798</v>
      </c>
      <c r="CA46" s="7">
        <f t="shared" si="220"/>
        <v>753667344.71999717</v>
      </c>
      <c r="CB46" s="7">
        <f t="shared" si="220"/>
        <v>928862206.3799963</v>
      </c>
      <c r="CC46" s="7">
        <f t="shared" si="220"/>
        <v>1082373055.8699963</v>
      </c>
      <c r="CD46" s="7">
        <f t="shared" si="220"/>
        <v>1175814423.9699965</v>
      </c>
      <c r="CE46" s="7">
        <f t="shared" si="220"/>
        <v>1324771368.959996</v>
      </c>
      <c r="CF46" s="7">
        <f t="shared" si="220"/>
        <v>1482459090.909996</v>
      </c>
      <c r="CG46" s="7">
        <f t="shared" si="220"/>
        <v>1622474175.7999959</v>
      </c>
      <c r="CH46" s="7">
        <f t="shared" si="220"/>
        <v>1751846958.7099957</v>
      </c>
      <c r="CI46" s="7">
        <f t="shared" si="220"/>
        <v>1881642113.0699956</v>
      </c>
      <c r="CJ46" s="7">
        <f t="shared" si="220"/>
        <v>2024188237.5699959</v>
      </c>
      <c r="CK46" s="7">
        <f t="shared" si="220"/>
        <v>2169053912.8099961</v>
      </c>
      <c r="CL46" s="7">
        <f t="shared" si="220"/>
        <v>2314421879.3599958</v>
      </c>
      <c r="CM46" s="7">
        <f t="shared" si="220"/>
        <v>2446464000.0099959</v>
      </c>
      <c r="CN46" s="7">
        <f t="shared" si="220"/>
        <v>2593108976.6899962</v>
      </c>
      <c r="CO46" s="7">
        <f t="shared" si="220"/>
        <v>2754189417.6699963</v>
      </c>
      <c r="CP46" s="7">
        <f t="shared" si="220"/>
        <v>2834457781.9399962</v>
      </c>
      <c r="CQ46" s="7">
        <f t="shared" si="220"/>
        <v>2971509483.2199965</v>
      </c>
      <c r="CR46" s="7">
        <f t="shared" si="220"/>
        <v>3130419581.8299966</v>
      </c>
      <c r="CS46" s="7">
        <f t="shared" si="220"/>
        <v>3268081017.0399966</v>
      </c>
      <c r="CT46" s="7">
        <f t="shared" si="220"/>
        <v>3409455841.2899966</v>
      </c>
    </row>
    <row r="47" spans="2:98">
      <c r="B47" s="79" t="s">
        <v>4</v>
      </c>
      <c r="C47" s="84">
        <f>C23</f>
        <v>70396052.689999938</v>
      </c>
      <c r="D47" s="7">
        <f t="shared" ref="D47:N47" si="221">C47+D23</f>
        <v>148028914.41999984</v>
      </c>
      <c r="E47" s="7">
        <f t="shared" si="221"/>
        <v>239377860.4399997</v>
      </c>
      <c r="F47" s="7">
        <f t="shared" si="221"/>
        <v>311890664.39999962</v>
      </c>
      <c r="G47" s="7">
        <f t="shared" si="221"/>
        <v>394430433.40999949</v>
      </c>
      <c r="H47" s="7">
        <f t="shared" si="221"/>
        <v>481896271.81999928</v>
      </c>
      <c r="I47" s="7">
        <f t="shared" si="221"/>
        <v>564943972.47999918</v>
      </c>
      <c r="J47" s="7">
        <f t="shared" si="221"/>
        <v>600065056.01999927</v>
      </c>
      <c r="K47" s="7">
        <f t="shared" si="221"/>
        <v>663958092.67999923</v>
      </c>
      <c r="L47" s="7">
        <f t="shared" si="221"/>
        <v>750708745.58999908</v>
      </c>
      <c r="M47" s="7">
        <f t="shared" si="221"/>
        <v>830876642.20999897</v>
      </c>
      <c r="N47" s="8">
        <f t="shared" si="221"/>
        <v>912686246.2599988</v>
      </c>
      <c r="O47" s="7">
        <f>O23</f>
        <v>67909560.139999941</v>
      </c>
      <c r="P47" s="7">
        <f t="shared" ref="P47:Z47" si="222">O47+P23</f>
        <v>146345024.22999984</v>
      </c>
      <c r="Q47" s="7">
        <f t="shared" si="222"/>
        <v>231020300.51999968</v>
      </c>
      <c r="R47" s="7">
        <f t="shared" si="222"/>
        <v>311390251.21999955</v>
      </c>
      <c r="S47" s="7">
        <f t="shared" si="222"/>
        <v>384979065.87999946</v>
      </c>
      <c r="T47" s="7">
        <f t="shared" si="222"/>
        <v>473131016.37999928</v>
      </c>
      <c r="U47" s="7">
        <f t="shared" si="222"/>
        <v>562388019.79999912</v>
      </c>
      <c r="V47" s="7">
        <f t="shared" si="222"/>
        <v>597167997.59999919</v>
      </c>
      <c r="W47" s="7">
        <f t="shared" si="222"/>
        <v>657485407.46999919</v>
      </c>
      <c r="X47" s="7">
        <f t="shared" si="222"/>
        <v>748502104.65999901</v>
      </c>
      <c r="Y47" s="7">
        <f t="shared" si="222"/>
        <v>828987714.2799989</v>
      </c>
      <c r="Z47" s="8">
        <f t="shared" si="222"/>
        <v>911353973.64999878</v>
      </c>
      <c r="AA47" s="7">
        <f>AA23</f>
        <v>66394210.649999961</v>
      </c>
      <c r="AB47" s="7">
        <f t="shared" ref="AB47:AL47" si="223">AA47+AB23</f>
        <v>142756874.32999986</v>
      </c>
      <c r="AC47" s="7">
        <f t="shared" si="223"/>
        <v>231588542.92999977</v>
      </c>
      <c r="AD47" s="7">
        <f t="shared" si="223"/>
        <v>300075385.67999977</v>
      </c>
      <c r="AE47" s="7">
        <f t="shared" si="223"/>
        <v>368453887.96999979</v>
      </c>
      <c r="AF47" s="7">
        <f t="shared" si="223"/>
        <v>435183767.22999984</v>
      </c>
      <c r="AG47" s="7">
        <f t="shared" si="223"/>
        <v>522906000.58999991</v>
      </c>
      <c r="AH47" s="63">
        <f t="shared" si="223"/>
        <v>556403596.92999995</v>
      </c>
      <c r="AI47" s="7">
        <f t="shared" si="223"/>
        <v>615758591.67999911</v>
      </c>
      <c r="AJ47" s="7">
        <f t="shared" si="223"/>
        <v>698583387.03999794</v>
      </c>
      <c r="AK47" s="63">
        <f t="shared" si="223"/>
        <v>765417643.33999717</v>
      </c>
      <c r="AL47" s="7">
        <f t="shared" si="223"/>
        <v>842786899.8999964</v>
      </c>
      <c r="AM47" s="63">
        <f>AM23</f>
        <v>60746461.619999096</v>
      </c>
      <c r="AN47" s="63">
        <f t="shared" ref="AN47:AX47" si="224">AM47+AN23</f>
        <v>141105973.80999765</v>
      </c>
      <c r="AO47" s="63">
        <f t="shared" si="224"/>
        <v>201359638.76999706</v>
      </c>
      <c r="AP47" s="63">
        <f t="shared" si="224"/>
        <v>204671225.31999704</v>
      </c>
      <c r="AQ47" s="63">
        <f t="shared" si="224"/>
        <v>242411032.85999683</v>
      </c>
      <c r="AR47" s="7">
        <f t="shared" si="224"/>
        <v>346657627.82999659</v>
      </c>
      <c r="AS47" s="7">
        <f t="shared" si="224"/>
        <v>456044040.17999667</v>
      </c>
      <c r="AT47" s="7">
        <f t="shared" si="224"/>
        <v>503379159.56999648</v>
      </c>
      <c r="AU47" s="7">
        <f t="shared" si="224"/>
        <v>587216225.21999526</v>
      </c>
      <c r="AV47" s="7">
        <f t="shared" si="224"/>
        <v>688662744.08999491</v>
      </c>
      <c r="AW47" s="7">
        <f t="shared" si="224"/>
        <v>785996907.11999428</v>
      </c>
      <c r="AX47" s="7">
        <f t="shared" si="224"/>
        <v>897296515.26999402</v>
      </c>
      <c r="AY47" s="7">
        <f>AY23</f>
        <v>74089495.299998969</v>
      </c>
      <c r="AZ47" s="7">
        <f t="shared" ref="AZ47:BJ47" si="225">AY47+AZ23</f>
        <v>171255628.93999845</v>
      </c>
      <c r="BA47" s="7">
        <f t="shared" si="225"/>
        <v>286487764.86999875</v>
      </c>
      <c r="BB47" s="7">
        <f t="shared" si="225"/>
        <v>382603484.81999803</v>
      </c>
      <c r="BC47" s="7">
        <f t="shared" si="225"/>
        <v>499025722.52999783</v>
      </c>
      <c r="BD47" s="7">
        <f t="shared" si="225"/>
        <v>605337498.1199975</v>
      </c>
      <c r="BE47" s="7">
        <f t="shared" si="225"/>
        <v>713227955.3499974</v>
      </c>
      <c r="BF47" s="7">
        <f t="shared" si="225"/>
        <v>755388782.17999732</v>
      </c>
      <c r="BG47" s="7">
        <f t="shared" si="225"/>
        <v>842420664.09999645</v>
      </c>
      <c r="BH47" s="7">
        <f t="shared" si="225"/>
        <v>948004922.8599962</v>
      </c>
      <c r="BI47" s="7">
        <f t="shared" si="225"/>
        <v>1044267832.1899954</v>
      </c>
      <c r="BJ47" s="7">
        <f t="shared" si="225"/>
        <v>1151821724.6899951</v>
      </c>
      <c r="BK47" s="7">
        <f>BK23</f>
        <v>74612927.339999154</v>
      </c>
      <c r="BL47" s="7">
        <f t="shared" ref="BL47:BV47" si="226">BK47+BL23</f>
        <v>170088463.79999867</v>
      </c>
      <c r="BM47" s="7">
        <f t="shared" si="226"/>
        <v>288137338.77999866</v>
      </c>
      <c r="BN47" s="7">
        <f t="shared" si="226"/>
        <v>385999745.38999802</v>
      </c>
      <c r="BO47" s="7">
        <f t="shared" si="226"/>
        <v>492310339.18999785</v>
      </c>
      <c r="BP47" s="63">
        <f t="shared" si="226"/>
        <v>605711631.06999779</v>
      </c>
      <c r="BQ47" s="7">
        <f t="shared" si="226"/>
        <v>706427507.31999719</v>
      </c>
      <c r="BR47" s="7">
        <f t="shared" si="226"/>
        <v>751630868.32999706</v>
      </c>
      <c r="BS47" s="7">
        <f t="shared" si="226"/>
        <v>841286621.81999624</v>
      </c>
      <c r="BT47" s="7">
        <f t="shared" si="226"/>
        <v>948809649.9199959</v>
      </c>
      <c r="BU47" s="7">
        <f t="shared" si="226"/>
        <v>1046896584.6899952</v>
      </c>
      <c r="BV47" s="7">
        <f t="shared" si="226"/>
        <v>1153979604.9299948</v>
      </c>
      <c r="BW47" s="7">
        <f>BW23</f>
        <v>85686672.839999452</v>
      </c>
      <c r="BX47" s="7">
        <f t="shared" ref="BX47:CT47" si="227">BW47+BX23</f>
        <v>183851263.98999876</v>
      </c>
      <c r="BY47" s="7">
        <f t="shared" si="227"/>
        <v>301880176.13999856</v>
      </c>
      <c r="BZ47" s="7">
        <f t="shared" si="227"/>
        <v>396520071.79999799</v>
      </c>
      <c r="CA47" s="7">
        <f t="shared" si="227"/>
        <v>493285375.44999754</v>
      </c>
      <c r="CB47" s="7">
        <f t="shared" si="227"/>
        <v>612998193.13999748</v>
      </c>
      <c r="CC47" s="7">
        <f t="shared" si="227"/>
        <v>720168418.47999704</v>
      </c>
      <c r="CD47" s="7">
        <f t="shared" si="227"/>
        <v>766443019.65999699</v>
      </c>
      <c r="CE47" s="7">
        <f t="shared" si="227"/>
        <v>854421419.46999669</v>
      </c>
      <c r="CF47" s="7">
        <f t="shared" si="227"/>
        <v>964285585.19999599</v>
      </c>
      <c r="CG47" s="7">
        <f t="shared" si="227"/>
        <v>1054831195.279996</v>
      </c>
      <c r="CH47" s="7">
        <f t="shared" si="227"/>
        <v>1147177148.7999961</v>
      </c>
      <c r="CI47" s="7">
        <f t="shared" si="227"/>
        <v>1218990310.6599958</v>
      </c>
      <c r="CJ47" s="7">
        <f t="shared" si="227"/>
        <v>1312181415.7599957</v>
      </c>
      <c r="CK47" s="7">
        <f t="shared" si="227"/>
        <v>1404713918.2999957</v>
      </c>
      <c r="CL47" s="7">
        <f t="shared" si="227"/>
        <v>1497897301.7499957</v>
      </c>
      <c r="CM47" s="7">
        <f t="shared" si="227"/>
        <v>1580280015.5099957</v>
      </c>
      <c r="CN47" s="7">
        <f t="shared" si="227"/>
        <v>1674926147.9899957</v>
      </c>
      <c r="CO47" s="7">
        <f t="shared" si="227"/>
        <v>1779862250.9499958</v>
      </c>
      <c r="CP47" s="7">
        <f t="shared" si="227"/>
        <v>1818284020.8899958</v>
      </c>
      <c r="CQ47" s="7">
        <f t="shared" si="227"/>
        <v>1893925222.3499959</v>
      </c>
      <c r="CR47" s="7">
        <f t="shared" si="227"/>
        <v>1997202373.2799959</v>
      </c>
      <c r="CS47" s="7">
        <f t="shared" si="227"/>
        <v>2082630169.3599958</v>
      </c>
      <c r="CT47" s="7">
        <f t="shared" si="227"/>
        <v>2177964803.469996</v>
      </c>
    </row>
    <row r="48" spans="2:98">
      <c r="B48" s="79" t="s">
        <v>5</v>
      </c>
      <c r="C48" s="84">
        <f>C24</f>
        <v>32700936.660000015</v>
      </c>
      <c r="D48" s="7">
        <f t="shared" ref="D48:N48" si="228">C48+D24</f>
        <v>59476358.37000002</v>
      </c>
      <c r="E48" s="7">
        <f t="shared" si="228"/>
        <v>96789031.060000002</v>
      </c>
      <c r="F48" s="7">
        <f t="shared" si="228"/>
        <v>126540496.35000002</v>
      </c>
      <c r="G48" s="7">
        <f t="shared" si="228"/>
        <v>161528287.13000003</v>
      </c>
      <c r="H48" s="7">
        <f t="shared" si="228"/>
        <v>199866985.16000003</v>
      </c>
      <c r="I48" s="7">
        <f t="shared" si="228"/>
        <v>231554174.23000002</v>
      </c>
      <c r="J48" s="7">
        <f t="shared" si="228"/>
        <v>249577903.51000002</v>
      </c>
      <c r="K48" s="7">
        <f t="shared" si="228"/>
        <v>289102994.78000003</v>
      </c>
      <c r="L48" s="7">
        <f t="shared" si="228"/>
        <v>326612265.42000002</v>
      </c>
      <c r="M48" s="7">
        <f t="shared" si="228"/>
        <v>360091637.05000001</v>
      </c>
      <c r="N48" s="8">
        <f t="shared" si="228"/>
        <v>394627012.69</v>
      </c>
      <c r="O48" s="7">
        <f>O24</f>
        <v>34421879.340000004</v>
      </c>
      <c r="P48" s="7">
        <f t="shared" ref="P48:Z48" si="229">O48+P24</f>
        <v>63413355.020000026</v>
      </c>
      <c r="Q48" s="7">
        <f t="shared" si="229"/>
        <v>99821720.350000024</v>
      </c>
      <c r="R48" s="7">
        <f t="shared" si="229"/>
        <v>134372875.80000001</v>
      </c>
      <c r="S48" s="7">
        <f t="shared" si="229"/>
        <v>169017495.33000001</v>
      </c>
      <c r="T48" s="7">
        <f t="shared" si="229"/>
        <v>208368538.84000003</v>
      </c>
      <c r="U48" s="7">
        <f t="shared" si="229"/>
        <v>243091355.55000004</v>
      </c>
      <c r="V48" s="7">
        <f t="shared" si="229"/>
        <v>261786027.39000005</v>
      </c>
      <c r="W48" s="7">
        <f t="shared" si="229"/>
        <v>299787963.04000008</v>
      </c>
      <c r="X48" s="7">
        <f t="shared" si="229"/>
        <v>340309163.07000005</v>
      </c>
      <c r="Y48" s="7">
        <f t="shared" si="229"/>
        <v>377369769.26000005</v>
      </c>
      <c r="Z48" s="8">
        <f t="shared" si="229"/>
        <v>411962518.87000006</v>
      </c>
      <c r="AA48" s="7">
        <f>AA24</f>
        <v>35584808.080000006</v>
      </c>
      <c r="AB48" s="7">
        <f t="shared" ref="AB48:AL48" si="230">AA48+AB24</f>
        <v>65688570.520000011</v>
      </c>
      <c r="AC48" s="7">
        <f t="shared" si="230"/>
        <v>102185749.70000002</v>
      </c>
      <c r="AD48" s="7">
        <f t="shared" si="230"/>
        <v>138876866.60000002</v>
      </c>
      <c r="AE48" s="7">
        <f t="shared" si="230"/>
        <v>175725674.30000004</v>
      </c>
      <c r="AF48" s="7">
        <f t="shared" si="230"/>
        <v>213812052.55000004</v>
      </c>
      <c r="AG48" s="7">
        <f t="shared" si="230"/>
        <v>251191806.16000006</v>
      </c>
      <c r="AH48" s="63">
        <f t="shared" si="230"/>
        <v>270424204.98000008</v>
      </c>
      <c r="AI48" s="7">
        <f t="shared" si="230"/>
        <v>311533568.7100001</v>
      </c>
      <c r="AJ48" s="7">
        <f t="shared" si="230"/>
        <v>353756752.06000012</v>
      </c>
      <c r="AK48" s="63">
        <f t="shared" si="230"/>
        <v>390262530.00000012</v>
      </c>
      <c r="AL48" s="7">
        <f t="shared" si="230"/>
        <v>427489078.16000009</v>
      </c>
      <c r="AM48" s="63">
        <f>AM24</f>
        <v>40362022.830000006</v>
      </c>
      <c r="AN48" s="63">
        <f t="shared" ref="AN48:AX48" si="231">AM48+AN24</f>
        <v>73210302.880000025</v>
      </c>
      <c r="AO48" s="63">
        <f t="shared" si="231"/>
        <v>98155172.030000031</v>
      </c>
      <c r="AP48" s="63">
        <f t="shared" si="231"/>
        <v>104168711.95000003</v>
      </c>
      <c r="AQ48" s="63">
        <f t="shared" si="231"/>
        <v>141640017.74000004</v>
      </c>
      <c r="AR48" s="7">
        <f t="shared" si="231"/>
        <v>200764280.12000006</v>
      </c>
      <c r="AS48" s="7">
        <f t="shared" si="231"/>
        <v>245680078.89000008</v>
      </c>
      <c r="AT48" s="7">
        <f t="shared" si="231"/>
        <v>267045154.49000007</v>
      </c>
      <c r="AU48" s="7">
        <f t="shared" si="231"/>
        <v>310879478.07000005</v>
      </c>
      <c r="AV48" s="7">
        <f t="shared" si="231"/>
        <v>347155168.04000002</v>
      </c>
      <c r="AW48" s="7">
        <f t="shared" si="231"/>
        <v>384215188.45000005</v>
      </c>
      <c r="AX48" s="7">
        <f t="shared" si="231"/>
        <v>432223863.61000001</v>
      </c>
      <c r="AY48" s="7">
        <f>AY24</f>
        <v>40711017.520000011</v>
      </c>
      <c r="AZ48" s="7">
        <f t="shared" ref="AZ48:BJ48" si="232">AY48+AZ24</f>
        <v>77260270.410000026</v>
      </c>
      <c r="BA48" s="7">
        <f t="shared" si="232"/>
        <v>119908560.82000004</v>
      </c>
      <c r="BB48" s="7">
        <f t="shared" si="232"/>
        <v>155312783.01000005</v>
      </c>
      <c r="BC48" s="7">
        <f t="shared" si="232"/>
        <v>202889126.28000006</v>
      </c>
      <c r="BD48" s="7">
        <f t="shared" si="232"/>
        <v>240621388.16000006</v>
      </c>
      <c r="BE48" s="7">
        <f t="shared" si="232"/>
        <v>281686272.19000006</v>
      </c>
      <c r="BF48" s="7">
        <f t="shared" si="232"/>
        <v>303720209.35000008</v>
      </c>
      <c r="BG48" s="7">
        <f t="shared" si="232"/>
        <v>352517654.43000007</v>
      </c>
      <c r="BH48" s="7">
        <f t="shared" si="232"/>
        <v>394944177.50000006</v>
      </c>
      <c r="BI48" s="7">
        <f t="shared" si="232"/>
        <v>435166584.46000004</v>
      </c>
      <c r="BJ48" s="7">
        <f t="shared" si="232"/>
        <v>480901310.61000001</v>
      </c>
      <c r="BK48" s="7">
        <f>BK24</f>
        <v>39765013.710000001</v>
      </c>
      <c r="BL48" s="7">
        <f t="shared" ref="BL48:BV48" si="233">BK48+BL24</f>
        <v>77012596.060000002</v>
      </c>
      <c r="BM48" s="7">
        <f t="shared" si="233"/>
        <v>123457897.51000001</v>
      </c>
      <c r="BN48" s="7">
        <f t="shared" si="233"/>
        <v>163175014.69</v>
      </c>
      <c r="BO48" s="7">
        <f t="shared" si="233"/>
        <v>206583546.81999999</v>
      </c>
      <c r="BP48" s="63">
        <f t="shared" si="233"/>
        <v>254000905.79000002</v>
      </c>
      <c r="BQ48" s="7">
        <f t="shared" si="233"/>
        <v>295210462.06</v>
      </c>
      <c r="BR48" s="7">
        <f t="shared" si="233"/>
        <v>317913877.63999999</v>
      </c>
      <c r="BS48" s="7">
        <f t="shared" si="233"/>
        <v>371168260.28999996</v>
      </c>
      <c r="BT48" s="7">
        <f t="shared" si="233"/>
        <v>416672003.05999994</v>
      </c>
      <c r="BU48" s="7">
        <f t="shared" si="233"/>
        <v>459892572.67999995</v>
      </c>
      <c r="BV48" s="7">
        <f t="shared" si="233"/>
        <v>505801482.30999994</v>
      </c>
      <c r="BW48" s="7">
        <f>BW24</f>
        <v>44968165.349999994</v>
      </c>
      <c r="BX48" s="7">
        <f t="shared" ref="BX48:CT48" si="234">BW48+BX24</f>
        <v>81858043.299999997</v>
      </c>
      <c r="BY48" s="7">
        <f t="shared" si="234"/>
        <v>131443235.88</v>
      </c>
      <c r="BZ48" s="7">
        <f t="shared" si="234"/>
        <v>171975360.91</v>
      </c>
      <c r="CA48" s="7">
        <f t="shared" si="234"/>
        <v>216237281.78</v>
      </c>
      <c r="CB48" s="7">
        <f t="shared" si="234"/>
        <v>268905885.81999999</v>
      </c>
      <c r="CC48" s="7">
        <f t="shared" si="234"/>
        <v>310953778.45999998</v>
      </c>
      <c r="CD48" s="7">
        <f t="shared" si="234"/>
        <v>333689211.33999997</v>
      </c>
      <c r="CE48" s="7">
        <f t="shared" si="234"/>
        <v>387644753.90999997</v>
      </c>
      <c r="CF48" s="7">
        <f t="shared" si="234"/>
        <v>438060971.80999994</v>
      </c>
      <c r="CG48" s="7">
        <f t="shared" si="234"/>
        <v>483471113.16999996</v>
      </c>
      <c r="CH48" s="7">
        <f t="shared" si="234"/>
        <v>530229258.33999997</v>
      </c>
      <c r="CI48" s="7">
        <f t="shared" si="234"/>
        <v>575556084.83999991</v>
      </c>
      <c r="CJ48" s="7">
        <f t="shared" si="234"/>
        <v>616944630.66999996</v>
      </c>
      <c r="CK48" s="7">
        <f t="shared" si="234"/>
        <v>663823185.80999994</v>
      </c>
      <c r="CL48" s="7">
        <f t="shared" si="234"/>
        <v>711957958.18999994</v>
      </c>
      <c r="CM48" s="7">
        <f t="shared" si="234"/>
        <v>757202264.15999997</v>
      </c>
      <c r="CN48" s="7">
        <f t="shared" si="234"/>
        <v>806507936.87</v>
      </c>
      <c r="CO48" s="7">
        <f t="shared" si="234"/>
        <v>855486252.24000001</v>
      </c>
      <c r="CP48" s="7">
        <f t="shared" si="234"/>
        <v>878733565.38999999</v>
      </c>
      <c r="CQ48" s="7">
        <f t="shared" si="234"/>
        <v>932725412.49000001</v>
      </c>
      <c r="CR48" s="7">
        <f t="shared" si="234"/>
        <v>986505798.19000006</v>
      </c>
      <c r="CS48" s="7">
        <f t="shared" si="234"/>
        <v>1034248450.48</v>
      </c>
      <c r="CT48" s="7">
        <f t="shared" si="234"/>
        <v>1081894531.4000001</v>
      </c>
    </row>
    <row r="49" spans="2:98" ht="14.65" thickBot="1">
      <c r="B49" s="81" t="s">
        <v>30</v>
      </c>
      <c r="C49" s="85">
        <f>C25+C26</f>
        <v>16653203.830000028</v>
      </c>
      <c r="D49" s="30">
        <f>C49+D25+D26</f>
        <v>34012530.670000032</v>
      </c>
      <c r="E49" s="30">
        <f t="shared" ref="E49:N49" si="235">D49+E25+E26</f>
        <v>53960437.140000038</v>
      </c>
      <c r="F49" s="30">
        <f t="shared" si="235"/>
        <v>70494735.330000073</v>
      </c>
      <c r="G49" s="30">
        <f t="shared" si="235"/>
        <v>88759271.060000107</v>
      </c>
      <c r="H49" s="30">
        <f t="shared" si="235"/>
        <v>107533618.83000013</v>
      </c>
      <c r="I49" s="30">
        <f t="shared" si="235"/>
        <v>125840098.30000016</v>
      </c>
      <c r="J49" s="30">
        <f t="shared" si="235"/>
        <v>136879002.31000018</v>
      </c>
      <c r="K49" s="30">
        <f t="shared" si="235"/>
        <v>153901024.8500002</v>
      </c>
      <c r="L49" s="30">
        <f t="shared" si="235"/>
        <v>174062775.18000022</v>
      </c>
      <c r="M49" s="30">
        <f t="shared" si="235"/>
        <v>193445928.25000024</v>
      </c>
      <c r="N49" s="44">
        <f t="shared" si="235"/>
        <v>210713705.88000026</v>
      </c>
      <c r="O49" s="30">
        <f>O25+O26</f>
        <v>18136340.080000006</v>
      </c>
      <c r="P49" s="30">
        <f>O49+P25+P26</f>
        <v>37023618.060000025</v>
      </c>
      <c r="Q49" s="30">
        <f t="shared" ref="Q49:Z49" si="236">P49+Q25+Q26</f>
        <v>57176783.500000037</v>
      </c>
      <c r="R49" s="30">
        <f t="shared" si="236"/>
        <v>76199168.360000044</v>
      </c>
      <c r="S49" s="30">
        <f t="shared" si="236"/>
        <v>93688980.980000064</v>
      </c>
      <c r="T49" s="30">
        <f t="shared" si="236"/>
        <v>113943991.80000007</v>
      </c>
      <c r="U49" s="30">
        <f t="shared" si="236"/>
        <v>134769452.00000006</v>
      </c>
      <c r="V49" s="30">
        <f t="shared" si="236"/>
        <v>146253081.17000005</v>
      </c>
      <c r="W49" s="30">
        <f t="shared" si="236"/>
        <v>163120348.35000008</v>
      </c>
      <c r="X49" s="30">
        <f t="shared" si="236"/>
        <v>185603388.72000009</v>
      </c>
      <c r="Y49" s="30">
        <f t="shared" si="236"/>
        <v>206297487.1500001</v>
      </c>
      <c r="Z49" s="44">
        <f t="shared" si="236"/>
        <v>224904019.13000011</v>
      </c>
      <c r="AA49" s="30">
        <f>AA25+AA26</f>
        <v>19269637.080000021</v>
      </c>
      <c r="AB49" s="30">
        <f>AA49+AB25+AB26</f>
        <v>39155365.830000028</v>
      </c>
      <c r="AC49" s="30">
        <f t="shared" ref="AC49:AK49" si="237">AB49+AC25+AC26</f>
        <v>60067401.730000027</v>
      </c>
      <c r="AD49" s="30">
        <f t="shared" si="237"/>
        <v>81253457.200000033</v>
      </c>
      <c r="AE49" s="30">
        <f t="shared" si="237"/>
        <v>102990308.39000003</v>
      </c>
      <c r="AF49" s="30">
        <f t="shared" si="237"/>
        <v>122714406.96000002</v>
      </c>
      <c r="AG49" s="30">
        <f>AF49+AG25+AG26</f>
        <v>146431207.38000005</v>
      </c>
      <c r="AH49" s="86">
        <f t="shared" si="237"/>
        <v>158953294.76000005</v>
      </c>
      <c r="AI49" s="30">
        <f t="shared" si="237"/>
        <v>179018288.65000007</v>
      </c>
      <c r="AJ49" s="30">
        <f t="shared" si="237"/>
        <v>203600820.89000005</v>
      </c>
      <c r="AK49" s="86">
        <f t="shared" si="237"/>
        <v>224397559.39000005</v>
      </c>
      <c r="AL49" s="30">
        <f>AK49+AL25+AL26</f>
        <v>245525528.56000003</v>
      </c>
      <c r="AM49" s="86">
        <f>AM25+AM26</f>
        <v>22281281.20999999</v>
      </c>
      <c r="AN49" s="86">
        <f t="shared" ref="AN49:AS49" si="238">AM49+AN25+AN26</f>
        <v>45961787.68999996</v>
      </c>
      <c r="AO49" s="86">
        <f t="shared" si="238"/>
        <v>61987846.919999965</v>
      </c>
      <c r="AP49" s="86">
        <f t="shared" si="238"/>
        <v>63644305.129999965</v>
      </c>
      <c r="AQ49" s="86">
        <f t="shared" si="238"/>
        <v>74240832.149999961</v>
      </c>
      <c r="AR49" s="30">
        <f t="shared" si="238"/>
        <v>99435804.789999917</v>
      </c>
      <c r="AS49" s="30">
        <f t="shared" si="238"/>
        <v>126497302.90999986</v>
      </c>
      <c r="AT49" s="30">
        <f>AS49+AT25+AT26</f>
        <v>141069956.72999984</v>
      </c>
      <c r="AU49" s="30">
        <f>AT49+AU25+AU26</f>
        <v>165486570.57999983</v>
      </c>
      <c r="AV49" s="30">
        <f>AU49+AV25+AV26</f>
        <v>192024242.05999982</v>
      </c>
      <c r="AW49" s="30">
        <f>AV49+AW25+AW26</f>
        <v>218041204.56999981</v>
      </c>
      <c r="AX49" s="30">
        <f>AW49+AX25+AX26</f>
        <v>245001319.63999978</v>
      </c>
      <c r="AY49" s="30">
        <f>AY25+AY26</f>
        <v>22749783.449999973</v>
      </c>
      <c r="AZ49" s="30">
        <f t="shared" ref="AZ49:BE49" si="239">AY49+AZ25+AZ26</f>
        <v>49173982.639999948</v>
      </c>
      <c r="BA49" s="30">
        <f t="shared" si="239"/>
        <v>79037848.529999912</v>
      </c>
      <c r="BB49" s="30">
        <f t="shared" si="239"/>
        <v>104287515.8699999</v>
      </c>
      <c r="BC49" s="30">
        <f t="shared" si="239"/>
        <v>133663142.82999985</v>
      </c>
      <c r="BD49" s="30">
        <f t="shared" si="239"/>
        <v>162074953.2699998</v>
      </c>
      <c r="BE49" s="30">
        <f t="shared" si="239"/>
        <v>189441849.53999975</v>
      </c>
      <c r="BF49" s="30">
        <f>BE49+BF25+BF26</f>
        <v>204026375.12999976</v>
      </c>
      <c r="BG49" s="30">
        <f>BF49+BG25+BG26</f>
        <v>230075538.95999974</v>
      </c>
      <c r="BH49" s="30">
        <f>BG49+BH25+BH26</f>
        <v>258008937.27999973</v>
      </c>
      <c r="BI49" s="30">
        <f>BH49+BI25+BI26</f>
        <v>284464573.81999969</v>
      </c>
      <c r="BJ49" s="30">
        <f>BI49+BJ25+BJ26</f>
        <v>311787301.00999969</v>
      </c>
      <c r="BK49" s="30">
        <f>BK25+BK26</f>
        <v>23914009.589999981</v>
      </c>
      <c r="BL49" s="7">
        <f t="shared" ref="BL49:BV49" si="240">BK49+BL25+BL26</f>
        <v>50877803.879999965</v>
      </c>
      <c r="BM49" s="7">
        <f t="shared" si="240"/>
        <v>82287934.86999993</v>
      </c>
      <c r="BN49" s="7">
        <f t="shared" si="240"/>
        <v>108776353.80999991</v>
      </c>
      <c r="BO49" s="7">
        <f t="shared" si="240"/>
        <v>138034655.58999985</v>
      </c>
      <c r="BP49" s="7">
        <f t="shared" si="240"/>
        <v>167846481.28999981</v>
      </c>
      <c r="BQ49" s="7">
        <f t="shared" si="240"/>
        <v>195092468.0499998</v>
      </c>
      <c r="BR49" s="7">
        <f t="shared" si="240"/>
        <v>211212106.05999979</v>
      </c>
      <c r="BS49" s="7">
        <f t="shared" si="240"/>
        <v>239629299.15999979</v>
      </c>
      <c r="BT49" s="7">
        <f t="shared" si="240"/>
        <v>269519763.03999978</v>
      </c>
      <c r="BU49" s="7">
        <f t="shared" si="240"/>
        <v>298186052.99999976</v>
      </c>
      <c r="BV49" s="7">
        <f t="shared" si="240"/>
        <v>326584233.27999979</v>
      </c>
      <c r="BW49" s="30">
        <f>BW25+BW26</f>
        <v>30048439.529999964</v>
      </c>
      <c r="BX49" s="7">
        <f>BW49+BX25+BX26</f>
        <v>62155488.199999943</v>
      </c>
      <c r="BY49" s="7">
        <f>BX49+BY25+BY26</f>
        <v>98755021.599999905</v>
      </c>
      <c r="BZ49" s="7">
        <f>BY49+BZ25+BZ26</f>
        <v>129282187.28999987</v>
      </c>
      <c r="CA49" s="7">
        <f t="shared" ref="CA49:CF49" si="241">BZ49+CA25+CA26</f>
        <v>160628318.97999984</v>
      </c>
      <c r="CB49" s="7">
        <f t="shared" si="241"/>
        <v>197697433.88999981</v>
      </c>
      <c r="CC49" s="7">
        <f t="shared" si="241"/>
        <v>230869733.80999979</v>
      </c>
      <c r="CD49" s="7">
        <f t="shared" si="241"/>
        <v>250243454.08999977</v>
      </c>
      <c r="CE49" s="7">
        <f t="shared" si="241"/>
        <v>281928479.06999975</v>
      </c>
      <c r="CF49" s="7">
        <f t="shared" si="241"/>
        <v>317705158.96999967</v>
      </c>
      <c r="CG49" s="7">
        <f t="shared" ref="CG49" si="242">CF49+CG25+CG26</f>
        <v>351152146.40999967</v>
      </c>
      <c r="CH49" s="7">
        <f t="shared" ref="CH49" si="243">CG49+CH25+CH26</f>
        <v>381113158.76999962</v>
      </c>
      <c r="CI49" s="7">
        <f t="shared" ref="CI49" si="244">CH49+CI25+CI26</f>
        <v>411539137.80999959</v>
      </c>
      <c r="CJ49" s="7">
        <f t="shared" ref="CJ49" si="245">CI49+CJ25+CJ26</f>
        <v>446130400.70999962</v>
      </c>
      <c r="CK49" s="7">
        <f t="shared" ref="CK49" si="246">CJ49+CK25+CK26</f>
        <v>479607174.52999961</v>
      </c>
      <c r="CL49" s="7">
        <f t="shared" ref="CL49" si="247">CK49+CL25+CL26</f>
        <v>512586818.58999962</v>
      </c>
      <c r="CM49" s="7">
        <f t="shared" ref="CM49" si="248">CL49+CM25+CM26</f>
        <v>544494351.82999957</v>
      </c>
      <c r="CN49" s="7">
        <f t="shared" ref="CN49" si="249">CM49+CN25+CN26</f>
        <v>578140095.20999956</v>
      </c>
      <c r="CO49" s="7">
        <f t="shared" ref="CO49" si="250">CN49+CO25+CO26</f>
        <v>616042442.47999954</v>
      </c>
      <c r="CP49" s="7">
        <f t="shared" ref="CP49" si="251">CO49+CP25+CP26</f>
        <v>633801126.57999957</v>
      </c>
      <c r="CQ49" s="7">
        <f t="shared" ref="CQ49" si="252">CP49+CQ25+CQ26</f>
        <v>665232580.56999958</v>
      </c>
      <c r="CR49" s="7">
        <f t="shared" ref="CR49" si="253">CQ49+CR25+CR26</f>
        <v>703167437.44999957</v>
      </c>
      <c r="CS49" s="7">
        <f t="shared" ref="CS49" si="254">CR49+CS25+CS26</f>
        <v>735851692.81999958</v>
      </c>
      <c r="CT49" s="7">
        <f t="shared" ref="CT49" si="255">CS49+CT25+CT26</f>
        <v>768851705.19999957</v>
      </c>
    </row>
    <row r="50" spans="2:98" s="335" customFormat="1" ht="14.65" thickBot="1">
      <c r="B50" s="349"/>
      <c r="C50" s="350">
        <f t="shared" ref="C50" si="256">SUM(C44:C49)</f>
        <v>231831022.98999959</v>
      </c>
      <c r="D50" s="350">
        <f t="shared" ref="D50" si="257">SUM(D44:D49)</f>
        <v>465241489.28999919</v>
      </c>
      <c r="E50" s="350">
        <f t="shared" ref="E50" si="258">SUM(E44:E49)</f>
        <v>746064781.53999865</v>
      </c>
      <c r="F50" s="350">
        <f t="shared" ref="F50" si="259">SUM(F44:F49)</f>
        <v>970619343.28999829</v>
      </c>
      <c r="G50" s="350">
        <f t="shared" ref="G50" si="260">SUM(G44:G49)</f>
        <v>1225472267.8399982</v>
      </c>
      <c r="H50" s="350">
        <f t="shared" ref="H50" si="261">SUM(H44:H49)</f>
        <v>1494061613.4599977</v>
      </c>
      <c r="I50" s="350">
        <f t="shared" ref="I50" si="262">SUM(I44:I49)</f>
        <v>1744808648.8399973</v>
      </c>
      <c r="J50" s="350">
        <f t="shared" ref="J50" si="263">SUM(J44:J49)</f>
        <v>1881360124.1199975</v>
      </c>
      <c r="K50" s="350">
        <f t="shared" ref="K50" si="264">SUM(K44:K49)</f>
        <v>2114836850.619997</v>
      </c>
      <c r="L50" s="350">
        <f t="shared" ref="L50" si="265">SUM(L44:L49)</f>
        <v>2386013577.0899968</v>
      </c>
      <c r="M50" s="350">
        <f t="shared" ref="M50" si="266">SUM(M44:M49)</f>
        <v>2639873585.8699961</v>
      </c>
      <c r="N50" s="350">
        <f t="shared" ref="N50" si="267">SUM(N44:N49)</f>
        <v>2885332476.4999957</v>
      </c>
      <c r="O50" s="350">
        <f t="shared" ref="O50" si="268">SUM(O44:O49)</f>
        <v>235683065.37999964</v>
      </c>
      <c r="P50" s="350">
        <f t="shared" ref="P50" si="269">SUM(P44:P49)</f>
        <v>477710620.03999931</v>
      </c>
      <c r="Q50" s="350">
        <f t="shared" ref="Q50" si="270">SUM(Q44:Q49)</f>
        <v>743704611.49999869</v>
      </c>
      <c r="R50" s="350">
        <f t="shared" ref="R50" si="271">SUM(R44:R49)</f>
        <v>994560846.52999818</v>
      </c>
      <c r="S50" s="350">
        <f t="shared" ref="S50" si="272">SUM(S44:S49)</f>
        <v>1229817792.8999977</v>
      </c>
      <c r="T50" s="350">
        <f t="shared" ref="T50" si="273">SUM(T44:T49)</f>
        <v>1504649014.7599978</v>
      </c>
      <c r="U50" s="350">
        <f t="shared" ref="U50" si="274">SUM(U44:U49)</f>
        <v>1777184275.9499969</v>
      </c>
      <c r="V50" s="350">
        <f t="shared" ref="V50" si="275">SUM(V44:V49)</f>
        <v>1913763158.4599972</v>
      </c>
      <c r="W50" s="350">
        <f t="shared" ref="W50" si="276">SUM(W44:W49)</f>
        <v>2135632842.5699971</v>
      </c>
      <c r="X50" s="350">
        <f t="shared" ref="X50" si="277">SUM(X44:X49)</f>
        <v>2423842209.2499967</v>
      </c>
      <c r="Y50" s="350">
        <f t="shared" ref="Y50" si="278">SUM(Y44:Y49)</f>
        <v>2685546634.9699965</v>
      </c>
      <c r="Z50" s="350">
        <f t="shared" ref="Z50" si="279">SUM(Z44:Z49)</f>
        <v>2934207504.9999957</v>
      </c>
      <c r="AA50" s="350">
        <f t="shared" ref="AA50" si="280">SUM(AA44:AA49)</f>
        <v>238556346.41999975</v>
      </c>
      <c r="AB50" s="350">
        <f t="shared" ref="AB50" si="281">SUM(AB44:AB49)</f>
        <v>480191605.73999929</v>
      </c>
      <c r="AC50" s="350">
        <f t="shared" ref="AC50" si="282">SUM(AC44:AC49)</f>
        <v>750321970.24999928</v>
      </c>
      <c r="AD50" s="350">
        <f t="shared" ref="AD50" si="283">SUM(AD44:AD49)</f>
        <v>1007386342.9199992</v>
      </c>
      <c r="AE50" s="350">
        <f t="shared" ref="AE50" si="284">SUM(AE44:AE49)</f>
        <v>1275751621.819999</v>
      </c>
      <c r="AF50" s="350">
        <f t="shared" ref="AF50" si="285">SUM(AF44:AF49)</f>
        <v>1529107389.3699989</v>
      </c>
      <c r="AG50" s="350">
        <f t="shared" ref="AG50" si="286">SUM(AG44:AG49)</f>
        <v>1828850614.9199989</v>
      </c>
      <c r="AH50" s="350">
        <f t="shared" ref="AH50" si="287">SUM(AH44:AH49)</f>
        <v>1974156300.0599988</v>
      </c>
      <c r="AI50" s="350">
        <f t="shared" ref="AI50" si="288">SUM(AI44:AI49)</f>
        <v>2224482756.5799975</v>
      </c>
      <c r="AJ50" s="350">
        <f t="shared" ref="AJ50" si="289">SUM(AJ44:AJ49)</f>
        <v>2526010198.0999961</v>
      </c>
      <c r="AK50" s="350">
        <f t="shared" ref="AK50" si="290">SUM(AK44:AK49)</f>
        <v>2779057309.8799949</v>
      </c>
      <c r="AL50" s="350">
        <f t="shared" ref="AL50" si="291">SUM(AL44:AL49)</f>
        <v>3048347105.9399943</v>
      </c>
      <c r="AM50" s="350">
        <f t="shared" ref="AM50" si="292">SUM(AM44:AM49)</f>
        <v>269314300.5799979</v>
      </c>
      <c r="AN50" s="350">
        <f t="shared" ref="AN50" si="293">SUM(AN44:AN49)</f>
        <v>554344611.99999583</v>
      </c>
      <c r="AO50" s="350">
        <f t="shared" ref="AO50" si="294">SUM(AO44:AO49)</f>
        <v>752035719.17999542</v>
      </c>
      <c r="AP50" s="350">
        <f t="shared" ref="AP50" si="295">SUM(AP44:AP49)</f>
        <v>769413754.39999545</v>
      </c>
      <c r="AQ50" s="350">
        <f t="shared" ref="AQ50" si="296">SUM(AQ44:AQ49)</f>
        <v>918350021.58999503</v>
      </c>
      <c r="AR50" s="350">
        <f t="shared" ref="AR50" si="297">SUM(AR44:AR49)</f>
        <v>1253693508.6199942</v>
      </c>
      <c r="AS50" s="350">
        <f t="shared" ref="AS50" si="298">SUM(AS44:AS49)</f>
        <v>1592599773.4499936</v>
      </c>
      <c r="AT50" s="350">
        <f t="shared" ref="AT50" si="299">SUM(AT44:AT49)</f>
        <v>1762077642.7399931</v>
      </c>
      <c r="AU50" s="350">
        <f t="shared" ref="AU50" si="300">SUM(AU44:AU49)</f>
        <v>2064004571.8699918</v>
      </c>
      <c r="AV50" s="350">
        <f t="shared" ref="AV50" si="301">SUM(AV44:AV49)</f>
        <v>2381588130.0599914</v>
      </c>
      <c r="AW50" s="350">
        <f t="shared" ref="AW50" si="302">SUM(AW44:AW49)</f>
        <v>2688689992.9899902</v>
      </c>
      <c r="AX50" s="350">
        <f t="shared" ref="AX50" si="303">SUM(AX44:AX49)</f>
        <v>3030120708.2799897</v>
      </c>
      <c r="AY50" s="350">
        <f t="shared" ref="AY50" si="304">SUM(AY44:AY49)</f>
        <v>274055041.05999863</v>
      </c>
      <c r="AZ50" s="350">
        <f t="shared" ref="AZ50" si="305">SUM(AZ44:AZ49)</f>
        <v>584765321.4999975</v>
      </c>
      <c r="BA50" s="350">
        <f t="shared" ref="BA50" si="306">SUM(BA44:BA49)</f>
        <v>946284210.51999712</v>
      </c>
      <c r="BB50" s="350">
        <f t="shared" ref="BB50" si="307">SUM(BB44:BB49)</f>
        <v>1245816835.1799958</v>
      </c>
      <c r="BC50" s="350">
        <f t="shared" ref="BC50" si="308">SUM(BC44:BC49)</f>
        <v>1606563985.2999942</v>
      </c>
      <c r="BD50" s="350">
        <f t="shared" ref="BD50" si="309">SUM(BD44:BD49)</f>
        <v>1938858565.1699939</v>
      </c>
      <c r="BE50" s="350">
        <f t="shared" ref="BE50" si="310">SUM(BE44:BE49)</f>
        <v>2270832311.5099931</v>
      </c>
      <c r="BF50" s="350">
        <f t="shared" ref="BF50" si="311">SUM(BF44:BF49)</f>
        <v>2435340246.6699924</v>
      </c>
      <c r="BG50" s="350">
        <f t="shared" ref="BG50" si="312">SUM(BG44:BG49)</f>
        <v>2750544029.4299912</v>
      </c>
      <c r="BH50" s="350">
        <f t="shared" ref="BH50" si="313">SUM(BH44:BH49)</f>
        <v>3083343033.0199904</v>
      </c>
      <c r="BI50" s="350">
        <f t="shared" ref="BI50" si="314">SUM(BI44:BI49)</f>
        <v>3393372454.6499887</v>
      </c>
      <c r="BJ50" s="350">
        <f t="shared" ref="BJ50" si="315">SUM(BJ44:BJ49)</f>
        <v>3731312936.2599883</v>
      </c>
      <c r="BK50" s="350">
        <f t="shared" ref="BK50" si="316">SUM(BK44:BK49)</f>
        <v>279261816.76999855</v>
      </c>
      <c r="BL50" s="350">
        <f t="shared" ref="BL50" si="317">SUM(BL44:BL49)</f>
        <v>590507923.90999758</v>
      </c>
      <c r="BM50" s="350">
        <f t="shared" ref="BM50" si="318">SUM(BM44:BM49)</f>
        <v>968331523.17999673</v>
      </c>
      <c r="BN50" s="350">
        <f t="shared" ref="BN50" si="319">SUM(BN44:BN49)</f>
        <v>1280205920.1699953</v>
      </c>
      <c r="BO50" s="350">
        <f t="shared" ref="BO50" si="320">SUM(BO44:BO49)</f>
        <v>1624519092.2499945</v>
      </c>
      <c r="BP50" s="350">
        <f t="shared" ref="BP50" si="321">SUM(BP44:BP49)</f>
        <v>1986836033.3799937</v>
      </c>
      <c r="BQ50" s="350">
        <f t="shared" ref="BQ50" si="322">SUM(BQ44:BQ49)</f>
        <v>2309235829.5799923</v>
      </c>
      <c r="BR50" s="350">
        <f t="shared" ref="BR50" si="323">SUM(BR44:BR49)</f>
        <v>2489234780.8699927</v>
      </c>
      <c r="BS50" s="350">
        <f t="shared" ref="BS50" si="324">SUM(BS44:BS49)</f>
        <v>2826447443.1599913</v>
      </c>
      <c r="BT50" s="350">
        <f t="shared" ref="BT50" si="325">SUM(BT44:BT49)</f>
        <v>3176769924.6699901</v>
      </c>
      <c r="BU50" s="350">
        <f t="shared" ref="BU50" si="326">SUM(BU44:BU49)</f>
        <v>3505855916.3799887</v>
      </c>
      <c r="BV50" s="350">
        <f t="shared" ref="BV50" si="327">SUM(BV44:BV49)</f>
        <v>3850764032.9999881</v>
      </c>
      <c r="BW50" s="350">
        <f t="shared" ref="BW50" si="328">SUM(BW44:BW49)</f>
        <v>324830211.05999899</v>
      </c>
      <c r="BX50" s="350">
        <f t="shared" ref="BX50" si="329">SUM(BX44:BX49)</f>
        <v>653356147.05999804</v>
      </c>
      <c r="BY50" s="350">
        <f t="shared" ref="BY50" si="330">SUM(BY44:BY49)</f>
        <v>1049880085.3599964</v>
      </c>
      <c r="BZ50" s="350">
        <f t="shared" ref="BZ50" si="331">SUM(BZ44:BZ49)</f>
        <v>1368670104.6799955</v>
      </c>
      <c r="CA50" s="350">
        <f t="shared" ref="CA50" si="332">SUM(CA44:CA49)</f>
        <v>1700348745.1199937</v>
      </c>
      <c r="CB50" s="350">
        <f t="shared" ref="CB50" si="333">SUM(CB44:CB49)</f>
        <v>2102142944.039993</v>
      </c>
      <c r="CC50" s="350">
        <f t="shared" ref="CC50" si="334">SUM(CC44:CC49)</f>
        <v>2452955506.3399925</v>
      </c>
      <c r="CD50" s="350">
        <f t="shared" ref="CD50" si="335">SUM(CD44:CD49)</f>
        <v>2644346018.2499924</v>
      </c>
      <c r="CE50" s="350">
        <f t="shared" ref="CE50" si="336">SUM(CE44:CE49)</f>
        <v>2982918959.0599914</v>
      </c>
      <c r="CF50" s="350">
        <f t="shared" ref="CF50" si="337">SUM(CF44:CF49)</f>
        <v>3352264549.7399907</v>
      </c>
      <c r="CG50" s="350">
        <f t="shared" ref="CG50" si="338">SUM(CG44:CG49)</f>
        <v>3675330085.7999911</v>
      </c>
      <c r="CH50" s="350">
        <f t="shared" ref="CH50" si="339">SUM(CH44:CH49)</f>
        <v>3986653791.1199903</v>
      </c>
      <c r="CI50" s="350">
        <f t="shared" ref="CI50" si="340">SUM(CI44:CI49)</f>
        <v>4277272125.7399902</v>
      </c>
      <c r="CJ50" s="350">
        <f t="shared" ref="CJ50" si="341">SUM(CJ44:CJ49)</f>
        <v>4603212649.2699909</v>
      </c>
      <c r="CK50" s="350">
        <f t="shared" ref="CK50" si="342">SUM(CK44:CK49)</f>
        <v>4934950527.8399897</v>
      </c>
      <c r="CL50" s="350">
        <f t="shared" ref="CL50" si="343">SUM(CL44:CL49)</f>
        <v>5268569845.51999</v>
      </c>
      <c r="CM50" s="350">
        <f t="shared" ref="CM50" si="344">SUM(CM44:CM49)</f>
        <v>5573102552.7799902</v>
      </c>
      <c r="CN50" s="350">
        <f t="shared" ref="CN50" si="345">SUM(CN44:CN49)</f>
        <v>5911168495.5199909</v>
      </c>
      <c r="CO50" s="350">
        <f t="shared" ref="CO50" si="346">SUM(CO44:CO49)</f>
        <v>6278952466.5999908</v>
      </c>
      <c r="CP50" s="350">
        <f t="shared" ref="CP50" si="347">SUM(CP44:CP49)</f>
        <v>6446466567.649991</v>
      </c>
      <c r="CQ50" s="350">
        <f t="shared" ref="CQ50" si="348">SUM(CQ44:CQ49)</f>
        <v>6758797204.8099909</v>
      </c>
      <c r="CR50" s="350">
        <f t="shared" ref="CR50" si="349">SUM(CR44:CR49)</f>
        <v>7128364924.1299925</v>
      </c>
      <c r="CS50" s="350">
        <f t="shared" ref="CS50" si="350">SUM(CS44:CS49)</f>
        <v>7445379522.6099911</v>
      </c>
      <c r="CT50" s="350">
        <f>SUM(CT44:CT49)</f>
        <v>7776448436.4499922</v>
      </c>
    </row>
    <row r="51" spans="2:98" s="351" customFormat="1" ht="14.25" customHeight="1" thickBot="1">
      <c r="B51" s="352"/>
      <c r="AI51" s="353"/>
      <c r="AJ51" s="353"/>
      <c r="AK51" s="353"/>
      <c r="AL51" s="353"/>
      <c r="AM51" s="353"/>
      <c r="AN51" s="353"/>
      <c r="AO51" s="353"/>
      <c r="AP51" s="353"/>
      <c r="AQ51" s="353"/>
      <c r="AR51" s="353"/>
      <c r="AS51" s="353"/>
      <c r="AT51" s="353"/>
      <c r="AU51" s="353"/>
      <c r="AV51" s="353"/>
      <c r="AW51" s="353"/>
      <c r="AX51" s="353"/>
      <c r="AY51" s="353"/>
      <c r="AZ51" s="353"/>
      <c r="BA51" s="353"/>
      <c r="BB51" s="353"/>
      <c r="BC51" s="353"/>
      <c r="BD51" s="353"/>
      <c r="BE51" s="353"/>
      <c r="BF51" s="353"/>
      <c r="BG51" s="353"/>
      <c r="BH51" s="353"/>
      <c r="BI51" s="353"/>
      <c r="BJ51" s="353"/>
      <c r="BK51" s="353"/>
      <c r="BL51" s="353"/>
      <c r="BM51" s="353"/>
      <c r="BN51" s="353"/>
      <c r="BO51" s="353"/>
      <c r="BP51" s="353"/>
      <c r="BQ51" s="353"/>
      <c r="BR51" s="353"/>
      <c r="BS51" s="353"/>
      <c r="BT51" s="353"/>
      <c r="BU51" s="353"/>
      <c r="BV51" s="353"/>
      <c r="BW51" s="354" t="e">
        <f>BW28</f>
        <v>#REF!</v>
      </c>
      <c r="BX51" s="354" t="e">
        <f>BW51+BX28</f>
        <v>#REF!</v>
      </c>
      <c r="BY51" s="354" t="e">
        <f t="shared" ref="BY51:CH51" si="351">BX51+BY28</f>
        <v>#REF!</v>
      </c>
      <c r="BZ51" s="354" t="e">
        <f t="shared" si="351"/>
        <v>#REF!</v>
      </c>
      <c r="CA51" s="354" t="e">
        <f t="shared" si="351"/>
        <v>#REF!</v>
      </c>
      <c r="CB51" s="354" t="e">
        <f t="shared" si="351"/>
        <v>#REF!</v>
      </c>
      <c r="CC51" s="354" t="e">
        <f t="shared" si="351"/>
        <v>#REF!</v>
      </c>
      <c r="CD51" s="354" t="e">
        <f t="shared" si="351"/>
        <v>#REF!</v>
      </c>
      <c r="CE51" s="354" t="e">
        <f t="shared" si="351"/>
        <v>#REF!</v>
      </c>
      <c r="CF51" s="354" t="e">
        <f t="shared" si="351"/>
        <v>#REF!</v>
      </c>
      <c r="CG51" s="354" t="e">
        <f t="shared" si="351"/>
        <v>#REF!</v>
      </c>
      <c r="CH51" s="354" t="e">
        <f t="shared" si="351"/>
        <v>#REF!</v>
      </c>
      <c r="CI51" s="354" t="e">
        <f>CI28</f>
        <v>#REF!</v>
      </c>
      <c r="CJ51" s="354" t="e">
        <f>CI51+CJ28</f>
        <v>#REF!</v>
      </c>
      <c r="CK51" s="354" t="e">
        <f t="shared" ref="CK51:CT51" si="352">CJ51+CK28</f>
        <v>#REF!</v>
      </c>
      <c r="CL51" s="354" t="e">
        <f t="shared" si="352"/>
        <v>#REF!</v>
      </c>
      <c r="CM51" s="354" t="e">
        <f t="shared" si="352"/>
        <v>#REF!</v>
      </c>
      <c r="CN51" s="354" t="e">
        <f t="shared" si="352"/>
        <v>#REF!</v>
      </c>
      <c r="CO51" s="354" t="e">
        <f t="shared" si="352"/>
        <v>#REF!</v>
      </c>
      <c r="CP51" s="354" t="e">
        <f t="shared" si="352"/>
        <v>#REF!</v>
      </c>
      <c r="CQ51" s="354" t="e">
        <f t="shared" si="352"/>
        <v>#REF!</v>
      </c>
      <c r="CR51" s="354" t="e">
        <f t="shared" si="352"/>
        <v>#REF!</v>
      </c>
      <c r="CS51" s="354" t="e">
        <f t="shared" si="352"/>
        <v>#REF!</v>
      </c>
      <c r="CT51" s="354" t="e">
        <f t="shared" si="352"/>
        <v>#REF!</v>
      </c>
    </row>
    <row r="52" spans="2:98">
      <c r="B52" s="26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27"/>
      <c r="AB52" s="27"/>
      <c r="AC52" s="27"/>
      <c r="AD52" s="27"/>
      <c r="AE52" s="27"/>
      <c r="AF52" s="27"/>
      <c r="AG52" s="27"/>
      <c r="AH52" s="27"/>
      <c r="AI52" s="51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</row>
    <row r="53" spans="2:98">
      <c r="B53" s="28" t="s">
        <v>2</v>
      </c>
      <c r="N53" s="6"/>
      <c r="Z53" s="6"/>
      <c r="AK53" s="62"/>
      <c r="CG53"/>
    </row>
    <row r="54" spans="2:98">
      <c r="B54" s="29" t="s">
        <v>1</v>
      </c>
      <c r="N54" s="6"/>
      <c r="O54" s="37">
        <f t="shared" ref="O54:X57" si="353">O7/C7-1</f>
        <v>4.9323160699104696E-2</v>
      </c>
      <c r="P54" s="37">
        <f t="shared" si="353"/>
        <v>2.8236076807605981E-2</v>
      </c>
      <c r="Q54" s="37">
        <f t="shared" si="353"/>
        <v>-4.6480656277967047E-2</v>
      </c>
      <c r="R54" s="37">
        <f t="shared" si="353"/>
        <v>9.1719990547598718E-2</v>
      </c>
      <c r="S54" s="37">
        <f t="shared" si="353"/>
        <v>-7.3441140834748619E-2</v>
      </c>
      <c r="T54" s="37">
        <f t="shared" si="353"/>
        <v>1.0797514822746601E-2</v>
      </c>
      <c r="U54" s="37">
        <f t="shared" si="353"/>
        <v>5.603521141032175E-2</v>
      </c>
      <c r="V54" s="37">
        <f t="shared" si="353"/>
        <v>-3.7124733807760824E-2</v>
      </c>
      <c r="W54" s="37">
        <f t="shared" si="353"/>
        <v>-4.8725414777811671E-2</v>
      </c>
      <c r="X54" s="99">
        <f t="shared" si="353"/>
        <v>5.1792660549110581E-2</v>
      </c>
      <c r="Y54" s="37">
        <f t="shared" ref="Y54:AH57" si="354">Y7/M7-1</f>
        <v>1.3038761320230963E-2</v>
      </c>
      <c r="Z54" s="45">
        <f t="shared" si="354"/>
        <v>-8.1003903285574719E-3</v>
      </c>
      <c r="AA54" s="37">
        <f t="shared" si="354"/>
        <v>6.4022254714886095E-3</v>
      </c>
      <c r="AB54" s="37">
        <f t="shared" si="354"/>
        <v>-2.6373624583003741E-3</v>
      </c>
      <c r="AC54" s="37">
        <f t="shared" si="354"/>
        <v>-2.3642990586443813E-2</v>
      </c>
      <c r="AD54" s="37">
        <f t="shared" si="354"/>
        <v>2.4002067033005448E-2</v>
      </c>
      <c r="AE54" s="37">
        <f t="shared" si="354"/>
        <v>9.2519728933981193E-2</v>
      </c>
      <c r="AF54" s="37">
        <f t="shared" si="354"/>
        <v>-9.5550951948837892E-2</v>
      </c>
      <c r="AG54" s="37">
        <f t="shared" si="354"/>
        <v>2.7794232044603406E-2</v>
      </c>
      <c r="AH54" s="64">
        <f t="shared" si="354"/>
        <v>-2.9018942123411939E-2</v>
      </c>
      <c r="AI54" s="90">
        <f t="shared" ref="AI54:AR57" si="355">AI7/W7-1</f>
        <v>5.1466516645624294E-2</v>
      </c>
      <c r="AJ54" s="90">
        <f t="shared" si="355"/>
        <v>-1.9673422408329477E-3</v>
      </c>
      <c r="AK54" s="64">
        <f t="shared" si="355"/>
        <v>-7.4308837352401458E-2</v>
      </c>
      <c r="AL54" s="90">
        <f t="shared" si="355"/>
        <v>4.4612319061369421E-2</v>
      </c>
      <c r="AM54" s="64">
        <f t="shared" si="355"/>
        <v>7.1029462181730674E-2</v>
      </c>
      <c r="AN54" s="64">
        <f t="shared" si="355"/>
        <v>9.0641033216396272E-2</v>
      </c>
      <c r="AO54" s="64">
        <f t="shared" si="355"/>
        <v>-0.30954409473792421</v>
      </c>
      <c r="AP54" s="64">
        <f t="shared" si="355"/>
        <v>-0.9144454412434655</v>
      </c>
      <c r="AQ54" s="64">
        <f t="shared" si="355"/>
        <v>-0.46136744572973909</v>
      </c>
      <c r="AR54" s="90">
        <f t="shared" si="355"/>
        <v>0.18575440520915554</v>
      </c>
      <c r="AS54" s="90">
        <f t="shared" ref="AS54:BB57" si="356">AS7/AG7-1</f>
        <v>5.7347527991347125E-2</v>
      </c>
      <c r="AT54" s="90">
        <f t="shared" si="356"/>
        <v>1.1861512690087617E-2</v>
      </c>
      <c r="AU54" s="90">
        <f t="shared" si="356"/>
        <v>8.1456951343831019E-2</v>
      </c>
      <c r="AV54" s="90">
        <f t="shared" si="356"/>
        <v>-3.9306549605237606E-2</v>
      </c>
      <c r="AW54" s="90">
        <f t="shared" si="356"/>
        <v>7.8268200653195175E-2</v>
      </c>
      <c r="AX54" s="90">
        <f t="shared" si="356"/>
        <v>0.11670681802090765</v>
      </c>
      <c r="AY54" s="90">
        <f t="shared" si="356"/>
        <v>-9.6387886668117595E-2</v>
      </c>
      <c r="AZ54" s="90">
        <f t="shared" si="356"/>
        <v>-4.1077647459787925E-2</v>
      </c>
      <c r="BA54" s="90">
        <f t="shared" si="356"/>
        <v>0.64029747195935216</v>
      </c>
      <c r="BB54" s="90">
        <f t="shared" si="356"/>
        <v>11.427356757990015</v>
      </c>
      <c r="BC54" s="90">
        <f t="shared" ref="BC54:BL57" si="357">BC7/AQ7-1</f>
        <v>0.71994514102799378</v>
      </c>
      <c r="BD54" s="90">
        <f t="shared" si="357"/>
        <v>3.2318931049410526E-2</v>
      </c>
      <c r="BE54" s="90">
        <f t="shared" si="357"/>
        <v>-8.7160151578033029E-2</v>
      </c>
      <c r="BF54" s="90">
        <f t="shared" si="357"/>
        <v>-4.6593145031121663E-2</v>
      </c>
      <c r="BG54" s="90">
        <f t="shared" si="357"/>
        <v>1.0513660916337431E-2</v>
      </c>
      <c r="BH54" s="90">
        <f t="shared" si="357"/>
        <v>-7.0844037887461964E-3</v>
      </c>
      <c r="BI54" s="90">
        <f t="shared" si="357"/>
        <v>-2.2039771309509959E-2</v>
      </c>
      <c r="BJ54" s="90">
        <f t="shared" si="357"/>
        <v>-3.2530998265786537E-2</v>
      </c>
      <c r="BK54" s="90">
        <f t="shared" si="357"/>
        <v>0.11377398700821328</v>
      </c>
      <c r="BL54" s="90">
        <f t="shared" si="357"/>
        <v>2.5290408640638473E-2</v>
      </c>
      <c r="BM54" s="90">
        <f t="shared" ref="BM54:BV57" si="358">BM7/BA7-1</f>
        <v>2.781087335051291E-2</v>
      </c>
      <c r="BN54" s="90">
        <f t="shared" si="358"/>
        <v>-7.7534116989125157E-2</v>
      </c>
      <c r="BO54" s="90">
        <f t="shared" si="358"/>
        <v>0.1193501556019716</v>
      </c>
      <c r="BP54" s="64">
        <f t="shared" si="358"/>
        <v>-4.1364085800562056E-2</v>
      </c>
      <c r="BQ54" s="90">
        <f t="shared" si="358"/>
        <v>-4.7239531067787555E-2</v>
      </c>
      <c r="BR54" s="90">
        <f t="shared" si="358"/>
        <v>4.2146545489956333E-2</v>
      </c>
      <c r="BS54" s="90">
        <f t="shared" si="358"/>
        <v>2.2875051034158655E-2</v>
      </c>
      <c r="BT54" s="90">
        <f t="shared" si="358"/>
        <v>1.9990151632778286E-3</v>
      </c>
      <c r="BU54" s="90">
        <f t="shared" si="358"/>
        <v>1.4438869779572983E-2</v>
      </c>
      <c r="BV54" s="90">
        <f t="shared" si="358"/>
        <v>-1.4338662871674845E-2</v>
      </c>
      <c r="BW54" s="90">
        <f t="shared" ref="BW54:CF57" si="359">BW7/BK7-1</f>
        <v>-1.288764576659418E-2</v>
      </c>
      <c r="BX54" s="90">
        <f t="shared" si="359"/>
        <v>-1.2618291539267301E-2</v>
      </c>
      <c r="BY54" s="90">
        <f t="shared" si="359"/>
        <v>1.5552149460992926E-2</v>
      </c>
      <c r="BZ54" s="90">
        <f t="shared" si="359"/>
        <v>-1.1165574813772228E-2</v>
      </c>
      <c r="CA54" s="90">
        <f t="shared" si="359"/>
        <v>-4.7225403834187163E-2</v>
      </c>
      <c r="CB54" s="90">
        <f t="shared" si="359"/>
        <v>7.8162279753640984E-2</v>
      </c>
      <c r="CC54" s="90">
        <f t="shared" si="359"/>
        <v>5.350059475718516E-2</v>
      </c>
      <c r="CD54" s="90">
        <f t="shared" si="359"/>
        <v>5.0137623028711165E-2</v>
      </c>
      <c r="CE54" s="90">
        <f t="shared" si="359"/>
        <v>-2.7217676140329772E-2</v>
      </c>
      <c r="CF54" s="90">
        <f t="shared" si="359"/>
        <v>-1.7841640878946463E-2</v>
      </c>
      <c r="CG54" s="90">
        <f t="shared" ref="CG54:CP57" si="360">CG7/BU7-1</f>
        <v>-8.6166008249719095E-2</v>
      </c>
      <c r="CH54" s="90">
        <f t="shared" si="360"/>
        <v>-0.15615118733479072</v>
      </c>
      <c r="CI54" s="90">
        <f t="shared" si="360"/>
        <v>-0.14205462295514093</v>
      </c>
      <c r="CJ54" s="90">
        <f t="shared" si="360"/>
        <v>-4.4048689367841454E-2</v>
      </c>
      <c r="CK54" s="90">
        <f t="shared" si="360"/>
        <v>-0.20379129031125987</v>
      </c>
      <c r="CL54" s="90">
        <f t="shared" si="360"/>
        <v>-7.8367885244883251E-3</v>
      </c>
      <c r="CM54" s="90">
        <f t="shared" si="360"/>
        <v>-0.11088284884758526</v>
      </c>
      <c r="CN54" s="90">
        <f t="shared" si="360"/>
        <v>-0.19391345224001599</v>
      </c>
      <c r="CO54" s="90">
        <f t="shared" si="360"/>
        <v>-1.645089185611015E-3</v>
      </c>
      <c r="CP54" s="90">
        <f t="shared" si="360"/>
        <v>-0.18268151918752795</v>
      </c>
      <c r="CQ54" s="90">
        <f t="shared" ref="CQ54:CT57" si="361">CQ7/CE7-1</f>
        <v>-0.11143289108081489</v>
      </c>
      <c r="CR54" s="90">
        <f t="shared" si="361"/>
        <v>4.1294022439366529E-3</v>
      </c>
      <c r="CS54" s="90">
        <f t="shared" si="361"/>
        <v>-1.09361009983584E-2</v>
      </c>
      <c r="CT54" s="90">
        <f t="shared" si="361"/>
        <v>6.4221863635913756E-2</v>
      </c>
    </row>
    <row r="55" spans="2:98">
      <c r="B55" s="29" t="s">
        <v>3</v>
      </c>
      <c r="N55" s="6"/>
      <c r="O55" s="37">
        <f t="shared" si="353"/>
        <v>1.6974557738577367E-2</v>
      </c>
      <c r="P55" s="37">
        <f t="shared" si="353"/>
        <v>3.1893131636469452E-2</v>
      </c>
      <c r="Q55" s="37">
        <f t="shared" si="353"/>
        <v>-6.5395237722349675E-2</v>
      </c>
      <c r="R55" s="37">
        <f t="shared" si="353"/>
        <v>9.7607365910125088E-2</v>
      </c>
      <c r="S55" s="37">
        <f t="shared" si="353"/>
        <v>-8.6078267481210169E-2</v>
      </c>
      <c r="T55" s="37">
        <f t="shared" si="353"/>
        <v>1.9334284783566913E-2</v>
      </c>
      <c r="U55" s="37">
        <f t="shared" si="353"/>
        <v>7.7821896468581953E-2</v>
      </c>
      <c r="V55" s="37">
        <f t="shared" si="353"/>
        <v>-2.0144841573147665E-2</v>
      </c>
      <c r="W55" s="37">
        <f t="shared" si="353"/>
        <v>-5.9858880205173604E-2</v>
      </c>
      <c r="X55" s="37">
        <f t="shared" si="353"/>
        <v>4.8863045108582082E-2</v>
      </c>
      <c r="Y55" s="37">
        <f t="shared" si="354"/>
        <v>1.0469463672334589E-2</v>
      </c>
      <c r="Z55" s="45">
        <f t="shared" si="354"/>
        <v>5.257895692633241E-3</v>
      </c>
      <c r="AA55" s="37">
        <f t="shared" si="354"/>
        <v>8.9332784188604908E-3</v>
      </c>
      <c r="AB55" s="37">
        <f t="shared" si="354"/>
        <v>-1.7864363635477609E-2</v>
      </c>
      <c r="AC55" s="37">
        <f t="shared" si="354"/>
        <v>-1.6877554817288143E-2</v>
      </c>
      <c r="AD55" s="37">
        <f t="shared" si="354"/>
        <v>0.12455449588825362</v>
      </c>
      <c r="AE55" s="37">
        <f t="shared" si="354"/>
        <v>0.30184478107778712</v>
      </c>
      <c r="AF55" s="37">
        <f t="shared" si="354"/>
        <v>1.396536672616655E-2</v>
      </c>
      <c r="AG55" s="37">
        <f t="shared" si="354"/>
        <v>0.18581482751714717</v>
      </c>
      <c r="AH55" s="64">
        <f t="shared" si="354"/>
        <v>0.11908001623543729</v>
      </c>
      <c r="AI55" s="90">
        <f t="shared" si="355"/>
        <v>0.21742348354537633</v>
      </c>
      <c r="AJ55" s="90">
        <f t="shared" si="355"/>
        <v>0.13744866379477649</v>
      </c>
      <c r="AK55" s="64">
        <f t="shared" si="355"/>
        <v>4.6661873890834205E-2</v>
      </c>
      <c r="AL55" s="90">
        <f t="shared" si="355"/>
        <v>0.18987312210522367</v>
      </c>
      <c r="AM55" s="64">
        <f t="shared" si="355"/>
        <v>0.26101383458867899</v>
      </c>
      <c r="AN55" s="64">
        <f t="shared" si="355"/>
        <v>0.29695788453591931</v>
      </c>
      <c r="AO55" s="64">
        <f t="shared" si="355"/>
        <v>-0.22227170037813115</v>
      </c>
      <c r="AP55" s="64">
        <f t="shared" si="355"/>
        <v>-0.95919597379338772</v>
      </c>
      <c r="AQ55" s="64">
        <f t="shared" si="355"/>
        <v>-0.54455407424751301</v>
      </c>
      <c r="AR55" s="90">
        <f t="shared" si="355"/>
        <v>0.152571870177862</v>
      </c>
      <c r="AS55" s="90">
        <f t="shared" si="356"/>
        <v>4.878592111154112E-2</v>
      </c>
      <c r="AT55" s="90">
        <f t="shared" si="356"/>
        <v>9.4117330494814411E-2</v>
      </c>
      <c r="AU55" s="90">
        <f t="shared" si="356"/>
        <v>0.16695277288310284</v>
      </c>
      <c r="AV55" s="90">
        <f t="shared" si="356"/>
        <v>8.3058309565442467E-3</v>
      </c>
      <c r="AW55" s="90">
        <f t="shared" si="356"/>
        <v>0.14124861779885056</v>
      </c>
      <c r="AX55" s="90">
        <f t="shared" si="356"/>
        <v>0.14865840381269479</v>
      </c>
      <c r="AY55" s="90">
        <f t="shared" si="356"/>
        <v>-7.1974198046840243E-2</v>
      </c>
      <c r="AZ55" s="90">
        <f t="shared" si="356"/>
        <v>1.3249786682964171E-2</v>
      </c>
      <c r="BA55" s="90">
        <f t="shared" si="356"/>
        <v>0.80687891027236769</v>
      </c>
      <c r="BB55" s="90">
        <f t="shared" si="356"/>
        <v>24.602025820997422</v>
      </c>
      <c r="BC55" s="90">
        <f t="shared" si="357"/>
        <v>1.678158961034089</v>
      </c>
      <c r="BD55" s="90">
        <f t="shared" si="357"/>
        <v>3.9724514240044417E-2</v>
      </c>
      <c r="BE55" s="90">
        <f t="shared" si="357"/>
        <v>-2.6475230949862927E-2</v>
      </c>
      <c r="BF55" s="90">
        <f t="shared" si="357"/>
        <v>-3.4657390085123696E-2</v>
      </c>
      <c r="BG55" s="90">
        <f t="shared" si="357"/>
        <v>5.628120101401235E-3</v>
      </c>
      <c r="BH55" s="90">
        <f t="shared" si="357"/>
        <v>6.7411802377512764E-3</v>
      </c>
      <c r="BI55" s="90">
        <f t="shared" si="357"/>
        <v>-2.0477204618704614E-2</v>
      </c>
      <c r="BJ55" s="90">
        <f t="shared" si="357"/>
        <v>6.0340953857473956E-4</v>
      </c>
      <c r="BK55" s="90">
        <f t="shared" si="357"/>
        <v>8.4415993931983291E-3</v>
      </c>
      <c r="BL55" s="90">
        <f t="shared" si="357"/>
        <v>-1.5402070445583727E-2</v>
      </c>
      <c r="BM55" s="90">
        <f t="shared" si="358"/>
        <v>3.3220112074731523E-2</v>
      </c>
      <c r="BN55" s="90">
        <f t="shared" si="358"/>
        <v>4.7903221601913071E-2</v>
      </c>
      <c r="BO55" s="90">
        <f t="shared" si="358"/>
        <v>-6.4992582103463037E-2</v>
      </c>
      <c r="BP55" s="64">
        <f t="shared" si="358"/>
        <v>8.7361752844124618E-2</v>
      </c>
      <c r="BQ55" s="90">
        <f t="shared" si="358"/>
        <v>-3.0463240916999035E-2</v>
      </c>
      <c r="BR55" s="90">
        <f t="shared" si="358"/>
        <v>0.10790658266101327</v>
      </c>
      <c r="BS55" s="90">
        <f t="shared" si="358"/>
        <v>6.5715617743313581E-2</v>
      </c>
      <c r="BT55" s="90">
        <f t="shared" si="358"/>
        <v>6.0730569607764684E-2</v>
      </c>
      <c r="BU55" s="90">
        <f t="shared" si="358"/>
        <v>7.1984525572694302E-2</v>
      </c>
      <c r="BV55" s="90">
        <f t="shared" si="358"/>
        <v>2.7772063823281901E-2</v>
      </c>
      <c r="BW55" s="90">
        <f t="shared" si="359"/>
        <v>0.16629139940430759</v>
      </c>
      <c r="BX55" s="90">
        <f t="shared" si="359"/>
        <v>5.2966262744440051E-2</v>
      </c>
      <c r="BY55" s="90">
        <f t="shared" si="359"/>
        <v>4.8567920311495483E-2</v>
      </c>
      <c r="BZ55" s="90">
        <f t="shared" si="359"/>
        <v>2.7977166783549334E-2</v>
      </c>
      <c r="CA55" s="90">
        <f t="shared" si="359"/>
        <v>-5.7219299962829151E-2</v>
      </c>
      <c r="CB55" s="90">
        <f t="shared" si="359"/>
        <v>0.1054595898355164</v>
      </c>
      <c r="CC55" s="90">
        <f t="shared" si="359"/>
        <v>8.4617986277039536E-2</v>
      </c>
      <c r="CD55" s="90">
        <f t="shared" si="359"/>
        <v>6.3095322146469845E-2</v>
      </c>
      <c r="CE55" s="90">
        <f t="shared" si="359"/>
        <v>-1.2816173255377206E-2</v>
      </c>
      <c r="CF55" s="90">
        <f t="shared" si="359"/>
        <v>2.6831833006367045E-2</v>
      </c>
      <c r="CG55" s="90">
        <f t="shared" si="360"/>
        <v>-3.2883437312127506E-2</v>
      </c>
      <c r="CH55" s="90">
        <f t="shared" si="360"/>
        <v>-0.13355085641883158</v>
      </c>
      <c r="CI55" s="90">
        <f t="shared" si="360"/>
        <v>-0.13785758656457059</v>
      </c>
      <c r="CJ55" s="90">
        <f t="shared" si="360"/>
        <v>-2.5505925240202232E-2</v>
      </c>
      <c r="CK55" s="90">
        <f t="shared" si="360"/>
        <v>-0.18282103740377253</v>
      </c>
      <c r="CL55" s="90">
        <f t="shared" si="360"/>
        <v>3.5443169077004066E-2</v>
      </c>
      <c r="CM55" s="90">
        <f t="shared" si="360"/>
        <v>-8.1865620136496786E-2</v>
      </c>
      <c r="CN55" s="90">
        <f t="shared" si="360"/>
        <v>-0.16457673307754084</v>
      </c>
      <c r="CO55" s="90">
        <f t="shared" si="360"/>
        <v>4.8389560774122709E-2</v>
      </c>
      <c r="CP55" s="90">
        <f t="shared" si="360"/>
        <v>-0.14186625369154238</v>
      </c>
      <c r="CQ55" s="90">
        <f t="shared" si="361"/>
        <v>-8.3274026798764056E-2</v>
      </c>
      <c r="CR55" s="90">
        <f t="shared" si="361"/>
        <v>7.4154498827201376E-3</v>
      </c>
      <c r="CS55" s="90">
        <f t="shared" si="361"/>
        <v>-2.0112952069386014E-2</v>
      </c>
      <c r="CT55" s="90">
        <f t="shared" si="361"/>
        <v>9.2381467972453279E-2</v>
      </c>
    </row>
    <row r="56" spans="2:98">
      <c r="B56" s="29" t="s">
        <v>4</v>
      </c>
      <c r="N56" s="6"/>
      <c r="O56" s="37">
        <f t="shared" si="353"/>
        <v>-5.2083652623294063E-2</v>
      </c>
      <c r="P56" s="37">
        <f t="shared" si="353"/>
        <v>5.3231295196858319E-3</v>
      </c>
      <c r="Q56" s="37">
        <f t="shared" si="353"/>
        <v>-8.3638784174672964E-2</v>
      </c>
      <c r="R56" s="37">
        <f t="shared" si="353"/>
        <v>0.10070650339053855</v>
      </c>
      <c r="S56" s="37">
        <f t="shared" si="353"/>
        <v>-0.11623803324757898</v>
      </c>
      <c r="T56" s="37">
        <f t="shared" si="353"/>
        <v>6.1039702253506967E-4</v>
      </c>
      <c r="U56" s="37">
        <f t="shared" si="353"/>
        <v>6.6125587742205116E-2</v>
      </c>
      <c r="V56" s="37">
        <f t="shared" si="353"/>
        <v>-3.3148589900466874E-2</v>
      </c>
      <c r="W56" s="37">
        <f t="shared" si="353"/>
        <v>-6.0589198757220575E-2</v>
      </c>
      <c r="X56" s="37">
        <f t="shared" si="353"/>
        <v>3.8339070476786752E-2</v>
      </c>
      <c r="Y56" s="37">
        <f t="shared" si="354"/>
        <v>-1.1371946794832999E-2</v>
      </c>
      <c r="Z56" s="45">
        <f t="shared" si="354"/>
        <v>-2.7696926948412859E-3</v>
      </c>
      <c r="AA56" s="37">
        <f t="shared" si="354"/>
        <v>-2.947456340360155E-2</v>
      </c>
      <c r="AB56" s="37">
        <f t="shared" si="354"/>
        <v>-4.2572494160918462E-2</v>
      </c>
      <c r="AC56" s="37">
        <f t="shared" si="354"/>
        <v>3.7732250675176493E-2</v>
      </c>
      <c r="AD56" s="37">
        <f t="shared" si="354"/>
        <v>-0.15308515426075631</v>
      </c>
      <c r="AE56" s="37">
        <f t="shared" si="354"/>
        <v>-7.9861250156867736E-2</v>
      </c>
      <c r="AF56" s="37">
        <f t="shared" si="354"/>
        <v>-0.25745208268040842</v>
      </c>
      <c r="AG56" s="37">
        <f t="shared" si="354"/>
        <v>-2.8368863355724638E-2</v>
      </c>
      <c r="AH56" s="64">
        <f t="shared" si="354"/>
        <v>-5.5548970354177052E-2</v>
      </c>
      <c r="AI56" s="90">
        <f t="shared" si="355"/>
        <v>-3.8117830022123322E-2</v>
      </c>
      <c r="AJ56" s="90">
        <f t="shared" si="355"/>
        <v>-0.1065111511678285</v>
      </c>
      <c r="AK56" s="64">
        <f t="shared" si="355"/>
        <v>-0.18420703228648627</v>
      </c>
      <c r="AL56" s="90">
        <f t="shared" si="355"/>
        <v>-7.6880104349040912E-2</v>
      </c>
      <c r="AM56" s="64">
        <f t="shared" si="355"/>
        <v>-8.3568782895327987E-2</v>
      </c>
      <c r="AN56" s="64">
        <f t="shared" si="355"/>
        <v>4.8588775223767033E-2</v>
      </c>
      <c r="AO56" s="64">
        <f t="shared" si="355"/>
        <v>-0.33400164451295478</v>
      </c>
      <c r="AP56" s="64">
        <f t="shared" si="355"/>
        <v>-0.95635141544780655</v>
      </c>
      <c r="AQ56" s="64">
        <f t="shared" si="355"/>
        <v>-0.42263805662375242</v>
      </c>
      <c r="AR56" s="90">
        <f t="shared" si="355"/>
        <v>0.61487298921110289</v>
      </c>
      <c r="AS56" s="90">
        <f t="shared" si="356"/>
        <v>0.24477974937091473</v>
      </c>
      <c r="AT56" s="90">
        <f t="shared" si="356"/>
        <v>0.42426497143838837</v>
      </c>
      <c r="AU56" s="90">
        <f t="shared" si="356"/>
        <v>0.4064324228667231</v>
      </c>
      <c r="AV56" s="90">
        <f t="shared" si="356"/>
        <v>0.21349117736252787</v>
      </c>
      <c r="AW56" s="90">
        <f t="shared" si="356"/>
        <v>0.45257987528172405</v>
      </c>
      <c r="AX56" s="90">
        <f t="shared" si="356"/>
        <v>0.4112316969076395</v>
      </c>
      <c r="AY56" s="90">
        <f t="shared" si="356"/>
        <v>0.19319235938346235</v>
      </c>
      <c r="AZ56" s="90">
        <f t="shared" si="356"/>
        <v>0.18807751956910024</v>
      </c>
      <c r="BA56" s="90">
        <f t="shared" si="356"/>
        <v>0.87904858088174831</v>
      </c>
      <c r="BB56" s="90">
        <f t="shared" si="356"/>
        <v>29.391879653264798</v>
      </c>
      <c r="BC56" s="90">
        <f t="shared" si="357"/>
        <v>1.9416176481114329</v>
      </c>
      <c r="BD56" s="90">
        <f t="shared" si="357"/>
        <v>-5.5851287297360663E-2</v>
      </c>
      <c r="BE56" s="90">
        <f t="shared" si="357"/>
        <v>-4.3078717430155011E-2</v>
      </c>
      <c r="BF56" s="90">
        <f t="shared" si="357"/>
        <v>-0.15117505350496385</v>
      </c>
      <c r="BG56" s="90">
        <f t="shared" si="357"/>
        <v>2.3582141801858469E-2</v>
      </c>
      <c r="BH56" s="90">
        <f t="shared" si="357"/>
        <v>3.0027078151094511E-2</v>
      </c>
      <c r="BI56" s="90">
        <f t="shared" si="357"/>
        <v>-3.7612106007082757E-2</v>
      </c>
      <c r="BJ56" s="90">
        <f t="shared" si="357"/>
        <v>-5.0523818992252889E-2</v>
      </c>
      <c r="BK56" s="90">
        <f t="shared" si="357"/>
        <v>3.8569137855573032E-3</v>
      </c>
      <c r="BL56" s="90">
        <f t="shared" si="357"/>
        <v>-2.0982516464829626E-2</v>
      </c>
      <c r="BM56" s="90">
        <f t="shared" si="358"/>
        <v>2.2924488883806493E-2</v>
      </c>
      <c r="BN56" s="90">
        <f t="shared" si="358"/>
        <v>2.2129070801046202E-2</v>
      </c>
      <c r="BO56" s="90">
        <f t="shared" si="358"/>
        <v>-0.1173531769198245</v>
      </c>
      <c r="BP56" s="64">
        <f t="shared" si="358"/>
        <v>8.1195182199474303E-2</v>
      </c>
      <c r="BQ56" s="90">
        <f t="shared" si="358"/>
        <v>-7.3449097933661722E-2</v>
      </c>
      <c r="BR56" s="90">
        <f t="shared" si="358"/>
        <v>6.1183821181210796E-2</v>
      </c>
      <c r="BS56" s="90">
        <f t="shared" si="358"/>
        <v>1.9625995377530625E-2</v>
      </c>
      <c r="BT56" s="90">
        <f t="shared" si="358"/>
        <v>1.5362761318483908E-2</v>
      </c>
      <c r="BU56" s="90">
        <f t="shared" si="358"/>
        <v>1.4878967901636342E-2</v>
      </c>
      <c r="BV56" s="90">
        <f t="shared" si="358"/>
        <v>-1.2517996072752058E-2</v>
      </c>
      <c r="BW56" s="90">
        <f t="shared" si="359"/>
        <v>0.12240678802320848</v>
      </c>
      <c r="BX56" s="90">
        <f t="shared" si="359"/>
        <v>2.6040011224481852E-3</v>
      </c>
      <c r="BY56" s="90">
        <f t="shared" si="359"/>
        <v>-1.199573255480868E-2</v>
      </c>
      <c r="BZ56" s="90">
        <f t="shared" si="359"/>
        <v>-3.8197683002210048E-2</v>
      </c>
      <c r="CA56" s="90">
        <f t="shared" si="359"/>
        <v>-0.11245185623894938</v>
      </c>
      <c r="CB56" s="90">
        <f t="shared" si="359"/>
        <v>3.9432265516532894E-2</v>
      </c>
      <c r="CC56" s="90">
        <f t="shared" si="359"/>
        <v>4.5648464131097688E-2</v>
      </c>
      <c r="CD56" s="90">
        <f t="shared" si="359"/>
        <v>-1.2816776612594172E-3</v>
      </c>
      <c r="CE56" s="90">
        <f t="shared" si="359"/>
        <v>-3.576043657582284E-2</v>
      </c>
      <c r="CF56" s="90">
        <f t="shared" si="359"/>
        <v>4.7643647776303144E-3</v>
      </c>
      <c r="CG56" s="90">
        <f t="shared" si="360"/>
        <v>-6.9665517833572999E-2</v>
      </c>
      <c r="CH56" s="90">
        <f t="shared" si="360"/>
        <v>-0.1466415066699176</v>
      </c>
      <c r="CI56" s="90">
        <f t="shared" si="360"/>
        <v>-0.17554213255684981</v>
      </c>
      <c r="CJ56" s="90">
        <f t="shared" si="360"/>
        <v>-4.8818579827854647E-2</v>
      </c>
      <c r="CK56" s="90">
        <f t="shared" si="360"/>
        <v>-0.23157820526011919</v>
      </c>
      <c r="CL56" s="90">
        <f t="shared" si="360"/>
        <v>-2.3455277385425854E-2</v>
      </c>
      <c r="CM56" s="90">
        <f t="shared" si="360"/>
        <v>-0.14804943629033496</v>
      </c>
      <c r="CN56" s="90">
        <f t="shared" si="360"/>
        <v>-0.21047777858359185</v>
      </c>
      <c r="CO56" s="90">
        <f t="shared" si="360"/>
        <v>-2.285674722088149E-2</v>
      </c>
      <c r="CP56" s="90">
        <f t="shared" si="360"/>
        <v>-0.176536163390834</v>
      </c>
      <c r="CQ56" s="90">
        <f t="shared" si="361"/>
        <v>-0.13990888856703043</v>
      </c>
      <c r="CR56" s="90">
        <f t="shared" si="361"/>
        <v>-6.402886186521306E-2</v>
      </c>
      <c r="CS56" s="90">
        <f t="shared" si="361"/>
        <v>-7.8055426342167E-2</v>
      </c>
      <c r="CT56" s="90">
        <f t="shared" si="361"/>
        <v>2.4162305157647834E-2</v>
      </c>
    </row>
    <row r="57" spans="2:98">
      <c r="B57" s="29" t="s">
        <v>5</v>
      </c>
      <c r="N57" s="6"/>
      <c r="O57" s="37">
        <f t="shared" si="353"/>
        <v>4.4000465183247073E-2</v>
      </c>
      <c r="P57" s="37">
        <f t="shared" si="353"/>
        <v>7.8641231182502214E-2</v>
      </c>
      <c r="Q57" s="37">
        <f t="shared" si="353"/>
        <v>-3.0030726653794027E-2</v>
      </c>
      <c r="R57" s="37">
        <f t="shared" si="353"/>
        <v>0.15501292746696005</v>
      </c>
      <c r="S57" s="37">
        <f t="shared" si="353"/>
        <v>-9.1086034889278356E-3</v>
      </c>
      <c r="T57" s="37">
        <f t="shared" si="353"/>
        <v>2.6017832432836618E-2</v>
      </c>
      <c r="U57" s="37">
        <f t="shared" si="353"/>
        <v>9.5100304164672744E-2</v>
      </c>
      <c r="V57" s="37">
        <f t="shared" si="353"/>
        <v>3.4916791642049416E-2</v>
      </c>
      <c r="W57" s="37">
        <f t="shared" si="353"/>
        <v>-3.8268986419206175E-2</v>
      </c>
      <c r="X57" s="37">
        <f t="shared" si="353"/>
        <v>7.4999840674895513E-2</v>
      </c>
      <c r="Y57" s="37">
        <f t="shared" si="354"/>
        <v>0.10730832437570093</v>
      </c>
      <c r="Z57" s="45">
        <f t="shared" si="354"/>
        <v>-2.4955235168668821E-3</v>
      </c>
      <c r="AA57" s="37">
        <f t="shared" si="354"/>
        <v>3.2634316432607724E-2</v>
      </c>
      <c r="AB57" s="37">
        <f t="shared" si="354"/>
        <v>3.2779212784657563E-2</v>
      </c>
      <c r="AC57" s="37">
        <f t="shared" si="354"/>
        <v>7.4330640096187395E-3</v>
      </c>
      <c r="AD57" s="37">
        <f t="shared" si="354"/>
        <v>6.0607362525715525E-2</v>
      </c>
      <c r="AE57" s="37">
        <f t="shared" si="354"/>
        <v>5.8822224353806574E-2</v>
      </c>
      <c r="AF57" s="37">
        <f t="shared" si="354"/>
        <v>-3.8558380070440212E-2</v>
      </c>
      <c r="AG57" s="37">
        <f t="shared" si="354"/>
        <v>7.1247602270981814E-2</v>
      </c>
      <c r="AH57" s="64">
        <f t="shared" si="354"/>
        <v>2.5138749212131772E-2</v>
      </c>
      <c r="AI57" s="90">
        <f t="shared" si="355"/>
        <v>7.3264049261078545E-2</v>
      </c>
      <c r="AJ57" s="90">
        <f t="shared" si="355"/>
        <v>3.8419693120296694E-2</v>
      </c>
      <c r="AK57" s="64">
        <f t="shared" si="355"/>
        <v>-1.8664343661250249E-2</v>
      </c>
      <c r="AL57" s="90">
        <f t="shared" si="355"/>
        <v>7.6502278518927547E-2</v>
      </c>
      <c r="AM57" s="64">
        <f t="shared" si="355"/>
        <v>0.1359251835685602</v>
      </c>
      <c r="AN57" s="64">
        <f t="shared" si="355"/>
        <v>8.5231295299482923E-2</v>
      </c>
      <c r="AO57" s="64">
        <f t="shared" si="355"/>
        <v>-0.3344900887046095</v>
      </c>
      <c r="AP57" s="64">
        <f t="shared" si="355"/>
        <v>-0.85060592002722213</v>
      </c>
      <c r="AQ57" s="64">
        <f t="shared" si="355"/>
        <v>5.527553678818542E-2</v>
      </c>
      <c r="AR57" s="90">
        <f t="shared" si="355"/>
        <v>0.56632236446535633</v>
      </c>
      <c r="AS57" s="90">
        <f t="shared" si="356"/>
        <v>0.20369730973555278</v>
      </c>
      <c r="AT57" s="90">
        <f t="shared" si="356"/>
        <v>8.9230310770003873E-2</v>
      </c>
      <c r="AU57" s="90">
        <f t="shared" si="356"/>
        <v>7.0250603694541391E-2</v>
      </c>
      <c r="AV57" s="90">
        <f t="shared" si="356"/>
        <v>-0.13478475346758456</v>
      </c>
      <c r="AW57" s="90">
        <f t="shared" si="356"/>
        <v>2.0735056468136781E-2</v>
      </c>
      <c r="AX57" s="90">
        <f t="shared" si="356"/>
        <v>0.29425624838459585</v>
      </c>
      <c r="AY57" s="90">
        <f t="shared" si="356"/>
        <v>-2.1040509927915396E-3</v>
      </c>
      <c r="AZ57" s="90">
        <f t="shared" si="356"/>
        <v>0.10475322090202854</v>
      </c>
      <c r="BA57" s="90">
        <f t="shared" si="356"/>
        <v>0.7290750968978037</v>
      </c>
      <c r="BB57" s="90">
        <f t="shared" si="356"/>
        <v>5.4032964882430745</v>
      </c>
      <c r="BC57" s="90">
        <f t="shared" si="357"/>
        <v>0.2437057340734341</v>
      </c>
      <c r="BD57" s="90">
        <f t="shared" si="357"/>
        <v>-0.3902825205642364</v>
      </c>
      <c r="BE57" s="90">
        <f t="shared" si="357"/>
        <v>-8.9217887653998407E-2</v>
      </c>
      <c r="BF57" s="90">
        <f t="shared" si="357"/>
        <v>1.9651657990751081E-2</v>
      </c>
      <c r="BG57" s="90">
        <f t="shared" si="357"/>
        <v>0.1001441457696457</v>
      </c>
      <c r="BH57" s="90">
        <f t="shared" si="357"/>
        <v>0.15604146861845436</v>
      </c>
      <c r="BI57" s="90">
        <f t="shared" si="357"/>
        <v>6.3653997232412385E-2</v>
      </c>
      <c r="BJ57" s="90">
        <f t="shared" si="357"/>
        <v>-6.2210801816306338E-2</v>
      </c>
      <c r="BK57" s="90">
        <f t="shared" si="357"/>
        <v>-2.4872072533096312E-2</v>
      </c>
      <c r="BL57" s="90">
        <f t="shared" si="357"/>
        <v>1.3689789753866366E-2</v>
      </c>
      <c r="BM57" s="90">
        <f t="shared" si="358"/>
        <v>8.0913465548141605E-2</v>
      </c>
      <c r="BN57" s="90">
        <f t="shared" si="358"/>
        <v>0.11607295580367238</v>
      </c>
      <c r="BO57" s="90">
        <f t="shared" si="358"/>
        <v>-0.11256443819499706</v>
      </c>
      <c r="BP57" s="64">
        <f t="shared" si="358"/>
        <v>0.28099905569585815</v>
      </c>
      <c r="BQ57" s="90">
        <f t="shared" si="358"/>
        <v>3.1242217896187974E-3</v>
      </c>
      <c r="BR57" s="90">
        <f t="shared" si="358"/>
        <v>3.8260064905385249E-2</v>
      </c>
      <c r="BS57" s="90">
        <f t="shared" si="358"/>
        <v>8.6380831802953972E-2</v>
      </c>
      <c r="BT57" s="90">
        <f t="shared" si="358"/>
        <v>6.296153829770601E-2</v>
      </c>
      <c r="BU57" s="90">
        <f t="shared" si="358"/>
        <v>6.74029383809569E-2</v>
      </c>
      <c r="BV57" s="90">
        <f t="shared" si="358"/>
        <v>-1.8585292849774282E-3</v>
      </c>
      <c r="BW57" s="90">
        <f t="shared" si="359"/>
        <v>0.12867819836235594</v>
      </c>
      <c r="BX57" s="90">
        <f t="shared" si="359"/>
        <v>-1.5559664975410947E-2</v>
      </c>
      <c r="BY57" s="90">
        <f t="shared" si="359"/>
        <v>6.5016548883027658E-2</v>
      </c>
      <c r="BZ57" s="90">
        <f t="shared" si="359"/>
        <v>1.2233574219861598E-2</v>
      </c>
      <c r="CA57" s="90">
        <f t="shared" si="359"/>
        <v>1.5059178500356207E-2</v>
      </c>
      <c r="CB57" s="90">
        <f t="shared" si="359"/>
        <v>0.10776784247553728</v>
      </c>
      <c r="CC57" s="90">
        <f t="shared" si="359"/>
        <v>6.176142776492366E-3</v>
      </c>
      <c r="CD57" s="90">
        <f t="shared" si="359"/>
        <v>6.2318345212282189E-3</v>
      </c>
      <c r="CE57" s="90">
        <f t="shared" si="359"/>
        <v>8.876524328504054E-3</v>
      </c>
      <c r="CF57" s="90">
        <f t="shared" si="359"/>
        <v>0.10192395683507693</v>
      </c>
      <c r="CG57" s="90">
        <f t="shared" si="360"/>
        <v>4.7646354606826202E-2</v>
      </c>
      <c r="CH57" s="90">
        <f t="shared" si="360"/>
        <v>8.0809941652126849E-3</v>
      </c>
      <c r="CI57" s="90">
        <f t="shared" si="360"/>
        <v>-1.2443742175836103E-3</v>
      </c>
      <c r="CJ57" s="90">
        <f t="shared" si="360"/>
        <v>0.12258456289193154</v>
      </c>
      <c r="CK57" s="90">
        <f t="shared" si="360"/>
        <v>-6.2167797605951036E-2</v>
      </c>
      <c r="CL57" s="90">
        <f t="shared" si="360"/>
        <v>0.18050434834306994</v>
      </c>
      <c r="CM57" s="90">
        <f t="shared" si="360"/>
        <v>1.8349004280732828E-2</v>
      </c>
      <c r="CN57" s="90">
        <f t="shared" si="360"/>
        <v>-6.7642315661246677E-2</v>
      </c>
      <c r="CO57" s="90">
        <f t="shared" si="360"/>
        <v>0.1560049607367231</v>
      </c>
      <c r="CP57" s="90">
        <f t="shared" si="360"/>
        <v>1.7457850228457916E-2</v>
      </c>
      <c r="CQ57" s="90">
        <f t="shared" si="361"/>
        <v>-8.0509436245468358E-3</v>
      </c>
      <c r="CR57" s="90">
        <f t="shared" si="361"/>
        <v>6.1687796570631281E-2</v>
      </c>
      <c r="CS57" s="90">
        <f t="shared" si="361"/>
        <v>5.1556250873236342E-2</v>
      </c>
      <c r="CT57" s="90">
        <f t="shared" si="361"/>
        <v>1.8935862140130544E-2</v>
      </c>
    </row>
    <row r="58" spans="2:98">
      <c r="B58" s="53" t="s">
        <v>30</v>
      </c>
      <c r="N58" s="6"/>
      <c r="O58" s="37">
        <f>(O11+O12)/(C11+C12)-1</f>
        <v>7.5018760774536064E-2</v>
      </c>
      <c r="P58" s="37">
        <f t="shared" ref="P58:Y58" si="362">(P11+P12)/(D11+D12)-1</f>
        <v>7.3582880761045022E-2</v>
      </c>
      <c r="Q58" s="37">
        <f t="shared" si="362"/>
        <v>1.0619514953620346E-3</v>
      </c>
      <c r="R58" s="37">
        <f t="shared" si="362"/>
        <v>0.13486738240444018</v>
      </c>
      <c r="S58" s="37">
        <f t="shared" si="362"/>
        <v>-5.4895570163359553E-2</v>
      </c>
      <c r="T58" s="37">
        <f t="shared" si="362"/>
        <v>5.9889049748853562E-2</v>
      </c>
      <c r="U58" s="37">
        <f t="shared" si="362"/>
        <v>0.11041833198300743</v>
      </c>
      <c r="V58" s="37">
        <f t="shared" si="362"/>
        <v>1.3991999422878765E-2</v>
      </c>
      <c r="W58" s="37">
        <f t="shared" si="362"/>
        <v>-2.2946683819451974E-2</v>
      </c>
      <c r="X58" s="37">
        <f t="shared" si="362"/>
        <v>8.9669877627018613E-2</v>
      </c>
      <c r="Y58" s="37">
        <f t="shared" si="362"/>
        <v>4.0136059376068678E-2</v>
      </c>
      <c r="Z58" s="45">
        <f t="shared" ref="Z58:AH58" si="363">(Z11+Z12)/(N11+N12)-1</f>
        <v>5.0435242265428837E-2</v>
      </c>
      <c r="AA58" s="37">
        <f t="shared" si="363"/>
        <v>3.7230328186867778E-2</v>
      </c>
      <c r="AB58" s="37">
        <f t="shared" si="363"/>
        <v>2.5047323719313619E-2</v>
      </c>
      <c r="AC58" s="37">
        <f t="shared" si="363"/>
        <v>3.8843783411199873E-3</v>
      </c>
      <c r="AD58" s="37">
        <f t="shared" si="363"/>
        <v>9.6444211661337986E-2</v>
      </c>
      <c r="AE58" s="37">
        <f t="shared" si="363"/>
        <v>0.21333230943066872</v>
      </c>
      <c r="AF58" s="37">
        <f t="shared" si="363"/>
        <v>-5.3040514991064658E-2</v>
      </c>
      <c r="AG58" s="37">
        <f t="shared" si="363"/>
        <v>0.11343704543633404</v>
      </c>
      <c r="AH58" s="64">
        <f t="shared" si="363"/>
        <v>5.1716149255913946E-2</v>
      </c>
      <c r="AI58" s="90">
        <f t="shared" ref="AI58:AP58" si="364">(AI11+AI12)/(W11+W12)-1</f>
        <v>0.15087987556253357</v>
      </c>
      <c r="AJ58" s="90">
        <f t="shared" si="364"/>
        <v>7.2549258792024229E-2</v>
      </c>
      <c r="AK58" s="64">
        <f t="shared" si="364"/>
        <v>-2.0461875740060642E-2</v>
      </c>
      <c r="AL58" s="90">
        <f t="shared" si="364"/>
        <v>0.12209798076068989</v>
      </c>
      <c r="AM58" s="64">
        <f t="shared" si="364"/>
        <v>0.14176886782045894</v>
      </c>
      <c r="AN58" s="64">
        <f t="shared" si="364"/>
        <v>0.17062194105692985</v>
      </c>
      <c r="AO58" s="64">
        <f t="shared" si="364"/>
        <v>-0.2460776898058904</v>
      </c>
      <c r="AP58" s="64">
        <f t="shared" si="364"/>
        <v>-0.92382363032142945</v>
      </c>
      <c r="AQ58" s="64">
        <f t="shared" ref="AQ58:BB58" si="365">(AQ11+AQ12)/(AE11+AE12)-1</f>
        <v>-0.48832610128891074</v>
      </c>
      <c r="AR58" s="90">
        <f t="shared" si="365"/>
        <v>0.2967934392175795</v>
      </c>
      <c r="AS58" s="90">
        <f t="shared" si="365"/>
        <v>0.13725315336674382</v>
      </c>
      <c r="AT58" s="90">
        <f t="shared" si="365"/>
        <v>0.17123934224595483</v>
      </c>
      <c r="AU58" s="90">
        <f t="shared" si="365"/>
        <v>0.21923159516633128</v>
      </c>
      <c r="AV58" s="90">
        <f t="shared" si="365"/>
        <v>6.9842383291940147E-2</v>
      </c>
      <c r="AW58" s="90">
        <f t="shared" si="365"/>
        <v>0.24936538796096652</v>
      </c>
      <c r="AX58" s="90">
        <f t="shared" si="365"/>
        <v>0.24891884340767478</v>
      </c>
      <c r="AY58" s="90">
        <f t="shared" si="365"/>
        <v>2.991463966987018E-3</v>
      </c>
      <c r="AZ58" s="90">
        <f t="shared" si="365"/>
        <v>0.10036854566320685</v>
      </c>
      <c r="BA58" s="90">
        <f t="shared" si="365"/>
        <v>0.8330744297198549</v>
      </c>
      <c r="BB58" s="90">
        <f t="shared" si="365"/>
        <v>13.596298242020175</v>
      </c>
      <c r="BC58" s="90">
        <f t="shared" ref="BC58:BS58" si="366">(BC11+BC12)/(AQ11+AQ12)-1</f>
        <v>1.6283903083029263</v>
      </c>
      <c r="BD58" s="90">
        <f t="shared" si="366"/>
        <v>6.6513091071579433E-2</v>
      </c>
      <c r="BE58" s="90">
        <f t="shared" si="366"/>
        <v>-1.4481075395295306E-2</v>
      </c>
      <c r="BF58" s="90">
        <f t="shared" si="366"/>
        <v>-4.2254527872459424E-2</v>
      </c>
      <c r="BG58" s="90">
        <f t="shared" si="366"/>
        <v>3.5547237920510844E-2</v>
      </c>
      <c r="BH58" s="90">
        <f t="shared" si="366"/>
        <v>2.1319664756118684E-2</v>
      </c>
      <c r="BI58" s="90">
        <f t="shared" si="366"/>
        <v>-1.9335719856269029E-2</v>
      </c>
      <c r="BJ58" s="90">
        <f t="shared" si="366"/>
        <v>-1.7111640009843998E-2</v>
      </c>
      <c r="BK58" s="90">
        <f t="shared" si="366"/>
        <v>3.139958315369884E-2</v>
      </c>
      <c r="BL58" s="90">
        <f t="shared" si="366"/>
        <v>-1.1647741084040542E-2</v>
      </c>
      <c r="BM58" s="90">
        <f t="shared" si="366"/>
        <v>2.2083817914102744E-2</v>
      </c>
      <c r="BN58" s="90">
        <f t="shared" si="366"/>
        <v>4.0329496393295639E-2</v>
      </c>
      <c r="BO58" s="90">
        <f t="shared" si="366"/>
        <v>-5.4713477935365074E-2</v>
      </c>
      <c r="BP58" s="64">
        <f t="shared" si="366"/>
        <v>3.9011750071568319E-2</v>
      </c>
      <c r="BQ58" s="90">
        <f t="shared" si="366"/>
        <v>-2.8696846601638959E-2</v>
      </c>
      <c r="BR58" s="90">
        <f t="shared" si="366"/>
        <v>8.0046283850647049E-2</v>
      </c>
      <c r="BS58" s="90">
        <f t="shared" si="366"/>
        <v>6.6788241230404166E-2</v>
      </c>
      <c r="BT58" s="90">
        <f t="shared" ref="BT58:BZ58" si="367">(BT11+BT12)/(BH11+BH12)-1</f>
        <v>5.6619598711245445E-2</v>
      </c>
      <c r="BU58" s="90">
        <f t="shared" si="367"/>
        <v>6.7274142364423417E-2</v>
      </c>
      <c r="BV58" s="90">
        <f t="shared" si="367"/>
        <v>2.3732036987053506E-2</v>
      </c>
      <c r="BW58" s="90">
        <f t="shared" si="367"/>
        <v>0.24870026770624309</v>
      </c>
      <c r="BX58" s="90">
        <f t="shared" si="367"/>
        <v>0.18399238936990114</v>
      </c>
      <c r="BY58" s="90">
        <f t="shared" si="367"/>
        <v>0.16639115609358135</v>
      </c>
      <c r="BZ58" s="90">
        <f t="shared" si="367"/>
        <v>0.16081958762755111</v>
      </c>
      <c r="CA58" s="90">
        <f t="shared" ref="CA58:CF58" si="368">(CA11+CA12)/(BO11+BO12)-1</f>
        <v>5.6050546934818257E-2</v>
      </c>
      <c r="CB58" s="90">
        <f t="shared" si="368"/>
        <v>0.23649761528593638</v>
      </c>
      <c r="CC58" s="90">
        <f t="shared" si="368"/>
        <v>0.21593418249695118</v>
      </c>
      <c r="CD58" s="90">
        <f t="shared" si="368"/>
        <v>0.19976342030612226</v>
      </c>
      <c r="CE58" s="90">
        <f t="shared" si="368"/>
        <v>0.12251480106905044</v>
      </c>
      <c r="CF58" s="90">
        <f t="shared" si="368"/>
        <v>0.19827781389710597</v>
      </c>
      <c r="CG58" s="90">
        <f t="shared" ref="CG58" si="369">(CG11+CG12)/(BU11+BU12)-1</f>
        <v>0.17023273602867728</v>
      </c>
      <c r="CH58" s="90">
        <f t="shared" ref="CH58" si="370">(CH11+CH12)/(BV11+BV12)-1</f>
        <v>6.2185280097302176E-2</v>
      </c>
      <c r="CI58" s="90">
        <f t="shared" ref="CI58" si="371">(CI11+CI12)/(BW11+BW12)-1</f>
        <v>-2.0939742057106692E-3</v>
      </c>
      <c r="CJ58" s="90">
        <f t="shared" ref="CJ58" si="372">(CJ11+CJ12)/(BX11+BX12)-1</f>
        <v>8.5523664256760057E-2</v>
      </c>
      <c r="CK58" s="90">
        <f t="shared" ref="CK58" si="373">(CK11+CK12)/(BY11+BY12)-1</f>
        <v>-8.5300357852983621E-2</v>
      </c>
      <c r="CL58" s="90">
        <f t="shared" ref="CL58" si="374">(CL11+CL12)/(BZ11+BZ12)-1</f>
        <v>7.3781634918764327E-2</v>
      </c>
      <c r="CM58" s="90">
        <f t="shared" ref="CM58" si="375">(CM11+CM12)/(CA11+CA12)-1</f>
        <v>5.2526905225909637E-2</v>
      </c>
      <c r="CN58" s="90">
        <f t="shared" ref="CN58" si="376">(CN11+CN12)/(CB11+CB12)-1</f>
        <v>-7.6085055937035073E-2</v>
      </c>
      <c r="CO58" s="90">
        <f t="shared" ref="CO58" si="377">(CO11+CO12)/(CC11+CC12)-1</f>
        <v>0.16597925965055937</v>
      </c>
      <c r="CP58" s="90">
        <f t="shared" ref="CP58" si="378">(CP11+CP12)/(CD11+CD12)-1</f>
        <v>-5.5059785848742715E-2</v>
      </c>
      <c r="CQ58" s="90">
        <f t="shared" ref="CQ58" si="379">(CQ11+CQ12)/(CE11+CE12)-1</f>
        <v>9.3897067489479014E-3</v>
      </c>
      <c r="CR58" s="90">
        <f t="shared" ref="CR58" si="380">(CR11+CR12)/(CF11+CF12)-1</f>
        <v>7.8328068976064813E-2</v>
      </c>
      <c r="CS58" s="90">
        <f t="shared" ref="CS58" si="381">(CS11+CS12)/(CG11+CG12)-1</f>
        <v>2.1561938276613013E-3</v>
      </c>
      <c r="CT58" s="90">
        <f t="shared" ref="CT58" si="382">(CT11+CT12)/(CH11+CH12)-1</f>
        <v>0.12368815714289449</v>
      </c>
    </row>
    <row r="59" spans="2:98">
      <c r="B59" s="29"/>
      <c r="N59" s="6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45"/>
      <c r="AA59" s="37"/>
      <c r="AB59" s="37"/>
      <c r="AC59" s="37"/>
      <c r="AD59" s="37"/>
      <c r="AE59" s="37"/>
      <c r="AF59" s="37"/>
      <c r="AG59" s="37"/>
      <c r="AH59" s="64"/>
      <c r="AI59" s="90"/>
      <c r="AJ59" s="90"/>
      <c r="AK59" s="64"/>
      <c r="AL59" s="90"/>
      <c r="AM59" s="64"/>
      <c r="AN59" s="64"/>
      <c r="AO59" s="64"/>
      <c r="AP59" s="64"/>
      <c r="AQ59" s="64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64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</row>
    <row r="60" spans="2:98">
      <c r="B60" s="28" t="s">
        <v>6</v>
      </c>
      <c r="N60" s="6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45"/>
      <c r="AA60" s="37"/>
      <c r="AB60" s="37"/>
      <c r="AC60" s="37"/>
      <c r="AD60" s="37"/>
      <c r="AE60" s="37"/>
      <c r="AF60" s="37"/>
      <c r="AG60" s="37"/>
      <c r="AH60" s="64"/>
      <c r="AI60" s="90"/>
      <c r="AJ60" s="90"/>
      <c r="AK60" s="64"/>
      <c r="AL60" s="90"/>
      <c r="AM60" s="64"/>
      <c r="AN60" s="64"/>
      <c r="AO60" s="64"/>
      <c r="AP60" s="64"/>
      <c r="AQ60" s="64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64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</row>
    <row r="61" spans="2:98" ht="0.75" customHeight="1">
      <c r="B61" s="29"/>
      <c r="N61" s="6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45"/>
      <c r="AA61" s="37"/>
      <c r="AB61" s="37"/>
      <c r="AC61" s="37"/>
      <c r="AD61" s="37"/>
      <c r="AE61" s="37"/>
      <c r="AF61" s="37"/>
      <c r="AG61" s="37"/>
      <c r="AH61" s="64"/>
      <c r="AI61" s="90"/>
      <c r="AJ61" s="90"/>
      <c r="AK61" s="64"/>
      <c r="AL61" s="90"/>
      <c r="AM61" s="64"/>
      <c r="AN61" s="64"/>
      <c r="AO61" s="64"/>
      <c r="AP61" s="64"/>
      <c r="AQ61" s="64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64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</row>
    <row r="62" spans="2:98">
      <c r="B62" s="29" t="s">
        <v>3</v>
      </c>
      <c r="N62" s="6"/>
      <c r="O62" s="37">
        <f t="shared" ref="O62:X64" si="383">O15/C15-1</f>
        <v>0.10432632976485023</v>
      </c>
      <c r="P62" s="37">
        <f t="shared" si="383"/>
        <v>9.3024287942989226E-2</v>
      </c>
      <c r="Q62" s="37">
        <f t="shared" si="383"/>
        <v>1.6896084382751253E-2</v>
      </c>
      <c r="R62" s="37">
        <f t="shared" si="383"/>
        <v>0.20574615587425149</v>
      </c>
      <c r="S62" s="37">
        <f t="shared" si="383"/>
        <v>-3.0377355783863691E-2</v>
      </c>
      <c r="T62" s="37">
        <f t="shared" si="383"/>
        <v>9.7863443358064073E-2</v>
      </c>
      <c r="U62" s="37">
        <f t="shared" si="383"/>
        <v>0.19934547005473013</v>
      </c>
      <c r="V62" s="37">
        <f t="shared" si="383"/>
        <v>0.10859860725300052</v>
      </c>
      <c r="W62" s="37">
        <f t="shared" si="383"/>
        <v>-3.2791809601921629E-2</v>
      </c>
      <c r="X62" s="37">
        <f t="shared" si="383"/>
        <v>0.15938310724012306</v>
      </c>
      <c r="Y62" s="37">
        <f t="shared" ref="Y62:AH64" si="384">Y15/M15-1</f>
        <v>0.13861412521133176</v>
      </c>
      <c r="Z62" s="45">
        <f t="shared" si="384"/>
        <v>9.1425904421869264E-2</v>
      </c>
      <c r="AA62" s="37">
        <f t="shared" si="384"/>
        <v>0.1194486905665042</v>
      </c>
      <c r="AB62" s="37">
        <f t="shared" si="384"/>
        <v>0.12420142716789262</v>
      </c>
      <c r="AC62" s="37">
        <f t="shared" si="384"/>
        <v>0.10535408844427741</v>
      </c>
      <c r="AD62" s="37">
        <f t="shared" si="384"/>
        <v>0.18853420313224434</v>
      </c>
      <c r="AE62" s="37">
        <f t="shared" si="384"/>
        <v>0.47622866329536317</v>
      </c>
      <c r="AF62" s="37">
        <f t="shared" si="384"/>
        <v>0.15932773782554643</v>
      </c>
      <c r="AG62" s="37">
        <f t="shared" si="384"/>
        <v>0.34358629858268941</v>
      </c>
      <c r="AH62" s="64">
        <f t="shared" si="384"/>
        <v>0.28975526580121658</v>
      </c>
      <c r="AI62" s="90">
        <f t="shared" ref="AI62:AR64" si="385">AI15/W15-1</f>
        <v>0.46924765685386149</v>
      </c>
      <c r="AJ62" s="90">
        <f t="shared" si="385"/>
        <v>0.26413850267161187</v>
      </c>
      <c r="AK62" s="64">
        <f t="shared" si="385"/>
        <v>0.17428506317591097</v>
      </c>
      <c r="AL62" s="90">
        <f t="shared" si="385"/>
        <v>0.28235380530782206</v>
      </c>
      <c r="AM62" s="64">
        <f t="shared" si="385"/>
        <v>0.32897206979247517</v>
      </c>
      <c r="AN62" s="64">
        <f t="shared" si="385"/>
        <v>0.43236555374173746</v>
      </c>
      <c r="AO62" s="64">
        <f t="shared" si="385"/>
        <v>-0.1059210642850279</v>
      </c>
      <c r="AP62" s="64">
        <f t="shared" si="385"/>
        <v>-0.92485292922290974</v>
      </c>
      <c r="AQ62" s="64">
        <f t="shared" si="385"/>
        <v>-0.72553043549340368</v>
      </c>
      <c r="AR62" s="90">
        <f t="shared" si="385"/>
        <v>-1.4297147148414235E-2</v>
      </c>
      <c r="AS62" s="90">
        <f t="shared" ref="AS62:BB64" si="386">AS15/AG15-1</f>
        <v>-7.5658762807785385E-3</v>
      </c>
      <c r="AT62" s="90">
        <f t="shared" si="386"/>
        <v>2.8504165789241753E-2</v>
      </c>
      <c r="AU62" s="90">
        <f t="shared" si="386"/>
        <v>0.13861713065802861</v>
      </c>
      <c r="AV62" s="90">
        <f t="shared" si="386"/>
        <v>6.8739550536837335E-2</v>
      </c>
      <c r="AW62" s="90">
        <f t="shared" si="386"/>
        <v>0.17373506180758436</v>
      </c>
      <c r="AX62" s="90">
        <f t="shared" si="386"/>
        <v>0.30867159538888056</v>
      </c>
      <c r="AY62" s="90">
        <f t="shared" si="386"/>
        <v>2.6836974650471301E-2</v>
      </c>
      <c r="AZ62" s="90">
        <f t="shared" si="386"/>
        <v>9.3792333763693447E-2</v>
      </c>
      <c r="BA62" s="90">
        <f t="shared" si="386"/>
        <v>0.91573728466232929</v>
      </c>
      <c r="BB62" s="90">
        <f t="shared" si="386"/>
        <v>19.46967539161518</v>
      </c>
      <c r="BC62" s="90">
        <f t="shared" ref="BC62:BL64" si="387">BC15/AQ15-1</f>
        <v>3.2393688476603506</v>
      </c>
      <c r="BD62" s="90">
        <f t="shared" si="387"/>
        <v>0.62080784636155273</v>
      </c>
      <c r="BE62" s="90">
        <f t="shared" si="387"/>
        <v>0.18516643426855994</v>
      </c>
      <c r="BF62" s="90">
        <f t="shared" si="387"/>
        <v>0.22748191217678038</v>
      </c>
      <c r="BG62" s="90">
        <f t="shared" si="387"/>
        <v>0.17797792616534203</v>
      </c>
      <c r="BH62" s="90">
        <f t="shared" si="387"/>
        <v>0.16746260752976716</v>
      </c>
      <c r="BI62" s="90">
        <f t="shared" si="387"/>
        <v>0.18960632496973595</v>
      </c>
      <c r="BJ62" s="90">
        <f t="shared" si="387"/>
        <v>0.14539788392835007</v>
      </c>
      <c r="BK62" s="90">
        <f t="shared" si="387"/>
        <v>0.12898602046173502</v>
      </c>
      <c r="BL62" s="90">
        <f t="shared" si="387"/>
        <v>0.13825091356914254</v>
      </c>
      <c r="BM62" s="90">
        <f t="shared" ref="BM62:BV64" si="388">BM15/BA15-1</f>
        <v>0.15180784635437905</v>
      </c>
      <c r="BN62" s="90">
        <f t="shared" si="388"/>
        <v>5.5371458121835637E-2</v>
      </c>
      <c r="BO62" s="90">
        <f t="shared" si="388"/>
        <v>0.3285126008620376</v>
      </c>
      <c r="BP62" s="64">
        <f t="shared" si="388"/>
        <v>8.8324992272348135E-2</v>
      </c>
      <c r="BQ62" s="90">
        <f t="shared" si="388"/>
        <v>0.1098676883695513</v>
      </c>
      <c r="BR62" s="90">
        <f t="shared" si="388"/>
        <v>0.23567976224712539</v>
      </c>
      <c r="BS62" s="90">
        <f t="shared" si="388"/>
        <v>0.24667848096909362</v>
      </c>
      <c r="BT62" s="90">
        <f t="shared" si="388"/>
        <v>0.15977047947890166</v>
      </c>
      <c r="BU62" s="90">
        <f t="shared" si="388"/>
        <v>0.18968785222943763</v>
      </c>
      <c r="BV62" s="90">
        <f t="shared" si="388"/>
        <v>0.14778377347787663</v>
      </c>
      <c r="BW62" s="90">
        <f t="shared" ref="BW62:CF64" si="389">BW15/BK15-1</f>
        <v>0.31312457528615534</v>
      </c>
      <c r="BX62" s="90">
        <f t="shared" si="389"/>
        <v>0.19076987892174313</v>
      </c>
      <c r="BY62" s="90">
        <f t="shared" si="389"/>
        <v>0.13746574177806581</v>
      </c>
      <c r="BZ62" s="90">
        <f t="shared" si="389"/>
        <v>0.11505928454671799</v>
      </c>
      <c r="CA62" s="90">
        <f t="shared" si="389"/>
        <v>9.6318040356923262E-2</v>
      </c>
      <c r="CB62" s="90">
        <f t="shared" si="389"/>
        <v>0.23927193774181821</v>
      </c>
      <c r="CC62" s="90">
        <f t="shared" si="389"/>
        <v>0.2160102451274164</v>
      </c>
      <c r="CD62" s="90">
        <f t="shared" si="389"/>
        <v>0.13542816474346675</v>
      </c>
      <c r="CE62" s="90">
        <f t="shared" si="389"/>
        <v>5.2671939601129258E-2</v>
      </c>
      <c r="CF62" s="90">
        <f t="shared" si="389"/>
        <v>0.11858206917186709</v>
      </c>
      <c r="CG62" s="90">
        <f t="shared" ref="CG62:CP64" si="390">CG15/BU15-1</f>
        <v>-7.8112115612519739E-3</v>
      </c>
      <c r="CH62" s="90">
        <f t="shared" si="390"/>
        <v>-9.4480472615536493E-2</v>
      </c>
      <c r="CI62" s="90">
        <f t="shared" si="390"/>
        <v>-6.6128018421649726E-2</v>
      </c>
      <c r="CJ62" s="90">
        <f t="shared" si="390"/>
        <v>-3.4006111442244746E-2</v>
      </c>
      <c r="CK62" s="90">
        <f t="shared" si="390"/>
        <v>-0.10687679098058167</v>
      </c>
      <c r="CL62" s="90">
        <f t="shared" si="390"/>
        <v>0.10014674897365361</v>
      </c>
      <c r="CM62" s="90">
        <f t="shared" si="390"/>
        <v>-0.11787762834615312</v>
      </c>
      <c r="CN62" s="90">
        <f t="shared" si="390"/>
        <v>-0.15433701850750126</v>
      </c>
      <c r="CO62" s="90">
        <f t="shared" si="390"/>
        <v>5.4110139467527851E-2</v>
      </c>
      <c r="CP62" s="90">
        <f t="shared" si="390"/>
        <v>-0.13703545763440683</v>
      </c>
      <c r="CQ62" s="90">
        <f t="shared" ref="CQ62:CT64" si="391">CQ15/CE15-1</f>
        <v>-6.1587766335901684E-2</v>
      </c>
      <c r="CR62" s="90">
        <f t="shared" si="391"/>
        <v>9.486495607987866E-3</v>
      </c>
      <c r="CS62" s="90">
        <f t="shared" si="391"/>
        <v>8.7921345795827222E-5</v>
      </c>
      <c r="CT62" s="90">
        <f t="shared" si="391"/>
        <v>9.4735482247267688E-2</v>
      </c>
    </row>
    <row r="63" spans="2:98">
      <c r="B63" s="29" t="s">
        <v>4</v>
      </c>
      <c r="N63" s="6"/>
      <c r="O63" s="37">
        <f t="shared" si="383"/>
        <v>0.10692964621265699</v>
      </c>
      <c r="P63" s="37">
        <f t="shared" si="383"/>
        <v>4.9681566071674066E-2</v>
      </c>
      <c r="Q63" s="37">
        <f t="shared" si="383"/>
        <v>8.2782231879199308E-3</v>
      </c>
      <c r="R63" s="37">
        <f t="shared" si="383"/>
        <v>0.16523320646336281</v>
      </c>
      <c r="S63" s="37">
        <f t="shared" si="383"/>
        <v>-4.7927724649796333E-2</v>
      </c>
      <c r="T63" s="37">
        <f t="shared" si="383"/>
        <v>6.2598299011085379E-2</v>
      </c>
      <c r="U63" s="37">
        <f t="shared" si="383"/>
        <v>0.13736322173351945</v>
      </c>
      <c r="V63" s="37">
        <f t="shared" si="383"/>
        <v>0.11084298722621022</v>
      </c>
      <c r="W63" s="37">
        <f t="shared" si="383"/>
        <v>-1.9310741323491198E-2</v>
      </c>
      <c r="X63" s="37">
        <f t="shared" si="383"/>
        <v>0.12835239584353864</v>
      </c>
      <c r="Y63" s="37">
        <f t="shared" si="384"/>
        <v>0.11214887376831562</v>
      </c>
      <c r="Z63" s="45">
        <f t="shared" si="384"/>
        <v>7.037547627551155E-2</v>
      </c>
      <c r="AA63" s="37">
        <f t="shared" si="384"/>
        <v>2.9722333602177242E-2</v>
      </c>
      <c r="AB63" s="37">
        <f t="shared" si="384"/>
        <v>9.48772948143215E-2</v>
      </c>
      <c r="AC63" s="37">
        <f t="shared" si="384"/>
        <v>0.12840028128638581</v>
      </c>
      <c r="AD63" s="37">
        <f t="shared" si="384"/>
        <v>-0.1111172058760963</v>
      </c>
      <c r="AE63" s="37">
        <f t="shared" si="384"/>
        <v>-5.5161237938261554E-3</v>
      </c>
      <c r="AF63" s="37">
        <f t="shared" si="384"/>
        <v>-0.1400988253322859</v>
      </c>
      <c r="AG63" s="37">
        <f t="shared" si="384"/>
        <v>5.8667319818304087E-2</v>
      </c>
      <c r="AH63" s="64">
        <f t="shared" si="384"/>
        <v>4.6752123077565821E-2</v>
      </c>
      <c r="AI63" s="90">
        <f t="shared" si="385"/>
        <v>0.1522253694110336</v>
      </c>
      <c r="AJ63" s="90">
        <f t="shared" si="385"/>
        <v>2.0976705580030952E-2</v>
      </c>
      <c r="AK63" s="64">
        <f t="shared" si="385"/>
        <v>-7.8085211272467592E-2</v>
      </c>
      <c r="AL63" s="90">
        <f t="shared" si="385"/>
        <v>3.9623587252807013E-2</v>
      </c>
      <c r="AM63" s="64">
        <f t="shared" si="385"/>
        <v>-9.5304607517137097E-2</v>
      </c>
      <c r="AN63" s="64">
        <f t="shared" si="385"/>
        <v>7.6987888259981263E-2</v>
      </c>
      <c r="AO63" s="64">
        <f t="shared" si="385"/>
        <v>-0.24274258358014311</v>
      </c>
      <c r="AP63" s="64">
        <f t="shared" si="385"/>
        <v>-0.92015679946776907</v>
      </c>
      <c r="AQ63" s="64">
        <f t="shared" si="385"/>
        <v>-0.61770549430949007</v>
      </c>
      <c r="AR63" s="90">
        <f t="shared" si="385"/>
        <v>0.23813597109971685</v>
      </c>
      <c r="AS63" s="90">
        <f t="shared" si="386"/>
        <v>0.26056971354719316</v>
      </c>
      <c r="AT63" s="90">
        <f t="shared" si="386"/>
        <v>0.36794760676489457</v>
      </c>
      <c r="AU63" s="90">
        <f t="shared" si="386"/>
        <v>0.45070827865763241</v>
      </c>
      <c r="AV63" s="90">
        <f t="shared" si="386"/>
        <v>0.29156441182655368</v>
      </c>
      <c r="AW63" s="90">
        <f t="shared" si="386"/>
        <v>0.4772810494422699</v>
      </c>
      <c r="AX63" s="90">
        <f t="shared" si="386"/>
        <v>0.58861481720872821</v>
      </c>
      <c r="AY63" s="90">
        <f t="shared" si="386"/>
        <v>0.40323339437666172</v>
      </c>
      <c r="AZ63" s="90">
        <f t="shared" si="386"/>
        <v>0.3438913262427683</v>
      </c>
      <c r="BA63" s="90">
        <f t="shared" si="386"/>
        <v>1.101171424969511</v>
      </c>
      <c r="BB63" s="90">
        <f t="shared" si="386"/>
        <v>23.019552713181142</v>
      </c>
      <c r="BC63" s="90">
        <f t="shared" si="387"/>
        <v>3.5275741749846787</v>
      </c>
      <c r="BD63" s="90">
        <f t="shared" si="387"/>
        <v>0.62718824736473544</v>
      </c>
      <c r="BE63" s="90">
        <f t="shared" si="387"/>
        <v>0.16724036472766368</v>
      </c>
      <c r="BF63" s="90">
        <f t="shared" si="387"/>
        <v>6.6761052428740975E-2</v>
      </c>
      <c r="BG63" s="90">
        <f t="shared" si="387"/>
        <v>0.12731819066289596</v>
      </c>
      <c r="BH63" s="90">
        <f t="shared" si="387"/>
        <v>0.10027222215388409</v>
      </c>
      <c r="BI63" s="90">
        <f t="shared" si="387"/>
        <v>0.13417300320798664</v>
      </c>
      <c r="BJ63" s="90">
        <f t="shared" si="387"/>
        <v>4.8662890615738918E-2</v>
      </c>
      <c r="BK63" s="90">
        <f t="shared" si="387"/>
        <v>2.5991237560354596E-2</v>
      </c>
      <c r="BL63" s="90">
        <f t="shared" si="387"/>
        <v>2.8656498302472855E-3</v>
      </c>
      <c r="BM63" s="90">
        <f t="shared" si="388"/>
        <v>3.2121981519495524E-2</v>
      </c>
      <c r="BN63" s="90">
        <f t="shared" si="388"/>
        <v>-1.4284744818404693E-4</v>
      </c>
      <c r="BO63" s="90">
        <f t="shared" si="388"/>
        <v>0.11272358580480391</v>
      </c>
      <c r="BP63" s="64">
        <f t="shared" si="388"/>
        <v>-8.9497505301916469E-4</v>
      </c>
      <c r="BQ63" s="90">
        <f t="shared" si="388"/>
        <v>-3.1438869725960661E-2</v>
      </c>
      <c r="BR63" s="90">
        <f t="shared" si="388"/>
        <v>0.10891510204740107</v>
      </c>
      <c r="BS63" s="90">
        <f t="shared" si="388"/>
        <v>8.8827433576826209E-2</v>
      </c>
      <c r="BT63" s="90">
        <f t="shared" si="388"/>
        <v>3.3885562013919346E-2</v>
      </c>
      <c r="BU63" s="90">
        <f t="shared" si="388"/>
        <v>3.7790197596159869E-2</v>
      </c>
      <c r="BV63" s="90">
        <f t="shared" si="388"/>
        <v>3.1585410543372605E-2</v>
      </c>
      <c r="BW63" s="90">
        <f t="shared" si="389"/>
        <v>0.29855507601202436</v>
      </c>
      <c r="BX63" s="90">
        <f t="shared" si="389"/>
        <v>0.16927494656639541</v>
      </c>
      <c r="BY63" s="90">
        <f t="shared" si="389"/>
        <v>5.9055553096286184E-2</v>
      </c>
      <c r="BZ63" s="90">
        <f t="shared" si="389"/>
        <v>-7.994579332479046E-3</v>
      </c>
      <c r="CA63" s="90">
        <f t="shared" si="389"/>
        <v>2.7856318369957833E-2</v>
      </c>
      <c r="CB63" s="90">
        <f t="shared" si="389"/>
        <v>0.13743587220536835</v>
      </c>
      <c r="CC63" s="90">
        <f t="shared" si="389"/>
        <v>0.15304973618159967</v>
      </c>
      <c r="CD63" s="90">
        <f t="shared" si="389"/>
        <v>0.10369920893829154</v>
      </c>
      <c r="CE63" s="90">
        <f t="shared" si="389"/>
        <v>7.0337398628132819E-2</v>
      </c>
      <c r="CF63" s="90">
        <f t="shared" si="389"/>
        <v>0.10822172010282904</v>
      </c>
      <c r="CG63" s="90">
        <f t="shared" si="390"/>
        <v>-0.10956906044109416</v>
      </c>
      <c r="CH63" s="90">
        <f t="shared" si="390"/>
        <v>-9.9480680301959667E-2</v>
      </c>
      <c r="CI63" s="90">
        <f t="shared" si="390"/>
        <v>-9.3891014151381902E-2</v>
      </c>
      <c r="CJ63" s="90">
        <f t="shared" si="390"/>
        <v>-5.9403952693816597E-2</v>
      </c>
      <c r="CK63" s="90">
        <f t="shared" si="390"/>
        <v>-0.14332616951246113</v>
      </c>
      <c r="CL63" s="90">
        <f t="shared" si="390"/>
        <v>2.1617106622684901E-2</v>
      </c>
      <c r="CM63" s="90">
        <f t="shared" si="390"/>
        <v>-0.15125262755526414</v>
      </c>
      <c r="CN63" s="90">
        <f t="shared" si="390"/>
        <v>-0.20438028447852552</v>
      </c>
      <c r="CO63" s="90">
        <f t="shared" si="390"/>
        <v>-1.2049434355956068E-2</v>
      </c>
      <c r="CP63" s="90">
        <f t="shared" si="390"/>
        <v>-0.1498915312373158</v>
      </c>
      <c r="CQ63" s="90">
        <f t="shared" si="391"/>
        <v>-0.14173985097272535</v>
      </c>
      <c r="CR63" s="90">
        <f t="shared" si="391"/>
        <v>-4.1188057599134686E-2</v>
      </c>
      <c r="CS63" s="90">
        <f t="shared" si="391"/>
        <v>4.5348907264705307E-2</v>
      </c>
      <c r="CT63" s="90">
        <f t="shared" si="391"/>
        <v>6.5234083320708791E-2</v>
      </c>
    </row>
    <row r="64" spans="2:98">
      <c r="B64" s="29" t="s">
        <v>5</v>
      </c>
      <c r="N64" s="6"/>
      <c r="O64" s="37">
        <f t="shared" si="383"/>
        <v>0.17314460546836408</v>
      </c>
      <c r="P64" s="37">
        <f t="shared" si="383"/>
        <v>0.13958474148997269</v>
      </c>
      <c r="Q64" s="37">
        <f t="shared" si="383"/>
        <v>5.3516048311409881E-2</v>
      </c>
      <c r="R64" s="37">
        <f t="shared" si="383"/>
        <v>0.24338245472745812</v>
      </c>
      <c r="S64" s="37">
        <f t="shared" si="383"/>
        <v>-1.8161790175824422E-2</v>
      </c>
      <c r="T64" s="37">
        <f t="shared" si="383"/>
        <v>3.1394743402333392E-2</v>
      </c>
      <c r="U64" s="37">
        <f t="shared" si="383"/>
        <v>0.10379827700780409</v>
      </c>
      <c r="V64" s="37">
        <f t="shared" si="383"/>
        <v>6.1289785640359584E-2</v>
      </c>
      <c r="W64" s="37">
        <f t="shared" si="383"/>
        <v>-4.2302521651199743E-2</v>
      </c>
      <c r="X64" s="37">
        <f t="shared" si="383"/>
        <v>0.14565247547208982</v>
      </c>
      <c r="Y64" s="37">
        <f t="shared" si="384"/>
        <v>0.10283920308684702</v>
      </c>
      <c r="Z64" s="45">
        <f t="shared" si="384"/>
        <v>4.9452655927337164E-2</v>
      </c>
      <c r="AA64" s="37">
        <f t="shared" si="384"/>
        <v>4.8085907835474284E-2</v>
      </c>
      <c r="AB64" s="37">
        <f t="shared" si="384"/>
        <v>0.11123707137058614</v>
      </c>
      <c r="AC64" s="37">
        <f t="shared" si="384"/>
        <v>-5.9250109266345774E-2</v>
      </c>
      <c r="AD64" s="37">
        <f t="shared" si="384"/>
        <v>7.7978002473532371E-2</v>
      </c>
      <c r="AE64" s="37">
        <f t="shared" si="384"/>
        <v>0.12146294711737027</v>
      </c>
      <c r="AF64" s="37">
        <f t="shared" si="384"/>
        <v>5.0102197305498253E-2</v>
      </c>
      <c r="AG64" s="37">
        <f t="shared" si="384"/>
        <v>0.13631028901888298</v>
      </c>
      <c r="AH64" s="64">
        <f t="shared" si="384"/>
        <v>6.5607819080743202E-2</v>
      </c>
      <c r="AI64" s="90">
        <f t="shared" si="385"/>
        <v>0.20206119488169461</v>
      </c>
      <c r="AJ64" s="90">
        <f t="shared" si="385"/>
        <v>8.3467188178343088E-2</v>
      </c>
      <c r="AK64" s="64">
        <f t="shared" si="385"/>
        <v>3.0076394874200219E-2</v>
      </c>
      <c r="AL64" s="90">
        <f t="shared" si="385"/>
        <v>7.2148832075697333E-2</v>
      </c>
      <c r="AM64" s="64">
        <f t="shared" si="385"/>
        <v>0.11371232485720539</v>
      </c>
      <c r="AN64" s="64">
        <f t="shared" si="385"/>
        <v>0.16314381871264683</v>
      </c>
      <c r="AO64" s="64">
        <f t="shared" si="385"/>
        <v>-7.8877767486204897E-2</v>
      </c>
      <c r="AP64" s="64">
        <f t="shared" si="385"/>
        <v>-0.66382895492348037</v>
      </c>
      <c r="AQ64" s="64">
        <f t="shared" si="385"/>
        <v>-0.41972616969149845</v>
      </c>
      <c r="AR64" s="90">
        <f t="shared" si="385"/>
        <v>0.38877636202308574</v>
      </c>
      <c r="AS64" s="90">
        <f t="shared" si="386"/>
        <v>0.17926047766853692</v>
      </c>
      <c r="AT64" s="90">
        <f t="shared" si="386"/>
        <v>0.3226801354207165</v>
      </c>
      <c r="AU64" s="90">
        <f t="shared" si="386"/>
        <v>1.6222519017615733E-2</v>
      </c>
      <c r="AV64" s="90">
        <f t="shared" si="386"/>
        <v>-0.20823282430474399</v>
      </c>
      <c r="AW64" s="90">
        <f t="shared" si="386"/>
        <v>-4.9336158836769339E-2</v>
      </c>
      <c r="AX64" s="90">
        <f t="shared" si="386"/>
        <v>0.23893423755688148</v>
      </c>
      <c r="AY64" s="90">
        <f t="shared" si="386"/>
        <v>0.14296655850021223</v>
      </c>
      <c r="AZ64" s="90">
        <f t="shared" si="386"/>
        <v>0.20219696025930523</v>
      </c>
      <c r="BA64" s="90">
        <f t="shared" si="386"/>
        <v>0.52453195423035259</v>
      </c>
      <c r="BB64" s="90">
        <f t="shared" si="386"/>
        <v>2.1640498115211071</v>
      </c>
      <c r="BC64" s="90">
        <f t="shared" si="387"/>
        <v>0.80689002435854307</v>
      </c>
      <c r="BD64" s="90">
        <f t="shared" si="387"/>
        <v>1.4739827326584409E-2</v>
      </c>
      <c r="BE64" s="90">
        <f t="shared" si="387"/>
        <v>-4.7731698808047618E-2</v>
      </c>
      <c r="BF64" s="90">
        <f t="shared" si="387"/>
        <v>0.12515365274614343</v>
      </c>
      <c r="BG64" s="90">
        <f t="shared" si="387"/>
        <v>0.28716262606728082</v>
      </c>
      <c r="BH64" s="90">
        <f t="shared" si="387"/>
        <v>0.33340217535183836</v>
      </c>
      <c r="BI64" s="90">
        <f t="shared" si="387"/>
        <v>0.35577227983741277</v>
      </c>
      <c r="BJ64" s="90">
        <f t="shared" si="387"/>
        <v>0.12279683803971064</v>
      </c>
      <c r="BK64" s="90">
        <f t="shared" si="387"/>
        <v>-5.4016932412653818E-3</v>
      </c>
      <c r="BL64" s="90">
        <f t="shared" si="387"/>
        <v>7.540687569581106E-2</v>
      </c>
      <c r="BM64" s="90">
        <f t="shared" si="388"/>
        <v>0.17702614260729388</v>
      </c>
      <c r="BN64" s="90">
        <f t="shared" si="388"/>
        <v>0.18320369938208048</v>
      </c>
      <c r="BO64" s="90">
        <f t="shared" si="388"/>
        <v>0.2678390491985343</v>
      </c>
      <c r="BP64" s="64">
        <f t="shared" si="388"/>
        <v>6.3395302232712947E-2</v>
      </c>
      <c r="BQ64" s="90">
        <f t="shared" si="388"/>
        <v>7.6865660604141794E-3</v>
      </c>
      <c r="BR64" s="90">
        <f t="shared" si="388"/>
        <v>-2.7090374589333943E-2</v>
      </c>
      <c r="BS64" s="90">
        <f t="shared" si="388"/>
        <v>0.14764755951511432</v>
      </c>
      <c r="BT64" s="90">
        <f t="shared" si="388"/>
        <v>0.17309539146649766</v>
      </c>
      <c r="BU64" s="90">
        <f t="shared" si="388"/>
        <v>0.14439064238357946</v>
      </c>
      <c r="BV64" s="90">
        <f t="shared" si="388"/>
        <v>5.8062922696782149E-2</v>
      </c>
      <c r="BW64" s="90">
        <f t="shared" si="389"/>
        <v>0.15404736346642167</v>
      </c>
      <c r="BX64" s="90">
        <f t="shared" si="389"/>
        <v>4.8751467223466793E-2</v>
      </c>
      <c r="BY64" s="90">
        <f t="shared" si="389"/>
        <v>9.336338823389756E-2</v>
      </c>
      <c r="BZ64" s="90">
        <f t="shared" si="389"/>
        <v>0.10402984408407612</v>
      </c>
      <c r="CA64" s="90">
        <f t="shared" si="389"/>
        <v>6.5510566877874155E-2</v>
      </c>
      <c r="CB64" s="90">
        <f t="shared" si="389"/>
        <v>0.13925051186549964</v>
      </c>
      <c r="CC64" s="90">
        <f t="shared" si="389"/>
        <v>0.16758315508840504</v>
      </c>
      <c r="CD64" s="90">
        <f t="shared" si="389"/>
        <v>-3.6137783164483794E-2</v>
      </c>
      <c r="CE64" s="90">
        <f t="shared" si="389"/>
        <v>5.9318359587062774E-2</v>
      </c>
      <c r="CF64" s="90">
        <f t="shared" si="389"/>
        <v>0.1654145600468675</v>
      </c>
      <c r="CG64" s="90">
        <f t="shared" si="390"/>
        <v>7.8176206112798408E-2</v>
      </c>
      <c r="CH64" s="90">
        <f t="shared" si="390"/>
        <v>0.11258090161971612</v>
      </c>
      <c r="CI64" s="90">
        <f t="shared" si="390"/>
        <v>0.10441669431036282</v>
      </c>
      <c r="CJ64" s="90">
        <f t="shared" si="390"/>
        <v>0.11609967393797382</v>
      </c>
      <c r="CK64" s="90">
        <f t="shared" si="390"/>
        <v>1.8939998047406092E-2</v>
      </c>
      <c r="CL64" s="90">
        <f t="shared" si="390"/>
        <v>0.25286289032524234</v>
      </c>
      <c r="CM64" s="90">
        <f t="shared" si="390"/>
        <v>5.8711029177697771E-2</v>
      </c>
      <c r="CN64" s="90">
        <f t="shared" si="390"/>
        <v>-2.8553666294527602E-2</v>
      </c>
      <c r="CO64" s="90">
        <f t="shared" si="390"/>
        <v>0.24379156326937057</v>
      </c>
      <c r="CP64" s="90">
        <f t="shared" si="390"/>
        <v>6.3625382791081764E-2</v>
      </c>
      <c r="CQ64" s="90">
        <f t="shared" si="391"/>
        <v>9.0061159716874117E-2</v>
      </c>
      <c r="CR64" s="90">
        <f t="shared" si="391"/>
        <v>0.11210870004113116</v>
      </c>
      <c r="CS64" s="90">
        <f t="shared" si="391"/>
        <v>4.9672612558506302E-2</v>
      </c>
      <c r="CT64" s="90">
        <f t="shared" si="391"/>
        <v>1.9432736455156085E-2</v>
      </c>
    </row>
    <row r="65" spans="2:98">
      <c r="B65" s="53" t="s">
        <v>30</v>
      </c>
      <c r="N65" s="6"/>
      <c r="O65" s="37">
        <f t="shared" ref="O65:Z65" si="392">(O18+O19)/(C18+C19)-1</f>
        <v>0.19554952488746946</v>
      </c>
      <c r="P65" s="37">
        <f t="shared" si="392"/>
        <v>0.19726528394551646</v>
      </c>
      <c r="Q65" s="37">
        <f t="shared" si="392"/>
        <v>7.6420401605132859E-2</v>
      </c>
      <c r="R65" s="37">
        <f t="shared" si="392"/>
        <v>0.26893069205883413</v>
      </c>
      <c r="S65" s="37">
        <f t="shared" si="392"/>
        <v>4.9364947623679933E-2</v>
      </c>
      <c r="T65" s="37">
        <f t="shared" si="392"/>
        <v>0.21940576396463762</v>
      </c>
      <c r="U65" s="37">
        <f t="shared" si="392"/>
        <v>0.34703859126224779</v>
      </c>
      <c r="V65" s="37">
        <f t="shared" si="392"/>
        <v>0.20322507882081564</v>
      </c>
      <c r="W65" s="37">
        <f t="shared" si="392"/>
        <v>9.284928511322077E-2</v>
      </c>
      <c r="X65" s="37">
        <f t="shared" si="392"/>
        <v>0.29343157177049006</v>
      </c>
      <c r="Y65" s="37">
        <f t="shared" si="392"/>
        <v>0.2574227426871325</v>
      </c>
      <c r="Z65" s="45">
        <f t="shared" si="392"/>
        <v>0.2586773420316999</v>
      </c>
      <c r="AA65" s="37">
        <f t="shared" ref="AA65:AM65" si="393">(AA18+AA19)/(O18+O19)-1</f>
        <v>0.23472720560188653</v>
      </c>
      <c r="AB65" s="37">
        <f t="shared" si="393"/>
        <v>0.24161948794372567</v>
      </c>
      <c r="AC65" s="37">
        <f t="shared" si="393"/>
        <v>0.26272883114605516</v>
      </c>
      <c r="AD65" s="37">
        <f t="shared" si="393"/>
        <v>0.23112072441879761</v>
      </c>
      <c r="AE65" s="37">
        <f t="shared" si="393"/>
        <v>0.43822500439130185</v>
      </c>
      <c r="AF65" s="37">
        <f t="shared" si="393"/>
        <v>0.14648523205558295</v>
      </c>
      <c r="AG65" s="37">
        <f t="shared" si="393"/>
        <v>0.3001640203318594</v>
      </c>
      <c r="AH65" s="64">
        <f t="shared" si="393"/>
        <v>0.29258968879350933</v>
      </c>
      <c r="AI65" s="90">
        <f t="shared" si="393"/>
        <v>0.44416243161079616</v>
      </c>
      <c r="AJ65" s="90">
        <f t="shared" si="393"/>
        <v>0.21626903656111507</v>
      </c>
      <c r="AK65" s="64">
        <f t="shared" si="393"/>
        <v>0.15010362107295028</v>
      </c>
      <c r="AL65" s="90">
        <f t="shared" si="393"/>
        <v>0.21036982256001191</v>
      </c>
      <c r="AM65" s="64">
        <f t="shared" si="393"/>
        <v>0.23947346009965642</v>
      </c>
      <c r="AN65" s="64">
        <f t="shared" ref="AN65:BB65" si="394">(AN18+AN19)/(AB18+AB19)-1</f>
        <v>0.30403355875326277</v>
      </c>
      <c r="AO65" s="64">
        <f t="shared" si="394"/>
        <v>-0.16776491985251807</v>
      </c>
      <c r="AP65" s="64">
        <f t="shared" si="394"/>
        <v>-0.90966827445283471</v>
      </c>
      <c r="AQ65" s="64">
        <f t="shared" si="394"/>
        <v>-0.64765134913306899</v>
      </c>
      <c r="AR65" s="90">
        <f t="shared" si="394"/>
        <v>0.17410206421974594</v>
      </c>
      <c r="AS65" s="90">
        <f t="shared" si="394"/>
        <v>0.16155108446841582</v>
      </c>
      <c r="AT65" s="90">
        <f t="shared" si="394"/>
        <v>0.13196004000364026</v>
      </c>
      <c r="AU65" s="90">
        <f t="shared" si="394"/>
        <v>0.20452904152745077</v>
      </c>
      <c r="AV65" s="90">
        <f t="shared" si="394"/>
        <v>0.1299475637134917</v>
      </c>
      <c r="AW65" s="90">
        <f t="shared" si="394"/>
        <v>0.25901702816259164</v>
      </c>
      <c r="AX65" s="90">
        <f t="shared" si="394"/>
        <v>0.41632883056636105</v>
      </c>
      <c r="AY65" s="90">
        <f t="shared" si="394"/>
        <v>0.11619962653993388</v>
      </c>
      <c r="AZ65" s="90">
        <f t="shared" si="394"/>
        <v>0.19378450319674001</v>
      </c>
      <c r="BA65" s="90">
        <f t="shared" si="394"/>
        <v>1.0092899172788803</v>
      </c>
      <c r="BB65" s="90">
        <f t="shared" si="394"/>
        <v>17.539566462115307</v>
      </c>
      <c r="BC65" s="90">
        <f t="shared" ref="BC65:BS65" si="395">(BC18+BC19)/(AQ18+AQ19)-1</f>
        <v>2.9392206035377333</v>
      </c>
      <c r="BD65" s="90">
        <f t="shared" si="395"/>
        <v>0.48685278835869594</v>
      </c>
      <c r="BE65" s="90">
        <f t="shared" si="395"/>
        <v>0.14850567711403073</v>
      </c>
      <c r="BF65" s="90">
        <f t="shared" si="395"/>
        <v>0.19016004072570092</v>
      </c>
      <c r="BG65" s="90">
        <f t="shared" si="395"/>
        <v>0.23302304287126963</v>
      </c>
      <c r="BH65" s="90">
        <f t="shared" si="395"/>
        <v>0.20662947461932979</v>
      </c>
      <c r="BI65" s="90">
        <f t="shared" si="395"/>
        <v>0.19152585355735208</v>
      </c>
      <c r="BJ65" s="90">
        <f t="shared" si="395"/>
        <v>0.15285478195180668</v>
      </c>
      <c r="BK65" s="90">
        <f t="shared" si="395"/>
        <v>0.14494826541270145</v>
      </c>
      <c r="BL65" s="90">
        <f t="shared" si="395"/>
        <v>0.16907252027845288</v>
      </c>
      <c r="BM65" s="90">
        <f t="shared" si="395"/>
        <v>0.18180425169503223</v>
      </c>
      <c r="BN65" s="90">
        <f t="shared" si="395"/>
        <v>8.4087904800383306E-2</v>
      </c>
      <c r="BO65" s="90">
        <f t="shared" si="395"/>
        <v>0.27064736830853153</v>
      </c>
      <c r="BP65" s="64">
        <f t="shared" si="395"/>
        <v>9.2509608036823066E-2</v>
      </c>
      <c r="BQ65" s="90">
        <f t="shared" si="395"/>
        <v>0.10653073429552573</v>
      </c>
      <c r="BR65" s="90">
        <f t="shared" si="395"/>
        <v>0.19444394679697052</v>
      </c>
      <c r="BS65" s="90">
        <f t="shared" si="395"/>
        <v>0.19838283029352244</v>
      </c>
      <c r="BT65" s="90">
        <f t="shared" ref="BT65:BZ65" si="396">(BT18+BT19)/(BH18+BH19)-1</f>
        <v>0.12610074609697408</v>
      </c>
      <c r="BU65" s="90">
        <f t="shared" si="396"/>
        <v>0.14824275055148539</v>
      </c>
      <c r="BV65" s="90">
        <f t="shared" si="396"/>
        <v>0.10014171525801507</v>
      </c>
      <c r="BW65" s="90">
        <f t="shared" si="396"/>
        <v>0.2899243393375488</v>
      </c>
      <c r="BX65" s="90">
        <f t="shared" si="396"/>
        <v>0.21721621455115336</v>
      </c>
      <c r="BY65" s="90">
        <f t="shared" si="396"/>
        <v>0.16075726967961956</v>
      </c>
      <c r="BZ65" s="90">
        <f t="shared" si="396"/>
        <v>0.12033362969832506</v>
      </c>
      <c r="CA65" s="90">
        <f t="shared" ref="CA65:CF65" si="397">(CA18+CA19)/(BO18+BO19)-1</f>
        <v>0.13302481943975808</v>
      </c>
      <c r="CB65" s="90">
        <f t="shared" si="397"/>
        <v>0.27123335353454858</v>
      </c>
      <c r="CC65" s="90">
        <f t="shared" si="397"/>
        <v>0.22383820931925236</v>
      </c>
      <c r="CD65" s="90">
        <f t="shared" si="397"/>
        <v>0.20861172369375169</v>
      </c>
      <c r="CE65" s="90">
        <f t="shared" si="397"/>
        <v>8.5163728043262221E-2</v>
      </c>
      <c r="CF65" s="90">
        <f t="shared" si="397"/>
        <v>0.1916392624415848</v>
      </c>
      <c r="CG65" s="90">
        <f t="shared" ref="CG65" si="398">(CG18+CG19)/(BU18+BU19)-1</f>
        <v>0.15399088381033921</v>
      </c>
      <c r="CH65" s="90">
        <f t="shared" ref="CH65" si="399">(CH18+CH19)/(BV18+BV19)-1</f>
        <v>2.9149245421392189E-2</v>
      </c>
      <c r="CI65" s="90">
        <f t="shared" ref="CI65" si="400">(CI18+CI19)/(BW18+BW19)-1</f>
        <v>7.3177419652687981E-2</v>
      </c>
      <c r="CJ65" s="90">
        <f t="shared" ref="CJ65" si="401">(CJ18+CJ19)/(BX18+BX19)-1</f>
        <v>4.630239957433635E-2</v>
      </c>
      <c r="CK65" s="90">
        <f t="shared" ref="CK65" si="402">(CK18+CK19)/(BY18+BY19)-1</f>
        <v>-8.540622393185604E-2</v>
      </c>
      <c r="CL65" s="90">
        <f t="shared" ref="CL65" si="403">(CL18+CL19)/(BZ18+BZ19)-1</f>
        <v>0.10649085530373292</v>
      </c>
      <c r="CM65" s="90">
        <f t="shared" ref="CM65" si="404">(CM18+CM19)/(CA18+CA19)-1</f>
        <v>-0.11206703961949671</v>
      </c>
      <c r="CN65" s="90">
        <f t="shared" ref="CN65" si="405">(CN18+CN19)/(CB18+CB19)-1</f>
        <v>-0.15573033699286787</v>
      </c>
      <c r="CO65" s="90">
        <f t="shared" ref="CO65" si="406">(CO18+CO19)/(CC18+CC19)-1</f>
        <v>4.9375425923359861E-2</v>
      </c>
      <c r="CP65" s="90">
        <f t="shared" ref="CP65" si="407">(CP18+CP19)/(CD18+CD19)-1</f>
        <v>-0.17323781976646768</v>
      </c>
      <c r="CQ65" s="90">
        <f t="shared" ref="CQ65" si="408">(CQ18+CQ19)/(CE18+CE19)-1</f>
        <v>-7.9373210109558556E-2</v>
      </c>
      <c r="CR65" s="90">
        <f t="shared" ref="CR65" si="409">(CR18+CR19)/(CF18+CF19)-1</f>
        <v>-1.0495920769698186E-2</v>
      </c>
      <c r="CS65" s="90">
        <f t="shared" ref="CS65" si="410">(CS18+CS19)/(CG18+CG19)-1</f>
        <v>-0.11624054129895611</v>
      </c>
      <c r="CT65" s="90">
        <f t="shared" ref="CT65" si="411">(CT18+CT19)/(CH18+CH19)-1</f>
        <v>1.8304307349930493E-2</v>
      </c>
    </row>
    <row r="66" spans="2:98">
      <c r="B66" s="29"/>
      <c r="N66" s="6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45"/>
      <c r="AA66" s="37"/>
      <c r="AB66" s="37"/>
      <c r="AC66" s="37"/>
      <c r="AD66" s="37"/>
      <c r="AE66" s="37"/>
      <c r="AF66" s="37"/>
      <c r="AG66" s="37"/>
      <c r="AH66" s="64"/>
      <c r="AI66" s="90"/>
      <c r="AJ66" s="90"/>
      <c r="AK66" s="64"/>
      <c r="AL66" s="90"/>
      <c r="AM66" s="64"/>
      <c r="AN66" s="64"/>
      <c r="AO66" s="64"/>
      <c r="AP66" s="64"/>
      <c r="AQ66" s="64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64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</row>
    <row r="67" spans="2:98">
      <c r="B67" s="28" t="s">
        <v>7</v>
      </c>
      <c r="N67" s="6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45"/>
      <c r="AA67" s="37"/>
      <c r="AB67" s="37"/>
      <c r="AC67" s="37"/>
      <c r="AD67" s="37"/>
      <c r="AE67" s="37"/>
      <c r="AF67" s="37"/>
      <c r="AG67" s="37"/>
      <c r="AH67" s="64"/>
      <c r="AI67" s="90"/>
      <c r="AJ67" s="90"/>
      <c r="AK67" s="64"/>
      <c r="AL67" s="90"/>
      <c r="AM67" s="64"/>
      <c r="AN67" s="64"/>
      <c r="AO67" s="64"/>
      <c r="AP67" s="64"/>
      <c r="AQ67" s="64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64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</row>
    <row r="68" spans="2:98">
      <c r="B68" s="29" t="s">
        <v>1</v>
      </c>
      <c r="N68" s="6"/>
      <c r="O68" s="37">
        <f t="shared" ref="O68:X71" si="412">O21/C21-1</f>
        <v>4.9323160699104696E-2</v>
      </c>
      <c r="P68" s="37">
        <f t="shared" si="412"/>
        <v>2.8236076807605981E-2</v>
      </c>
      <c r="Q68" s="37">
        <f t="shared" si="412"/>
        <v>-4.6480656277967047E-2</v>
      </c>
      <c r="R68" s="37">
        <f t="shared" si="412"/>
        <v>9.1719990547598718E-2</v>
      </c>
      <c r="S68" s="37">
        <f t="shared" si="412"/>
        <v>-7.3441140834748619E-2</v>
      </c>
      <c r="T68" s="37">
        <f t="shared" si="412"/>
        <v>1.0797514822746601E-2</v>
      </c>
      <c r="U68" s="37">
        <f t="shared" si="412"/>
        <v>5.603521141032175E-2</v>
      </c>
      <c r="V68" s="37">
        <f t="shared" si="412"/>
        <v>-3.7124733807760824E-2</v>
      </c>
      <c r="W68" s="37">
        <f t="shared" si="412"/>
        <v>-4.8725414777811671E-2</v>
      </c>
      <c r="X68" s="37">
        <f t="shared" si="412"/>
        <v>5.1792660549110581E-2</v>
      </c>
      <c r="Y68" s="37">
        <f t="shared" ref="Y68:AH71" si="413">Y21/M21-1</f>
        <v>1.3038761320230963E-2</v>
      </c>
      <c r="Z68" s="45">
        <f t="shared" si="413"/>
        <v>-8.1003903285574719E-3</v>
      </c>
      <c r="AA68" s="37">
        <f t="shared" si="413"/>
        <v>6.4022254714886095E-3</v>
      </c>
      <c r="AB68" s="37">
        <f t="shared" si="413"/>
        <v>-2.6373624583003741E-3</v>
      </c>
      <c r="AC68" s="37">
        <f t="shared" si="413"/>
        <v>-2.3642990586443813E-2</v>
      </c>
      <c r="AD68" s="37">
        <f t="shared" si="413"/>
        <v>2.4002067033005448E-2</v>
      </c>
      <c r="AE68" s="37">
        <f t="shared" si="413"/>
        <v>9.2519728933981193E-2</v>
      </c>
      <c r="AF68" s="37">
        <f t="shared" si="413"/>
        <v>-9.5550951948837892E-2</v>
      </c>
      <c r="AG68" s="37">
        <f t="shared" si="413"/>
        <v>2.7794232044603406E-2</v>
      </c>
      <c r="AH68" s="64">
        <f t="shared" si="413"/>
        <v>-2.9018942123411939E-2</v>
      </c>
      <c r="AI68" s="90">
        <f t="shared" ref="AI68:AR71" si="414">AI21/W21-1</f>
        <v>5.1466516645624294E-2</v>
      </c>
      <c r="AJ68" s="90">
        <f t="shared" si="414"/>
        <v>-1.9673422408329477E-3</v>
      </c>
      <c r="AK68" s="64">
        <f t="shared" si="414"/>
        <v>-7.4308837352401458E-2</v>
      </c>
      <c r="AL68" s="90">
        <f t="shared" si="414"/>
        <v>4.4612319061369421E-2</v>
      </c>
      <c r="AM68" s="64">
        <f t="shared" si="414"/>
        <v>7.1029462181730674E-2</v>
      </c>
      <c r="AN68" s="64">
        <f t="shared" si="414"/>
        <v>9.0641033216396272E-2</v>
      </c>
      <c r="AO68" s="64">
        <f t="shared" si="414"/>
        <v>-0.30954409473792421</v>
      </c>
      <c r="AP68" s="64">
        <f t="shared" si="414"/>
        <v>-0.9144454412434655</v>
      </c>
      <c r="AQ68" s="64">
        <f t="shared" si="414"/>
        <v>-0.46136744572973909</v>
      </c>
      <c r="AR68" s="90">
        <f t="shared" si="414"/>
        <v>0.18575440520915554</v>
      </c>
      <c r="AS68" s="90">
        <f t="shared" ref="AS68:BB71" si="415">AS21/AG21-1</f>
        <v>5.7347527991347125E-2</v>
      </c>
      <c r="AT68" s="90">
        <f t="shared" si="415"/>
        <v>1.1861512690087617E-2</v>
      </c>
      <c r="AU68" s="90">
        <f t="shared" si="415"/>
        <v>8.1456951343831019E-2</v>
      </c>
      <c r="AV68" s="90">
        <f t="shared" si="415"/>
        <v>-3.9306549605237606E-2</v>
      </c>
      <c r="AW68" s="90">
        <f t="shared" si="415"/>
        <v>7.8268200653195175E-2</v>
      </c>
      <c r="AX68" s="90">
        <f t="shared" si="415"/>
        <v>0.11670681802090765</v>
      </c>
      <c r="AY68" s="90">
        <f t="shared" si="415"/>
        <v>-9.6387886668117595E-2</v>
      </c>
      <c r="AZ68" s="90">
        <f t="shared" si="415"/>
        <v>-4.1077647459787925E-2</v>
      </c>
      <c r="BA68" s="90">
        <f t="shared" si="415"/>
        <v>0.64029747195935216</v>
      </c>
      <c r="BB68" s="90">
        <f t="shared" si="415"/>
        <v>11.427356757990015</v>
      </c>
      <c r="BC68" s="90">
        <f t="shared" ref="BC68:BL71" si="416">BC21/AQ21-1</f>
        <v>0.71994514102799378</v>
      </c>
      <c r="BD68" s="90">
        <f t="shared" si="416"/>
        <v>3.2318931049410526E-2</v>
      </c>
      <c r="BE68" s="90">
        <f t="shared" si="416"/>
        <v>-8.7160151578033029E-2</v>
      </c>
      <c r="BF68" s="90">
        <f t="shared" si="416"/>
        <v>-4.6593145031121663E-2</v>
      </c>
      <c r="BG68" s="90">
        <f t="shared" si="416"/>
        <v>1.0513660916337431E-2</v>
      </c>
      <c r="BH68" s="90">
        <f t="shared" si="416"/>
        <v>-7.0844037887461964E-3</v>
      </c>
      <c r="BI68" s="90">
        <f t="shared" si="416"/>
        <v>-2.2039771309509959E-2</v>
      </c>
      <c r="BJ68" s="90">
        <f t="shared" si="416"/>
        <v>-3.2530998265786537E-2</v>
      </c>
      <c r="BK68" s="90">
        <f t="shared" si="416"/>
        <v>0.11377398700821328</v>
      </c>
      <c r="BL68" s="90">
        <f t="shared" si="416"/>
        <v>2.5290408640638473E-2</v>
      </c>
      <c r="BM68" s="90">
        <f t="shared" ref="BM68:BV71" si="417">BM21/BA21-1</f>
        <v>2.781087335051291E-2</v>
      </c>
      <c r="BN68" s="90">
        <f t="shared" si="417"/>
        <v>-7.7534116989125157E-2</v>
      </c>
      <c r="BO68" s="90">
        <f t="shared" si="417"/>
        <v>0.1193501556019716</v>
      </c>
      <c r="BP68" s="64">
        <f t="shared" si="417"/>
        <v>-4.1364085800562056E-2</v>
      </c>
      <c r="BQ68" s="90">
        <f t="shared" si="417"/>
        <v>-4.7239531067787555E-2</v>
      </c>
      <c r="BR68" s="90">
        <f t="shared" si="417"/>
        <v>4.2146545489956333E-2</v>
      </c>
      <c r="BS68" s="90">
        <f t="shared" si="417"/>
        <v>2.2875051034158655E-2</v>
      </c>
      <c r="BT68" s="90">
        <f t="shared" si="417"/>
        <v>1.9990151632778286E-3</v>
      </c>
      <c r="BU68" s="90">
        <f t="shared" si="417"/>
        <v>1.4438869779572983E-2</v>
      </c>
      <c r="BV68" s="90">
        <f t="shared" si="417"/>
        <v>-1.4338662871674845E-2</v>
      </c>
      <c r="BW68" s="90">
        <f t="shared" ref="BW68:CF71" si="418">BW21/BK21-1</f>
        <v>-1.288764576659418E-2</v>
      </c>
      <c r="BX68" s="90">
        <f t="shared" si="418"/>
        <v>-1.2618291539267301E-2</v>
      </c>
      <c r="BY68" s="90">
        <f t="shared" si="418"/>
        <v>1.5552149460992926E-2</v>
      </c>
      <c r="BZ68" s="90">
        <f t="shared" si="418"/>
        <v>-1.1165574813772228E-2</v>
      </c>
      <c r="CA68" s="90">
        <f t="shared" si="418"/>
        <v>-4.7225403834187163E-2</v>
      </c>
      <c r="CB68" s="90">
        <f t="shared" si="418"/>
        <v>7.8162279753640984E-2</v>
      </c>
      <c r="CC68" s="90">
        <f t="shared" si="418"/>
        <v>5.350059475718516E-2</v>
      </c>
      <c r="CD68" s="90">
        <f t="shared" si="418"/>
        <v>5.0137623028711165E-2</v>
      </c>
      <c r="CE68" s="90">
        <f t="shared" si="418"/>
        <v>-2.7217676140329772E-2</v>
      </c>
      <c r="CF68" s="90">
        <f t="shared" si="418"/>
        <v>-1.7841640878946463E-2</v>
      </c>
      <c r="CG68" s="90">
        <f t="shared" ref="CG68:CP71" si="419">CG21/BU21-1</f>
        <v>-8.6166008249719095E-2</v>
      </c>
      <c r="CH68" s="90">
        <f t="shared" si="419"/>
        <v>-0.15615118733479072</v>
      </c>
      <c r="CI68" s="90">
        <f t="shared" si="419"/>
        <v>-0.14205462295514093</v>
      </c>
      <c r="CJ68" s="90">
        <f t="shared" si="419"/>
        <v>-4.4048689367841454E-2</v>
      </c>
      <c r="CK68" s="90">
        <f t="shared" si="419"/>
        <v>-0.20379129031125987</v>
      </c>
      <c r="CL68" s="90">
        <f t="shared" si="419"/>
        <v>-7.8367885244883251E-3</v>
      </c>
      <c r="CM68" s="90">
        <f t="shared" si="419"/>
        <v>-0.11088284884758526</v>
      </c>
      <c r="CN68" s="90">
        <f t="shared" si="419"/>
        <v>-0.19391345224001599</v>
      </c>
      <c r="CO68" s="90">
        <f t="shared" si="419"/>
        <v>-1.645089185611015E-3</v>
      </c>
      <c r="CP68" s="90">
        <f t="shared" si="419"/>
        <v>-0.18268151918752795</v>
      </c>
      <c r="CQ68" s="90">
        <f t="shared" ref="CQ68:CT71" si="420">CQ21/CE21-1</f>
        <v>-0.11143289108081489</v>
      </c>
      <c r="CR68" s="90">
        <f t="shared" si="420"/>
        <v>4.1294022439366529E-3</v>
      </c>
      <c r="CS68" s="90">
        <f t="shared" si="420"/>
        <v>-1.09361009983584E-2</v>
      </c>
      <c r="CT68" s="90">
        <f t="shared" si="420"/>
        <v>6.4221863635913756E-2</v>
      </c>
    </row>
    <row r="69" spans="2:98">
      <c r="B69" s="29" t="s">
        <v>3</v>
      </c>
      <c r="N69" s="6"/>
      <c r="O69" s="37">
        <f t="shared" si="412"/>
        <v>2.4979091730438663E-2</v>
      </c>
      <c r="P69" s="37">
        <f t="shared" si="412"/>
        <v>3.761048316264004E-2</v>
      </c>
      <c r="Q69" s="37">
        <f t="shared" si="412"/>
        <v>-5.775932722861743E-2</v>
      </c>
      <c r="R69" s="37">
        <f t="shared" si="412"/>
        <v>0.10742102523820662</v>
      </c>
      <c r="S69" s="37">
        <f t="shared" si="412"/>
        <v>-8.0936184391327548E-2</v>
      </c>
      <c r="T69" s="37">
        <f t="shared" si="412"/>
        <v>2.6585099391436495E-2</v>
      </c>
      <c r="U69" s="37">
        <f t="shared" si="412"/>
        <v>8.9154326127088845E-2</v>
      </c>
      <c r="V69" s="37">
        <f t="shared" si="412"/>
        <v>-6.1808160124325884E-3</v>
      </c>
      <c r="W69" s="37">
        <f t="shared" si="412"/>
        <v>-5.7326668353012811E-2</v>
      </c>
      <c r="X69" s="37">
        <f t="shared" si="412"/>
        <v>5.9621442030968863E-2</v>
      </c>
      <c r="Y69" s="37">
        <f t="shared" si="413"/>
        <v>2.3035331261630709E-2</v>
      </c>
      <c r="Z69" s="45">
        <f t="shared" si="413"/>
        <v>1.3889886902375581E-2</v>
      </c>
      <c r="AA69" s="37">
        <f t="shared" si="413"/>
        <v>1.9844405193534254E-2</v>
      </c>
      <c r="AB69" s="37">
        <f t="shared" si="413"/>
        <v>-3.8679341862472016E-3</v>
      </c>
      <c r="AC69" s="37">
        <f t="shared" si="413"/>
        <v>-4.6368854430703932E-3</v>
      </c>
      <c r="AD69" s="37">
        <f t="shared" si="413"/>
        <v>0.13087620985757109</v>
      </c>
      <c r="AE69" s="37">
        <f t="shared" si="413"/>
        <v>0.31882879001670239</v>
      </c>
      <c r="AF69" s="37">
        <f t="shared" si="413"/>
        <v>2.8318979414553302E-2</v>
      </c>
      <c r="AG69" s="37">
        <f t="shared" si="413"/>
        <v>0.20201597789488956</v>
      </c>
      <c r="AH69" s="64">
        <f t="shared" si="413"/>
        <v>0.13973015600570959</v>
      </c>
      <c r="AI69" s="90">
        <f t="shared" si="414"/>
        <v>0.24159561474623281</v>
      </c>
      <c r="AJ69" s="90">
        <f t="shared" si="414"/>
        <v>0.1509421589328519</v>
      </c>
      <c r="AK69" s="64">
        <f t="shared" si="414"/>
        <v>6.0590474601123434E-2</v>
      </c>
      <c r="AL69" s="90">
        <f t="shared" si="414"/>
        <v>0.19984597534732806</v>
      </c>
      <c r="AM69" s="64">
        <f t="shared" si="414"/>
        <v>0.26837860344997777</v>
      </c>
      <c r="AN69" s="64">
        <f t="shared" si="414"/>
        <v>0.31201348983501731</v>
      </c>
      <c r="AO69" s="64">
        <f t="shared" si="414"/>
        <v>-0.20933241897000965</v>
      </c>
      <c r="AP69" s="64">
        <f t="shared" si="414"/>
        <v>-0.95562959061111297</v>
      </c>
      <c r="AQ69" s="64">
        <f t="shared" si="414"/>
        <v>-0.5642837948037962</v>
      </c>
      <c r="AR69" s="90">
        <f t="shared" si="414"/>
        <v>0.13399539513008052</v>
      </c>
      <c r="AS69" s="90">
        <f t="shared" si="415"/>
        <v>4.2317765244277883E-2</v>
      </c>
      <c r="AT69" s="90">
        <f t="shared" si="415"/>
        <v>8.5133765695563079E-2</v>
      </c>
      <c r="AU69" s="90">
        <f t="shared" si="415"/>
        <v>0.16373418462170752</v>
      </c>
      <c r="AV69" s="90">
        <f t="shared" si="415"/>
        <v>1.5375566340968261E-2</v>
      </c>
      <c r="AW69" s="90">
        <f t="shared" si="415"/>
        <v>0.14517421635706063</v>
      </c>
      <c r="AX69" s="90">
        <f t="shared" si="415"/>
        <v>0.16710034157686127</v>
      </c>
      <c r="AY69" s="90">
        <f t="shared" si="415"/>
        <v>-6.0754271101023938E-2</v>
      </c>
      <c r="AZ69" s="90">
        <f t="shared" si="415"/>
        <v>2.3026567651302399E-2</v>
      </c>
      <c r="BA69" s="90">
        <f t="shared" si="415"/>
        <v>0.82056833416895425</v>
      </c>
      <c r="BB69" s="90">
        <f t="shared" si="415"/>
        <v>23.699365957541577</v>
      </c>
      <c r="BC69" s="90">
        <f t="shared" si="416"/>
        <v>1.7853728021764965</v>
      </c>
      <c r="BD69" s="90">
        <f t="shared" si="416"/>
        <v>9.5953563564561195E-2</v>
      </c>
      <c r="BE69" s="90">
        <f t="shared" si="416"/>
        <v>-3.345242143504179E-3</v>
      </c>
      <c r="BF69" s="90">
        <f t="shared" si="416"/>
        <v>-6.3908779623667034E-4</v>
      </c>
      <c r="BG69" s="90">
        <f t="shared" si="416"/>
        <v>2.4782455306751716E-2</v>
      </c>
      <c r="BH69" s="90">
        <f t="shared" si="416"/>
        <v>2.6531043215364258E-2</v>
      </c>
      <c r="BI69" s="90">
        <f t="shared" si="416"/>
        <v>5.5420128992695883E-3</v>
      </c>
      <c r="BJ69" s="90">
        <f t="shared" si="416"/>
        <v>1.9315626022394783E-2</v>
      </c>
      <c r="BK69" s="90">
        <f t="shared" si="416"/>
        <v>2.3405794459216755E-2</v>
      </c>
      <c r="BL69" s="90">
        <f t="shared" si="416"/>
        <v>4.5395060014143951E-3</v>
      </c>
      <c r="BM69" s="90">
        <f t="shared" si="417"/>
        <v>4.891260949024745E-2</v>
      </c>
      <c r="BN69" s="90">
        <f t="shared" si="417"/>
        <v>4.899177827588086E-2</v>
      </c>
      <c r="BO69" s="90">
        <f t="shared" si="417"/>
        <v>-2.3862659397680841E-2</v>
      </c>
      <c r="BP69" s="64">
        <f t="shared" si="417"/>
        <v>8.749959941000629E-2</v>
      </c>
      <c r="BQ69" s="90">
        <f t="shared" si="417"/>
        <v>-1.2225869094572239E-2</v>
      </c>
      <c r="BR69" s="90">
        <f t="shared" si="417"/>
        <v>0.12827292039047422</v>
      </c>
      <c r="BS69" s="90">
        <f t="shared" si="417"/>
        <v>8.8833668577053437E-2</v>
      </c>
      <c r="BT69" s="90">
        <f t="shared" si="417"/>
        <v>7.4599728871086901E-2</v>
      </c>
      <c r="BU69" s="90">
        <f t="shared" si="417"/>
        <v>8.9230748987674469E-2</v>
      </c>
      <c r="BV69" s="90">
        <f t="shared" si="417"/>
        <v>4.5199943850276147E-2</v>
      </c>
      <c r="BW69" s="90">
        <f t="shared" si="418"/>
        <v>0.18639950375698144</v>
      </c>
      <c r="BX69" s="90">
        <f t="shared" si="418"/>
        <v>7.3231425197094246E-2</v>
      </c>
      <c r="BY69" s="90">
        <f t="shared" si="418"/>
        <v>6.1485588919435452E-2</v>
      </c>
      <c r="BZ69" s="90">
        <f t="shared" si="418"/>
        <v>4.0747294001261647E-2</v>
      </c>
      <c r="CA69" s="90">
        <f t="shared" si="418"/>
        <v>-3.5378114770517444E-2</v>
      </c>
      <c r="CB69" s="90">
        <f t="shared" si="418"/>
        <v>0.12462364391411973</v>
      </c>
      <c r="CC69" s="90">
        <f t="shared" si="418"/>
        <v>0.1038043286564867</v>
      </c>
      <c r="CD69" s="90">
        <f t="shared" si="418"/>
        <v>7.5722332627272682E-2</v>
      </c>
      <c r="CE69" s="90">
        <f t="shared" si="418"/>
        <v>-3.2372398804247915E-3</v>
      </c>
      <c r="CF69" s="90">
        <f t="shared" si="418"/>
        <v>4.0698510439961311E-2</v>
      </c>
      <c r="CG69" s="90">
        <f t="shared" si="419"/>
        <v>-2.8870971972043802E-2</v>
      </c>
      <c r="CH69" s="90">
        <f t="shared" si="419"/>
        <v>-0.12732026432815902</v>
      </c>
      <c r="CI69" s="90">
        <f t="shared" si="419"/>
        <v>-0.12698531911739763</v>
      </c>
      <c r="CJ69" s="90">
        <f t="shared" si="419"/>
        <v>-2.6892848316764417E-2</v>
      </c>
      <c r="CK69" s="90">
        <f t="shared" si="419"/>
        <v>-0.17099573867288254</v>
      </c>
      <c r="CL69" s="90">
        <f t="shared" si="419"/>
        <v>4.5609101519324291E-2</v>
      </c>
      <c r="CM69" s="90">
        <f t="shared" si="419"/>
        <v>-8.7687845050127167E-2</v>
      </c>
      <c r="CN69" s="90">
        <f t="shared" si="419"/>
        <v>-0.1629607438796109</v>
      </c>
      <c r="CO69" s="90">
        <f t="shared" si="419"/>
        <v>4.9309814356106596E-2</v>
      </c>
      <c r="CP69" s="90">
        <f t="shared" si="419"/>
        <v>-0.14097614469752373</v>
      </c>
      <c r="CQ69" s="90">
        <f t="shared" si="420"/>
        <v>-7.9924059336734521E-2</v>
      </c>
      <c r="CR69" s="90">
        <f t="shared" si="420"/>
        <v>7.7518822954874E-3</v>
      </c>
      <c r="CS69" s="90">
        <f t="shared" si="420"/>
        <v>-1.6809972167277865E-2</v>
      </c>
      <c r="CT69" s="90">
        <f t="shared" si="420"/>
        <v>9.2770991471596398E-2</v>
      </c>
    </row>
    <row r="70" spans="2:98">
      <c r="B70" s="29" t="s">
        <v>4</v>
      </c>
      <c r="N70" s="6"/>
      <c r="O70" s="37">
        <f t="shared" si="412"/>
        <v>-3.5321476915043171E-2</v>
      </c>
      <c r="P70" s="37">
        <f t="shared" si="412"/>
        <v>1.0338435839083226E-2</v>
      </c>
      <c r="Q70" s="37">
        <f t="shared" si="412"/>
        <v>-7.3056888128067432E-2</v>
      </c>
      <c r="R70" s="37">
        <f t="shared" si="412"/>
        <v>0.10835530155935191</v>
      </c>
      <c r="S70" s="37">
        <f t="shared" si="412"/>
        <v>-0.10844414101662347</v>
      </c>
      <c r="T70" s="37">
        <f t="shared" si="412"/>
        <v>7.84434360285724E-3</v>
      </c>
      <c r="U70" s="37">
        <f t="shared" si="412"/>
        <v>7.4767907005891088E-2</v>
      </c>
      <c r="V70" s="37">
        <f t="shared" si="412"/>
        <v>-9.7122783700993587E-3</v>
      </c>
      <c r="W70" s="37">
        <f t="shared" si="412"/>
        <v>-5.5962699175299391E-2</v>
      </c>
      <c r="X70" s="37">
        <f t="shared" si="412"/>
        <v>4.9175932824688351E-2</v>
      </c>
      <c r="Y70" s="37">
        <f t="shared" si="413"/>
        <v>3.9630951215543497E-3</v>
      </c>
      <c r="Z70" s="45">
        <f t="shared" si="413"/>
        <v>6.8042783786093075E-3</v>
      </c>
      <c r="AA70" s="37">
        <f t="shared" si="413"/>
        <v>-2.2314229202427316E-2</v>
      </c>
      <c r="AB70" s="37">
        <f t="shared" si="413"/>
        <v>-2.6426826615338017E-2</v>
      </c>
      <c r="AC70" s="37">
        <f t="shared" si="413"/>
        <v>4.9086256249876836E-2</v>
      </c>
      <c r="AD70" s="37">
        <f t="shared" si="413"/>
        <v>-0.14785511060416623</v>
      </c>
      <c r="AE70" s="37">
        <f t="shared" si="413"/>
        <v>-7.0803047909834604E-2</v>
      </c>
      <c r="AF70" s="37">
        <f t="shared" si="413"/>
        <v>-0.24301301466948055</v>
      </c>
      <c r="AG70" s="37">
        <f t="shared" si="413"/>
        <v>-1.7194953910539379E-2</v>
      </c>
      <c r="AH70" s="64">
        <f t="shared" si="413"/>
        <v>-3.6871255852269247E-2</v>
      </c>
      <c r="AI70" s="90">
        <f t="shared" si="414"/>
        <v>-1.5955842965987288E-2</v>
      </c>
      <c r="AJ70" s="90">
        <f t="shared" si="414"/>
        <v>-9.0004384721851904E-2</v>
      </c>
      <c r="AK70" s="64">
        <f t="shared" si="414"/>
        <v>-0.16961234914481482</v>
      </c>
      <c r="AL70" s="90">
        <f t="shared" si="414"/>
        <v>-6.0668079966499922E-2</v>
      </c>
      <c r="AM70" s="64">
        <f t="shared" si="414"/>
        <v>-8.5063877930159126E-2</v>
      </c>
      <c r="AN70" s="64">
        <f t="shared" si="414"/>
        <v>5.2340349555478394E-2</v>
      </c>
      <c r="AO70" s="64">
        <f t="shared" si="414"/>
        <v>-0.32170963453005008</v>
      </c>
      <c r="AP70" s="64">
        <f t="shared" si="414"/>
        <v>-0.95164638320256056</v>
      </c>
      <c r="AQ70" s="64">
        <f t="shared" si="414"/>
        <v>-0.44807496104636024</v>
      </c>
      <c r="AR70" s="90">
        <f t="shared" si="414"/>
        <v>0.56221764711761479</v>
      </c>
      <c r="AS70" s="90">
        <f t="shared" si="415"/>
        <v>0.2469633770163282</v>
      </c>
      <c r="AT70" s="90">
        <f t="shared" si="415"/>
        <v>0.41309002919341387</v>
      </c>
      <c r="AU70" s="90">
        <f t="shared" si="415"/>
        <v>0.41246858841647627</v>
      </c>
      <c r="AV70" s="90">
        <f t="shared" si="415"/>
        <v>0.22483271379133996</v>
      </c>
      <c r="AW70" s="90">
        <f t="shared" si="415"/>
        <v>0.45635140448178424</v>
      </c>
      <c r="AX70" s="90">
        <f t="shared" si="415"/>
        <v>0.43855082882550001</v>
      </c>
      <c r="AY70" s="90">
        <f t="shared" si="415"/>
        <v>0.21965120805665239</v>
      </c>
      <c r="AZ70" s="90">
        <f t="shared" si="415"/>
        <v>0.20914290034842509</v>
      </c>
      <c r="BA70" s="90">
        <f t="shared" si="415"/>
        <v>0.91245023861203189</v>
      </c>
      <c r="BB70" s="90">
        <f t="shared" si="415"/>
        <v>28.024070033742412</v>
      </c>
      <c r="BC70" s="90">
        <f t="shared" si="416"/>
        <v>2.0848656974894699</v>
      </c>
      <c r="BD70" s="90">
        <f t="shared" si="416"/>
        <v>1.9810533097931682E-2</v>
      </c>
      <c r="BE70" s="90">
        <f t="shared" si="416"/>
        <v>-1.3675876992963132E-2</v>
      </c>
      <c r="BF70" s="90">
        <f t="shared" si="416"/>
        <v>-0.10931191526883521</v>
      </c>
      <c r="BG70" s="90">
        <f t="shared" si="416"/>
        <v>3.8107443828461429E-2</v>
      </c>
      <c r="BH70" s="90">
        <f t="shared" si="416"/>
        <v>4.0787401441565896E-2</v>
      </c>
      <c r="BI70" s="90">
        <f t="shared" si="416"/>
        <v>-1.1005937346684425E-2</v>
      </c>
      <c r="BJ70" s="90">
        <f t="shared" si="416"/>
        <v>-3.3654347146954477E-2</v>
      </c>
      <c r="BK70" s="90">
        <f t="shared" si="416"/>
        <v>7.064861730812666E-3</v>
      </c>
      <c r="BL70" s="90">
        <f t="shared" si="416"/>
        <v>-1.7399037263987727E-2</v>
      </c>
      <c r="BM70" s="90">
        <f t="shared" si="417"/>
        <v>2.4444040954953117E-2</v>
      </c>
      <c r="BN70" s="90">
        <f t="shared" si="417"/>
        <v>1.8172746985703814E-2</v>
      </c>
      <c r="BO70" s="90">
        <f t="shared" si="417"/>
        <v>-8.6853200117896767E-2</v>
      </c>
      <c r="BP70" s="64">
        <f t="shared" si="417"/>
        <v>6.6686086754317531E-2</v>
      </c>
      <c r="BQ70" s="90">
        <f t="shared" si="417"/>
        <v>-6.6498754052972786E-2</v>
      </c>
      <c r="BR70" s="90">
        <f t="shared" si="417"/>
        <v>7.2164955214660376E-2</v>
      </c>
      <c r="BS70" s="90">
        <f t="shared" si="417"/>
        <v>3.0148395187087562E-2</v>
      </c>
      <c r="BT70" s="90">
        <f t="shared" si="417"/>
        <v>1.8362295315315968E-2</v>
      </c>
      <c r="BU70" s="90">
        <f t="shared" si="417"/>
        <v>1.8948372251529122E-2</v>
      </c>
      <c r="BV70" s="90">
        <f t="shared" si="417"/>
        <v>-4.3780122602256055E-3</v>
      </c>
      <c r="BW70" s="90">
        <f t="shared" si="418"/>
        <v>0.14841590988032149</v>
      </c>
      <c r="BX70" s="90">
        <f t="shared" si="418"/>
        <v>2.8164855519051235E-2</v>
      </c>
      <c r="BY70" s="90">
        <f t="shared" si="418"/>
        <v>-1.6910648240875403E-4</v>
      </c>
      <c r="BZ70" s="90">
        <f t="shared" si="418"/>
        <v>-3.2928997575567776E-2</v>
      </c>
      <c r="CA70" s="90">
        <f t="shared" si="418"/>
        <v>-8.9786820003636358E-2</v>
      </c>
      <c r="CB70" s="90">
        <f t="shared" si="418"/>
        <v>5.5656560038829017E-2</v>
      </c>
      <c r="CC70" s="90">
        <f t="shared" si="418"/>
        <v>6.4084723583986536E-2</v>
      </c>
      <c r="CD70" s="90">
        <f t="shared" si="418"/>
        <v>2.3698241592323255E-2</v>
      </c>
      <c r="CE70" s="90">
        <f t="shared" si="418"/>
        <v>-1.8708823636027438E-2</v>
      </c>
      <c r="CF70" s="90">
        <f t="shared" si="418"/>
        <v>2.1773360287271615E-2</v>
      </c>
      <c r="CG70" s="90">
        <f t="shared" si="419"/>
        <v>-7.6884089687200508E-2</v>
      </c>
      <c r="CH70" s="90">
        <f t="shared" si="419"/>
        <v>-0.13762281533496312</v>
      </c>
      <c r="CI70" s="90">
        <f t="shared" si="419"/>
        <v>-0.16190978737038075</v>
      </c>
      <c r="CJ70" s="90">
        <f t="shared" si="419"/>
        <v>-5.066476610083992E-2</v>
      </c>
      <c r="CK70" s="90">
        <f t="shared" si="419"/>
        <v>-0.21601833945226112</v>
      </c>
      <c r="CL70" s="90">
        <f t="shared" si="419"/>
        <v>-1.5390044545611881E-2</v>
      </c>
      <c r="CM70" s="90">
        <f t="shared" si="419"/>
        <v>-0.14863374936559348</v>
      </c>
      <c r="CN70" s="90">
        <f t="shared" si="419"/>
        <v>-0.20939015298187091</v>
      </c>
      <c r="CO70" s="90">
        <f t="shared" si="419"/>
        <v>-2.0846483926965642E-2</v>
      </c>
      <c r="CP70" s="90">
        <f t="shared" si="419"/>
        <v>-0.16970067898486718</v>
      </c>
      <c r="CQ70" s="90">
        <f t="shared" si="420"/>
        <v>-0.14022985615382155</v>
      </c>
      <c r="CR70" s="90">
        <f t="shared" si="420"/>
        <v>-5.9955989800965059E-2</v>
      </c>
      <c r="CS70" s="90">
        <f t="shared" si="420"/>
        <v>-5.652194507804742E-2</v>
      </c>
      <c r="CT70" s="90">
        <f t="shared" si="420"/>
        <v>3.2363958311965924E-2</v>
      </c>
    </row>
    <row r="71" spans="2:98">
      <c r="B71" s="29" t="s">
        <v>5</v>
      </c>
      <c r="N71" s="6"/>
      <c r="O71" s="37">
        <f t="shared" si="412"/>
        <v>5.26267090723751E-2</v>
      </c>
      <c r="P71" s="37">
        <f t="shared" si="412"/>
        <v>8.2764484309592268E-2</v>
      </c>
      <c r="Q71" s="37">
        <f t="shared" si="412"/>
        <v>-2.4235930980155862E-2</v>
      </c>
      <c r="R71" s="37">
        <f t="shared" si="412"/>
        <v>0.16132617715515507</v>
      </c>
      <c r="S71" s="37">
        <f t="shared" si="412"/>
        <v>-9.8083143390741423E-3</v>
      </c>
      <c r="T71" s="37">
        <f t="shared" si="412"/>
        <v>2.6405317134343687E-2</v>
      </c>
      <c r="U71" s="37">
        <f t="shared" si="412"/>
        <v>9.5799839906721029E-2</v>
      </c>
      <c r="V71" s="37">
        <f t="shared" si="412"/>
        <v>3.7225512521679827E-2</v>
      </c>
      <c r="W71" s="37">
        <f t="shared" si="412"/>
        <v>-3.853642258774681E-2</v>
      </c>
      <c r="X71" s="37">
        <f t="shared" si="412"/>
        <v>8.0298265964896309E-2</v>
      </c>
      <c r="Y71" s="37">
        <f t="shared" si="413"/>
        <v>0.10696839234554001</v>
      </c>
      <c r="Z71" s="45">
        <f t="shared" si="413"/>
        <v>1.6613101475453362E-3</v>
      </c>
      <c r="AA71" s="37">
        <f t="shared" si="413"/>
        <v>3.3784580107124373E-2</v>
      </c>
      <c r="AB71" s="37">
        <f t="shared" si="413"/>
        <v>3.8365993241499696E-2</v>
      </c>
      <c r="AC71" s="37">
        <f t="shared" si="413"/>
        <v>2.4393803235878142E-3</v>
      </c>
      <c r="AD71" s="37">
        <f t="shared" si="413"/>
        <v>6.1936031433067473E-2</v>
      </c>
      <c r="AE71" s="37">
        <f t="shared" si="413"/>
        <v>6.3622813582678406E-2</v>
      </c>
      <c r="AF71" s="37">
        <f t="shared" si="413"/>
        <v>-3.2138036178853135E-2</v>
      </c>
      <c r="AG71" s="37">
        <f t="shared" si="413"/>
        <v>7.6518472628253731E-2</v>
      </c>
      <c r="AH71" s="64">
        <f t="shared" si="413"/>
        <v>2.8763649054777352E-2</v>
      </c>
      <c r="AI71" s="90">
        <f t="shared" si="414"/>
        <v>8.1770257931584878E-2</v>
      </c>
      <c r="AJ71" s="90">
        <f t="shared" si="414"/>
        <v>4.2002293089541842E-2</v>
      </c>
      <c r="AK71" s="64">
        <f t="shared" si="414"/>
        <v>-1.49708358021865E-2</v>
      </c>
      <c r="AL71" s="90">
        <f t="shared" si="414"/>
        <v>7.6137299858887175E-2</v>
      </c>
      <c r="AM71" s="64">
        <f t="shared" si="414"/>
        <v>0.13424871476783307</v>
      </c>
      <c r="AN71" s="64">
        <f t="shared" si="414"/>
        <v>9.1168591151027156E-2</v>
      </c>
      <c r="AO71" s="64">
        <f t="shared" si="414"/>
        <v>-0.31652610666225178</v>
      </c>
      <c r="AP71" s="64">
        <f t="shared" si="414"/>
        <v>-0.83610365592332248</v>
      </c>
      <c r="AQ71" s="64">
        <f t="shared" si="414"/>
        <v>1.6893303443302088E-2</v>
      </c>
      <c r="AR71" s="90">
        <f t="shared" si="414"/>
        <v>0.55237292430135487</v>
      </c>
      <c r="AS71" s="90">
        <f t="shared" si="415"/>
        <v>0.20160767346481157</v>
      </c>
      <c r="AT71" s="90">
        <f t="shared" si="415"/>
        <v>0.11088979590950476</v>
      </c>
      <c r="AU71" s="90">
        <f t="shared" si="415"/>
        <v>6.6285624557390399E-2</v>
      </c>
      <c r="AV71" s="90">
        <f t="shared" si="415"/>
        <v>-0.14085847887639247</v>
      </c>
      <c r="AW71" s="90">
        <f t="shared" si="415"/>
        <v>1.518232184809043E-2</v>
      </c>
      <c r="AX71" s="90">
        <f t="shared" si="415"/>
        <v>0.28963542237809237</v>
      </c>
      <c r="AY71" s="90">
        <f t="shared" si="415"/>
        <v>8.6466104900124741E-3</v>
      </c>
      <c r="AZ71" s="90">
        <f t="shared" si="415"/>
        <v>0.11266869481039987</v>
      </c>
      <c r="BA71" s="90">
        <f t="shared" si="415"/>
        <v>0.70970190917998832</v>
      </c>
      <c r="BB71" s="90">
        <f t="shared" si="415"/>
        <v>4.8874178372461872</v>
      </c>
      <c r="BC71" s="90">
        <f t="shared" si="416"/>
        <v>0.26967401500848531</v>
      </c>
      <c r="BD71" s="90">
        <f t="shared" si="416"/>
        <v>-0.36181424746596591</v>
      </c>
      <c r="BE71" s="90">
        <f t="shared" si="416"/>
        <v>-8.57363076123695E-2</v>
      </c>
      <c r="BF71" s="90">
        <f t="shared" si="416"/>
        <v>3.130630438770865E-2</v>
      </c>
      <c r="BG71" s="90">
        <f t="shared" si="416"/>
        <v>0.11322454858786757</v>
      </c>
      <c r="BH71" s="90">
        <f t="shared" si="416"/>
        <v>0.16955799062917198</v>
      </c>
      <c r="BI71" s="90">
        <f t="shared" si="416"/>
        <v>8.533148430610904E-2</v>
      </c>
      <c r="BJ71" s="90">
        <f t="shared" si="416"/>
        <v>-4.7365377245289886E-2</v>
      </c>
      <c r="BK71" s="90">
        <f t="shared" si="416"/>
        <v>-2.3237046569402731E-2</v>
      </c>
      <c r="BL71" s="90">
        <f t="shared" si="416"/>
        <v>1.910653172861565E-2</v>
      </c>
      <c r="BM71" s="90">
        <f t="shared" si="417"/>
        <v>8.9030791234475437E-2</v>
      </c>
      <c r="BN71" s="90">
        <f t="shared" si="417"/>
        <v>0.12181866238592809</v>
      </c>
      <c r="BO71" s="90">
        <f t="shared" si="417"/>
        <v>-8.7602595187849852E-2</v>
      </c>
      <c r="BP71" s="64">
        <f t="shared" si="417"/>
        <v>0.25667947288189508</v>
      </c>
      <c r="BQ71" s="90">
        <f t="shared" si="417"/>
        <v>3.5230159153576412E-3</v>
      </c>
      <c r="BR71" s="90">
        <f t="shared" si="417"/>
        <v>3.0383967020445102E-2</v>
      </c>
      <c r="BS71" s="90">
        <f t="shared" si="417"/>
        <v>9.133546977086926E-2</v>
      </c>
      <c r="BT71" s="90">
        <f t="shared" si="417"/>
        <v>7.2530565253317469E-2</v>
      </c>
      <c r="BU71" s="90">
        <f t="shared" si="417"/>
        <v>7.4539613280268702E-2</v>
      </c>
      <c r="BV71" s="90">
        <f t="shared" si="417"/>
        <v>3.808560686002771E-3</v>
      </c>
      <c r="BW71" s="90">
        <f t="shared" si="418"/>
        <v>0.13084747506805261</v>
      </c>
      <c r="BX71" s="90">
        <f t="shared" si="418"/>
        <v>-9.6034259791358823E-3</v>
      </c>
      <c r="BY71" s="90">
        <f t="shared" si="418"/>
        <v>6.760406396285723E-2</v>
      </c>
      <c r="BZ71" s="90">
        <f t="shared" si="418"/>
        <v>2.0520317381202302E-2</v>
      </c>
      <c r="CA71" s="90">
        <f t="shared" si="418"/>
        <v>1.965947011164193E-2</v>
      </c>
      <c r="CB71" s="90">
        <f t="shared" si="418"/>
        <v>0.11074520353025896</v>
      </c>
      <c r="CC71" s="90">
        <f t="shared" si="418"/>
        <v>2.0343251562994435E-2</v>
      </c>
      <c r="CD71" s="90">
        <f t="shared" si="418"/>
        <v>1.4102415509764654E-3</v>
      </c>
      <c r="CE71" s="90">
        <f t="shared" si="418"/>
        <v>1.3166238816590514E-2</v>
      </c>
      <c r="CF71" s="90">
        <f t="shared" si="418"/>
        <v>0.10795760592332426</v>
      </c>
      <c r="CG71" s="90">
        <f t="shared" si="419"/>
        <v>5.0660409135070639E-2</v>
      </c>
      <c r="CH71" s="90">
        <f t="shared" si="419"/>
        <v>1.8498272924457604E-2</v>
      </c>
      <c r="CI71" s="90">
        <f t="shared" si="419"/>
        <v>7.9758902149651423E-3</v>
      </c>
      <c r="CJ71" s="90">
        <f t="shared" si="419"/>
        <v>0.12194857044789975</v>
      </c>
      <c r="CK71" s="90">
        <f t="shared" si="419"/>
        <v>-5.4585599030055887E-2</v>
      </c>
      <c r="CL71" s="90">
        <f t="shared" si="419"/>
        <v>0.18757090442144064</v>
      </c>
      <c r="CM71" s="90">
        <f t="shared" si="419"/>
        <v>2.2194813977579608E-2</v>
      </c>
      <c r="CN71" s="90">
        <f t="shared" si="419"/>
        <v>-6.3850777731758068E-2</v>
      </c>
      <c r="CO71" s="90">
        <f t="shared" si="419"/>
        <v>0.16482211818166381</v>
      </c>
      <c r="CP71" s="90">
        <f t="shared" si="419"/>
        <v>2.2514648069458687E-2</v>
      </c>
      <c r="CQ71" s="90">
        <f t="shared" si="420"/>
        <v>6.7286006720990166E-4</v>
      </c>
      <c r="CR71" s="90">
        <f t="shared" si="420"/>
        <v>6.672788916203154E-2</v>
      </c>
      <c r="CS71" s="90">
        <f t="shared" si="420"/>
        <v>5.13654188281083E-2</v>
      </c>
      <c r="CT71" s="90">
        <f t="shared" si="420"/>
        <v>1.898996948599474E-2</v>
      </c>
    </row>
    <row r="72" spans="2:98" ht="14.65" thickBot="1">
      <c r="B72" s="61" t="s">
        <v>30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46"/>
      <c r="O72" s="39">
        <f t="shared" ref="O72:Z72" si="421">(O25+O26)/(C25+C26)-1</f>
        <v>8.9060115106990523E-2</v>
      </c>
      <c r="P72" s="39">
        <f t="shared" si="421"/>
        <v>8.8019031733375996E-2</v>
      </c>
      <c r="Q72" s="39">
        <f t="shared" si="421"/>
        <v>1.02897499699377E-2</v>
      </c>
      <c r="R72" s="39">
        <f t="shared" si="421"/>
        <v>0.1504803313336136</v>
      </c>
      <c r="S72" s="39">
        <f t="shared" si="421"/>
        <v>-4.2416797308869603E-2</v>
      </c>
      <c r="T72" s="39">
        <f t="shared" si="421"/>
        <v>7.8866284365199713E-2</v>
      </c>
      <c r="U72" s="39">
        <f t="shared" si="421"/>
        <v>0.1376005000922198</v>
      </c>
      <c r="V72" s="39">
        <f t="shared" si="421"/>
        <v>4.0287075564487296E-2</v>
      </c>
      <c r="W72" s="39">
        <f t="shared" si="421"/>
        <v>-9.091478972979683E-3</v>
      </c>
      <c r="X72" s="39">
        <f t="shared" si="421"/>
        <v>0.11513335905891031</v>
      </c>
      <c r="Y72" s="39">
        <f t="shared" si="421"/>
        <v>6.7633235690069959E-2</v>
      </c>
      <c r="Z72" s="47">
        <f t="shared" si="421"/>
        <v>7.7529047378634974E-2</v>
      </c>
      <c r="AA72" s="39">
        <f t="shared" ref="AA72:AM72" si="422">(AA25+AA26)/(O25+O26)-1</f>
        <v>6.2487635046597267E-2</v>
      </c>
      <c r="AB72" s="39">
        <f t="shared" si="422"/>
        <v>5.2863666805627485E-2</v>
      </c>
      <c r="AC72" s="39">
        <f t="shared" si="422"/>
        <v>3.7655149621993012E-2</v>
      </c>
      <c r="AD72" s="39">
        <f t="shared" si="422"/>
        <v>0.1137433936871779</v>
      </c>
      <c r="AE72" s="39">
        <f t="shared" si="422"/>
        <v>0.24282927795026255</v>
      </c>
      <c r="AF72" s="39">
        <f t="shared" si="422"/>
        <v>-2.6211402932244665E-2</v>
      </c>
      <c r="AG72" s="39">
        <f t="shared" si="422"/>
        <v>0.13883679843002983</v>
      </c>
      <c r="AH72" s="87">
        <f t="shared" si="422"/>
        <v>9.0429444788489688E-2</v>
      </c>
      <c r="AI72" s="93">
        <f t="shared" si="422"/>
        <v>0.18958179033243883</v>
      </c>
      <c r="AJ72" s="93">
        <f t="shared" si="422"/>
        <v>9.3381136868011527E-2</v>
      </c>
      <c r="AK72" s="87">
        <f t="shared" si="422"/>
        <v>4.9598715472998212E-3</v>
      </c>
      <c r="AL72" s="93">
        <f t="shared" si="422"/>
        <v>0.13551354936590254</v>
      </c>
      <c r="AM72" s="87">
        <f t="shared" si="422"/>
        <v>0.15628961342119707</v>
      </c>
      <c r="AN72" s="87">
        <f t="shared" ref="AN72:BB72" si="423">(AN25+AN26)/(AB25+AB26)-1</f>
        <v>0.19082920106712087</v>
      </c>
      <c r="AO72" s="87">
        <f t="shared" si="423"/>
        <v>-0.23364423690569436</v>
      </c>
      <c r="AP72" s="87">
        <f t="shared" si="423"/>
        <v>-0.9218137509200055</v>
      </c>
      <c r="AQ72" s="87">
        <f t="shared" si="423"/>
        <v>-0.51250864592223411</v>
      </c>
      <c r="AR72" s="93">
        <f t="shared" si="423"/>
        <v>0.27737004307619206</v>
      </c>
      <c r="AS72" s="93">
        <f t="shared" si="423"/>
        <v>0.14102651457063398</v>
      </c>
      <c r="AT72" s="93">
        <f t="shared" si="423"/>
        <v>0.16375595999075077</v>
      </c>
      <c r="AU72" s="93">
        <f t="shared" si="423"/>
        <v>0.21687621655188982</v>
      </c>
      <c r="AV72" s="93">
        <f t="shared" si="423"/>
        <v>7.953367948069423E-2</v>
      </c>
      <c r="AW72" s="93">
        <f t="shared" si="423"/>
        <v>0.25101166752661674</v>
      </c>
      <c r="AX72" s="93">
        <f t="shared" si="423"/>
        <v>0.27603911445881701</v>
      </c>
      <c r="AY72" s="93">
        <f t="shared" si="423"/>
        <v>2.1026719046556286E-2</v>
      </c>
      <c r="AZ72" s="93">
        <f t="shared" si="423"/>
        <v>0.11586292346902516</v>
      </c>
      <c r="BA72" s="93">
        <f t="shared" si="423"/>
        <v>0.8634566028619346</v>
      </c>
      <c r="BB72" s="93">
        <f t="shared" si="423"/>
        <v>14.243165923274322</v>
      </c>
      <c r="BC72" s="93">
        <f t="shared" ref="BC72:BS72" si="424">(BC25+BC26)/(AQ25+AQ26)-1</f>
        <v>1.7721938428086936</v>
      </c>
      <c r="BD72" s="93">
        <f t="shared" si="424"/>
        <v>0.12767776516228113</v>
      </c>
      <c r="BE72" s="93">
        <f t="shared" si="424"/>
        <v>1.1285337886534519E-2</v>
      </c>
      <c r="BF72" s="93">
        <f t="shared" si="424"/>
        <v>8.1466081241310384E-4</v>
      </c>
      <c r="BG72" s="93">
        <f t="shared" si="424"/>
        <v>6.686225985426586E-2</v>
      </c>
      <c r="BH72" s="93">
        <f t="shared" si="424"/>
        <v>5.2594171310466287E-2</v>
      </c>
      <c r="BI72" s="93">
        <f t="shared" si="424"/>
        <v>1.686107783840618E-2</v>
      </c>
      <c r="BJ72" s="93">
        <f t="shared" si="424"/>
        <v>1.3449947044310795E-2</v>
      </c>
      <c r="BK72" s="93">
        <f t="shared" si="424"/>
        <v>5.1175262505630981E-2</v>
      </c>
      <c r="BL72" s="93">
        <f t="shared" si="424"/>
        <v>2.042049017720915E-2</v>
      </c>
      <c r="BM72" s="93">
        <f t="shared" si="424"/>
        <v>5.1777124425065324E-2</v>
      </c>
      <c r="BN72" s="93">
        <f t="shared" si="424"/>
        <v>4.9060115656953229E-2</v>
      </c>
      <c r="BO72" s="93">
        <f t="shared" si="424"/>
        <v>-3.9939634364148935E-3</v>
      </c>
      <c r="BP72" s="87">
        <f t="shared" si="424"/>
        <v>4.9275820101521539E-2</v>
      </c>
      <c r="BQ72" s="93">
        <f t="shared" si="424"/>
        <v>-4.4180936269534454E-3</v>
      </c>
      <c r="BR72" s="93">
        <f t="shared" si="424"/>
        <v>0.1052562464597786</v>
      </c>
      <c r="BS72" s="93">
        <f t="shared" si="424"/>
        <v>9.0906152898191817E-2</v>
      </c>
      <c r="BT72" s="93">
        <f t="shared" ref="BT72:BZ72" si="425">(BT25+BT26)/(BH25+BH26)-1</f>
        <v>7.0061849889520245E-2</v>
      </c>
      <c r="BU72" s="93">
        <f t="shared" si="425"/>
        <v>8.3560772263315375E-2</v>
      </c>
      <c r="BV72" s="93">
        <f t="shared" si="425"/>
        <v>3.9361118036329801E-2</v>
      </c>
      <c r="BW72" s="93">
        <f t="shared" si="425"/>
        <v>0.25652034289411629</v>
      </c>
      <c r="BX72" s="93">
        <f t="shared" si="425"/>
        <v>0.19074668515430249</v>
      </c>
      <c r="BY72" s="93">
        <f t="shared" si="425"/>
        <v>0.16521428744286881</v>
      </c>
      <c r="BZ72" s="93">
        <f t="shared" si="425"/>
        <v>0.1524721712967585</v>
      </c>
      <c r="CA72" s="93">
        <f t="shared" ref="CA72:CF72" si="426">(CA25+CA26)/(BO25+BO26)-1</f>
        <v>7.1358547249218418E-2</v>
      </c>
      <c r="CB72" s="93">
        <f t="shared" si="426"/>
        <v>0.24343659066811352</v>
      </c>
      <c r="CC72" s="93">
        <f t="shared" si="426"/>
        <v>0.21751141598220425</v>
      </c>
      <c r="CD72" s="93">
        <f t="shared" si="426"/>
        <v>0.20187067898058864</v>
      </c>
      <c r="CE72" s="93">
        <f t="shared" si="426"/>
        <v>0.11499488596570728</v>
      </c>
      <c r="CF72" s="93">
        <f t="shared" si="426"/>
        <v>0.19692621846322167</v>
      </c>
      <c r="CG72" s="93">
        <f t="shared" ref="CG72" si="427">(CG25+CG26)/(BU25+BU26)-1</f>
        <v>0.1667707082664287</v>
      </c>
      <c r="CH72" s="93">
        <f t="shared" ref="CH72" si="428">(CH25+CH26)/(BV25+BV26)-1</f>
        <v>5.5032824800419933E-2</v>
      </c>
      <c r="CI72" s="93">
        <f t="shared" ref="CI72" si="429">(CI25+CI26)/(BW25+BW26)-1</f>
        <v>1.2564363271613477E-2</v>
      </c>
      <c r="CJ72" s="93">
        <f t="shared" ref="CJ72" si="430">(CJ25+CJ26)/(BX25+BX26)-1</f>
        <v>7.737286150256506E-2</v>
      </c>
      <c r="CK72" s="93">
        <f t="shared" ref="CK72" si="431">(CK25+CK26)/(BY25+BY26)-1</f>
        <v>-8.5322387743882455E-2</v>
      </c>
      <c r="CL72" s="93">
        <f t="shared" ref="CL72" si="432">(CL25+CL26)/(BZ25+BZ26)-1</f>
        <v>8.0337571948365216E-2</v>
      </c>
      <c r="CM72" s="93">
        <f t="shared" ref="CM72" si="433">(CM25+CM26)/(CA25+CA26)-1</f>
        <v>1.7909755358398227E-2</v>
      </c>
      <c r="CN72" s="93">
        <f t="shared" ref="CN72" si="434">(CN25+CN26)/(CB25+CB26)-1</f>
        <v>-9.2351045831861711E-2</v>
      </c>
      <c r="CO72" s="93">
        <f t="shared" ref="CO72" si="435">(CO25+CO26)/(CC25+CC26)-1</f>
        <v>0.14259027445812422</v>
      </c>
      <c r="CP72" s="93">
        <f t="shared" ref="CP72" si="436">(CP25+CP26)/(CD25+CD26)-1</f>
        <v>-8.3362212144005854E-2</v>
      </c>
      <c r="CQ72" s="93">
        <f t="shared" ref="CQ72" si="437">(CQ25+CQ26)/(CE25+CE26)-1</f>
        <v>-8.0028653965089624E-3</v>
      </c>
      <c r="CR72" s="93">
        <f t="shared" ref="CR72" si="438">(CR25+CR26)/(CF25+CF26)-1</f>
        <v>6.0323567922804466E-2</v>
      </c>
      <c r="CS72" s="93">
        <f t="shared" ref="CS72" si="439">(CS25+CS26)/(CG25+CG26)-1</f>
        <v>-2.2804208342178445E-2</v>
      </c>
      <c r="CT72" s="93">
        <f t="shared" ref="CT72" si="440">(CT25+CT26)/(CH25+CH26)-1</f>
        <v>0.10143182024307151</v>
      </c>
    </row>
    <row r="73" spans="2:98" s="335" customFormat="1" ht="14.65" thickBot="1">
      <c r="B73" s="355"/>
      <c r="C73" s="356" t="e">
        <f t="shared" ref="C73" si="441">C27/#REF!-1</f>
        <v>#REF!</v>
      </c>
      <c r="D73" s="356" t="e">
        <f t="shared" ref="D73" si="442">D27/#REF!-1</f>
        <v>#REF!</v>
      </c>
      <c r="E73" s="356" t="e">
        <f t="shared" ref="E73" si="443">E27/#REF!-1</f>
        <v>#REF!</v>
      </c>
      <c r="F73" s="356" t="e">
        <f t="shared" ref="F73" si="444">F27/#REF!-1</f>
        <v>#REF!</v>
      </c>
      <c r="G73" s="356" t="e">
        <f t="shared" ref="G73" si="445">G27/#REF!-1</f>
        <v>#REF!</v>
      </c>
      <c r="H73" s="356" t="e">
        <f t="shared" ref="H73" si="446">H27/#REF!-1</f>
        <v>#REF!</v>
      </c>
      <c r="I73" s="356" t="e">
        <f t="shared" ref="I73" si="447">I27/#REF!-1</f>
        <v>#REF!</v>
      </c>
      <c r="J73" s="356" t="e">
        <f t="shared" ref="J73" si="448">J27/#REF!-1</f>
        <v>#REF!</v>
      </c>
      <c r="K73" s="356" t="e">
        <f t="shared" ref="K73" si="449">K27/#REF!-1</f>
        <v>#REF!</v>
      </c>
      <c r="L73" s="356" t="e">
        <f t="shared" ref="L73:BV73" si="450">L27/#REF!-1</f>
        <v>#REF!</v>
      </c>
      <c r="M73" s="356" t="e">
        <f t="shared" si="450"/>
        <v>#REF!</v>
      </c>
      <c r="N73" s="356" t="e">
        <f t="shared" si="450"/>
        <v>#REF!</v>
      </c>
      <c r="O73" s="356" t="e">
        <f t="shared" si="450"/>
        <v>#REF!</v>
      </c>
      <c r="P73" s="356" t="e">
        <f t="shared" si="450"/>
        <v>#REF!</v>
      </c>
      <c r="Q73" s="356" t="e">
        <f t="shared" si="450"/>
        <v>#REF!</v>
      </c>
      <c r="R73" s="356" t="e">
        <f t="shared" si="450"/>
        <v>#REF!</v>
      </c>
      <c r="S73" s="356" t="e">
        <f t="shared" si="450"/>
        <v>#REF!</v>
      </c>
      <c r="T73" s="356" t="e">
        <f t="shared" si="450"/>
        <v>#REF!</v>
      </c>
      <c r="U73" s="356" t="e">
        <f t="shared" si="450"/>
        <v>#REF!</v>
      </c>
      <c r="V73" s="356" t="e">
        <f t="shared" si="450"/>
        <v>#REF!</v>
      </c>
      <c r="W73" s="356" t="e">
        <f t="shared" si="450"/>
        <v>#REF!</v>
      </c>
      <c r="X73" s="356" t="e">
        <f t="shared" si="450"/>
        <v>#REF!</v>
      </c>
      <c r="Y73" s="356" t="e">
        <f t="shared" si="450"/>
        <v>#REF!</v>
      </c>
      <c r="Z73" s="356" t="e">
        <f t="shared" si="450"/>
        <v>#REF!</v>
      </c>
      <c r="AA73" s="356" t="e">
        <f t="shared" si="450"/>
        <v>#REF!</v>
      </c>
      <c r="AB73" s="356" t="e">
        <f t="shared" si="450"/>
        <v>#REF!</v>
      </c>
      <c r="AC73" s="356" t="e">
        <f t="shared" si="450"/>
        <v>#REF!</v>
      </c>
      <c r="AD73" s="356" t="e">
        <f t="shared" si="450"/>
        <v>#REF!</v>
      </c>
      <c r="AE73" s="356" t="e">
        <f t="shared" si="450"/>
        <v>#REF!</v>
      </c>
      <c r="AF73" s="356" t="e">
        <f t="shared" si="450"/>
        <v>#REF!</v>
      </c>
      <c r="AG73" s="356" t="e">
        <f t="shared" si="450"/>
        <v>#REF!</v>
      </c>
      <c r="AH73" s="356" t="e">
        <f t="shared" si="450"/>
        <v>#REF!</v>
      </c>
      <c r="AI73" s="356" t="e">
        <f t="shared" si="450"/>
        <v>#REF!</v>
      </c>
      <c r="AJ73" s="356" t="e">
        <f t="shared" si="450"/>
        <v>#REF!</v>
      </c>
      <c r="AK73" s="356" t="e">
        <f t="shared" si="450"/>
        <v>#REF!</v>
      </c>
      <c r="AL73" s="356" t="e">
        <f t="shared" si="450"/>
        <v>#REF!</v>
      </c>
      <c r="AM73" s="356" t="e">
        <f t="shared" si="450"/>
        <v>#REF!</v>
      </c>
      <c r="AN73" s="356" t="e">
        <f t="shared" si="450"/>
        <v>#REF!</v>
      </c>
      <c r="AO73" s="356" t="e">
        <f t="shared" si="450"/>
        <v>#REF!</v>
      </c>
      <c r="AP73" s="356" t="e">
        <f t="shared" si="450"/>
        <v>#REF!</v>
      </c>
      <c r="AQ73" s="356" t="e">
        <f t="shared" si="450"/>
        <v>#REF!</v>
      </c>
      <c r="AR73" s="356" t="e">
        <f t="shared" si="450"/>
        <v>#REF!</v>
      </c>
      <c r="AS73" s="356" t="e">
        <f t="shared" si="450"/>
        <v>#REF!</v>
      </c>
      <c r="AT73" s="356" t="e">
        <f t="shared" si="450"/>
        <v>#REF!</v>
      </c>
      <c r="AU73" s="356" t="e">
        <f t="shared" si="450"/>
        <v>#REF!</v>
      </c>
      <c r="AV73" s="356" t="e">
        <f t="shared" si="450"/>
        <v>#REF!</v>
      </c>
      <c r="AW73" s="356" t="e">
        <f t="shared" si="450"/>
        <v>#REF!</v>
      </c>
      <c r="AX73" s="356" t="e">
        <f t="shared" si="450"/>
        <v>#REF!</v>
      </c>
      <c r="AY73" s="356" t="e">
        <f t="shared" si="450"/>
        <v>#REF!</v>
      </c>
      <c r="AZ73" s="356" t="e">
        <f t="shared" si="450"/>
        <v>#REF!</v>
      </c>
      <c r="BA73" s="356" t="e">
        <f t="shared" si="450"/>
        <v>#REF!</v>
      </c>
      <c r="BB73" s="356" t="e">
        <f t="shared" si="450"/>
        <v>#REF!</v>
      </c>
      <c r="BC73" s="356" t="e">
        <f t="shared" si="450"/>
        <v>#REF!</v>
      </c>
      <c r="BD73" s="356" t="e">
        <f t="shared" si="450"/>
        <v>#REF!</v>
      </c>
      <c r="BE73" s="356" t="e">
        <f t="shared" si="450"/>
        <v>#REF!</v>
      </c>
      <c r="BF73" s="356" t="e">
        <f t="shared" si="450"/>
        <v>#REF!</v>
      </c>
      <c r="BG73" s="356" t="e">
        <f t="shared" si="450"/>
        <v>#REF!</v>
      </c>
      <c r="BH73" s="356" t="e">
        <f t="shared" si="450"/>
        <v>#REF!</v>
      </c>
      <c r="BI73" s="356" t="e">
        <f t="shared" si="450"/>
        <v>#REF!</v>
      </c>
      <c r="BJ73" s="356" t="e">
        <f t="shared" si="450"/>
        <v>#REF!</v>
      </c>
      <c r="BK73" s="356" t="e">
        <f t="shared" si="450"/>
        <v>#REF!</v>
      </c>
      <c r="BL73" s="356" t="e">
        <f t="shared" si="450"/>
        <v>#REF!</v>
      </c>
      <c r="BM73" s="356" t="e">
        <f t="shared" si="450"/>
        <v>#REF!</v>
      </c>
      <c r="BN73" s="356" t="e">
        <f t="shared" si="450"/>
        <v>#REF!</v>
      </c>
      <c r="BO73" s="356" t="e">
        <f t="shared" si="450"/>
        <v>#REF!</v>
      </c>
      <c r="BP73" s="356" t="e">
        <f t="shared" si="450"/>
        <v>#REF!</v>
      </c>
      <c r="BQ73" s="356" t="e">
        <f t="shared" si="450"/>
        <v>#REF!</v>
      </c>
      <c r="BR73" s="356" t="e">
        <f t="shared" si="450"/>
        <v>#REF!</v>
      </c>
      <c r="BS73" s="356" t="e">
        <f t="shared" si="450"/>
        <v>#REF!</v>
      </c>
      <c r="BT73" s="356" t="e">
        <f t="shared" si="450"/>
        <v>#REF!</v>
      </c>
      <c r="BU73" s="356" t="e">
        <f t="shared" si="450"/>
        <v>#REF!</v>
      </c>
      <c r="BV73" s="356" t="e">
        <f t="shared" si="450"/>
        <v>#REF!</v>
      </c>
      <c r="BW73" s="356">
        <f t="shared" ref="BW73" si="451">BW27/BK27-1</f>
        <v>0.16317445333935821</v>
      </c>
      <c r="BX73" s="356">
        <f t="shared" ref="BX73" si="452">BX27/BL27-1</f>
        <v>5.5518216818138288E-2</v>
      </c>
      <c r="BY73" s="356">
        <f t="shared" ref="BY73" si="453">BY27/BM27-1</f>
        <v>4.9494894088485841E-2</v>
      </c>
      <c r="BZ73" s="356">
        <f t="shared" ref="BZ73" si="454">BZ27/BN27-1</f>
        <v>2.2174383010421739E-2</v>
      </c>
      <c r="CA73" s="356">
        <f t="shared" ref="CA73" si="455">CA27/BO27-1</f>
        <v>-3.6694883218307828E-2</v>
      </c>
      <c r="CB73" s="356">
        <f t="shared" ref="CB73" si="456">CB27/BP27-1</f>
        <v>0.10895780270963185</v>
      </c>
      <c r="CC73" s="356">
        <f t="shared" ref="CC73" si="457">CC27/BQ27-1</f>
        <v>8.8128982818509671E-2</v>
      </c>
      <c r="CD73" s="356">
        <f t="shared" ref="CD73" si="458">CD27/BR27-1</f>
        <v>6.3286816608430163E-2</v>
      </c>
      <c r="CE73" s="356">
        <f t="shared" ref="CE73" si="459">CE27/BS27-1</f>
        <v>4.0338892103357615E-3</v>
      </c>
      <c r="CF73" s="356">
        <f t="shared" ref="CF73" si="460">CF27/BT27-1</f>
        <v>5.4301708208976507E-2</v>
      </c>
      <c r="CG73" s="356">
        <f t="shared" ref="CG73" si="461">CG27/BU27-1</f>
        <v>-1.8294475613244709E-2</v>
      </c>
      <c r="CH73" s="356">
        <f t="shared" ref="CH73" si="462">CH27/BV27-1</f>
        <v>-9.7372052676280796E-2</v>
      </c>
      <c r="CI73" s="356">
        <f t="shared" ref="CI73" si="463">CI27/BW27-1</f>
        <v>-0.10532233540826674</v>
      </c>
      <c r="CJ73" s="356">
        <f t="shared" ref="CJ73" si="464">CJ27/BX27-1</f>
        <v>-7.8697362572887064E-3</v>
      </c>
      <c r="CK73" s="356">
        <f t="shared" ref="CK73" si="465">CK27/BY27-1</f>
        <v>-0.16338499009102203</v>
      </c>
      <c r="CL73" s="356">
        <f t="shared" ref="CL73" si="466">CL27/BZ27-1</f>
        <v>4.6517448669293193E-2</v>
      </c>
      <c r="CM73" s="356">
        <f t="shared" ref="CM73" si="467">CM27/CA27-1</f>
        <v>-8.1844079992571261E-2</v>
      </c>
      <c r="CN73" s="356">
        <f t="shared" ref="CN73" si="468">CN27/CB27-1</f>
        <v>-0.15860919931471595</v>
      </c>
      <c r="CO73" s="356">
        <f t="shared" ref="CO73" si="469">CO27/CC27-1</f>
        <v>4.837742602127082E-2</v>
      </c>
      <c r="CP73" s="356">
        <f t="shared" ref="CP73" si="470">CP27/CD27-1</f>
        <v>-0.12475232247264056</v>
      </c>
      <c r="CQ73" s="356">
        <f t="shared" ref="CQ73" si="471">CQ27/CE27-1</f>
        <v>-7.7508567540031326E-2</v>
      </c>
      <c r="CR73" s="356">
        <f t="shared" ref="CR73" si="472">CR27/CF27-1</f>
        <v>6.0141137624492025E-4</v>
      </c>
      <c r="CS73" s="356">
        <f t="shared" ref="CS73" si="473">CS27/CG27-1</f>
        <v>-1.8729752649555897E-2</v>
      </c>
      <c r="CT73" s="356">
        <f>CT27/CH27-1</f>
        <v>6.3423402017218189E-2</v>
      </c>
    </row>
    <row r="74" spans="2:98" s="335" customFormat="1" ht="14.65" thickBot="1">
      <c r="B74" s="357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358"/>
      <c r="Z74" s="358"/>
      <c r="AI74" s="359"/>
      <c r="AK74" s="359"/>
      <c r="AL74" s="359"/>
      <c r="AM74" s="359"/>
      <c r="AN74" s="359"/>
      <c r="AO74" s="359"/>
      <c r="AP74" s="359"/>
      <c r="AQ74" s="359"/>
      <c r="AR74" s="359"/>
      <c r="AS74" s="359"/>
      <c r="AT74" s="359"/>
      <c r="AU74" s="359"/>
      <c r="AV74" s="359"/>
      <c r="AW74" s="359"/>
      <c r="AX74" s="359"/>
      <c r="AY74" s="359"/>
      <c r="AZ74" s="359"/>
      <c r="BA74" s="359"/>
      <c r="BB74" s="359"/>
      <c r="BC74" s="359"/>
      <c r="BD74" s="359"/>
      <c r="BE74" s="359"/>
      <c r="BF74" s="359"/>
      <c r="BG74" s="359"/>
      <c r="BH74" s="359"/>
      <c r="BI74" s="359"/>
      <c r="BJ74" s="359"/>
      <c r="BK74" s="359"/>
      <c r="BL74" s="359"/>
      <c r="BM74" s="359"/>
      <c r="BN74" s="359"/>
      <c r="BO74" s="359"/>
      <c r="BP74" s="359"/>
      <c r="BQ74" s="359"/>
      <c r="BR74" s="359"/>
      <c r="BS74" s="359"/>
      <c r="BT74" s="359"/>
      <c r="BU74" s="359"/>
      <c r="BV74" s="359"/>
      <c r="BW74" s="356" t="e">
        <f t="shared" ref="BW74:CS74" si="474">BW28/BK28-1</f>
        <v>#REF!</v>
      </c>
      <c r="BX74" s="356" t="e">
        <f t="shared" si="474"/>
        <v>#REF!</v>
      </c>
      <c r="BY74" s="356" t="e">
        <f t="shared" si="474"/>
        <v>#REF!</v>
      </c>
      <c r="BZ74" s="356" t="e">
        <f t="shared" si="474"/>
        <v>#REF!</v>
      </c>
      <c r="CA74" s="356" t="e">
        <f t="shared" si="474"/>
        <v>#REF!</v>
      </c>
      <c r="CB74" s="356" t="e">
        <f t="shared" si="474"/>
        <v>#REF!</v>
      </c>
      <c r="CC74" s="356" t="e">
        <f t="shared" si="474"/>
        <v>#REF!</v>
      </c>
      <c r="CD74" s="356" t="e">
        <f t="shared" si="474"/>
        <v>#REF!</v>
      </c>
      <c r="CE74" s="356" t="e">
        <f t="shared" si="474"/>
        <v>#REF!</v>
      </c>
      <c r="CF74" s="356" t="e">
        <f t="shared" si="474"/>
        <v>#REF!</v>
      </c>
      <c r="CG74" s="356" t="e">
        <f t="shared" si="474"/>
        <v>#REF!</v>
      </c>
      <c r="CH74" s="356" t="e">
        <f t="shared" si="474"/>
        <v>#REF!</v>
      </c>
      <c r="CI74" s="356" t="e">
        <f t="shared" si="474"/>
        <v>#REF!</v>
      </c>
      <c r="CJ74" s="356" t="e">
        <f t="shared" si="474"/>
        <v>#REF!</v>
      </c>
      <c r="CK74" s="356" t="e">
        <f t="shared" si="474"/>
        <v>#REF!</v>
      </c>
      <c r="CL74" s="356" t="e">
        <f t="shared" si="474"/>
        <v>#REF!</v>
      </c>
      <c r="CM74" s="356" t="e">
        <f t="shared" si="474"/>
        <v>#REF!</v>
      </c>
      <c r="CN74" s="356" t="e">
        <f t="shared" si="474"/>
        <v>#REF!</v>
      </c>
      <c r="CO74" s="356" t="e">
        <f t="shared" si="474"/>
        <v>#REF!</v>
      </c>
      <c r="CP74" s="356" t="e">
        <f t="shared" si="474"/>
        <v>#REF!</v>
      </c>
      <c r="CQ74" s="356" t="e">
        <f t="shared" si="474"/>
        <v>#REF!</v>
      </c>
      <c r="CR74" s="356" t="e">
        <f t="shared" si="474"/>
        <v>#REF!</v>
      </c>
      <c r="CS74" s="356" t="e">
        <f t="shared" si="474"/>
        <v>#REF!</v>
      </c>
      <c r="CT74" s="356" t="e">
        <f>CT28/CH28-1</f>
        <v>#REF!</v>
      </c>
    </row>
    <row r="75" spans="2:98" ht="15.75">
      <c r="B75" s="26" t="s">
        <v>26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27"/>
      <c r="AB75" s="27"/>
      <c r="AC75" s="27"/>
      <c r="AD75" s="27"/>
      <c r="AE75" s="27"/>
      <c r="AF75" s="27"/>
      <c r="AG75" s="27"/>
      <c r="AH75" s="27"/>
      <c r="AI75" s="51"/>
      <c r="AJ75" s="97"/>
      <c r="AK75" s="27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</row>
    <row r="76" spans="2:98">
      <c r="B76" s="28" t="s">
        <v>2</v>
      </c>
      <c r="N76" s="6"/>
      <c r="O76" s="37"/>
      <c r="P76" s="37"/>
      <c r="Q76" s="37"/>
      <c r="R76" s="37"/>
      <c r="Z76" s="6"/>
      <c r="AK76" s="62"/>
      <c r="CG76"/>
    </row>
    <row r="77" spans="2:98">
      <c r="B77" s="29" t="s">
        <v>1</v>
      </c>
      <c r="N77" s="6"/>
      <c r="O77" s="37">
        <f t="shared" ref="O77:X81" si="475">O31/C31-1</f>
        <v>4.9323160699104696E-2</v>
      </c>
      <c r="P77" s="37">
        <f t="shared" si="475"/>
        <v>3.8798282616762103E-2</v>
      </c>
      <c r="Q77" s="37">
        <f t="shared" si="475"/>
        <v>7.4500315622150204E-3</v>
      </c>
      <c r="R77" s="37">
        <f t="shared" si="475"/>
        <v>2.6836392555851907E-2</v>
      </c>
      <c r="S77" s="37">
        <f t="shared" si="475"/>
        <v>6.2459676188357793E-3</v>
      </c>
      <c r="T77" s="37">
        <f t="shared" si="475"/>
        <v>7.0326547810652951E-3</v>
      </c>
      <c r="U77" s="37">
        <f t="shared" si="475"/>
        <v>1.398418652259581E-2</v>
      </c>
      <c r="V77" s="37">
        <f t="shared" si="475"/>
        <v>9.4674721372678405E-3</v>
      </c>
      <c r="W77" s="37">
        <f t="shared" si="475"/>
        <v>2.58517089747623E-3</v>
      </c>
      <c r="X77" s="37">
        <f t="shared" si="475"/>
        <v>8.1420614261826785E-3</v>
      </c>
      <c r="Y77" s="37">
        <f t="shared" ref="Y77:AH81" si="476">Y31/M31-1</f>
        <v>8.6121428299061886E-3</v>
      </c>
      <c r="Z77" s="45">
        <f t="shared" si="476"/>
        <v>7.2428958657628772E-3</v>
      </c>
      <c r="AA77" s="37">
        <f t="shared" si="476"/>
        <v>6.4022254714886095E-3</v>
      </c>
      <c r="AB77" s="37">
        <f t="shared" si="476"/>
        <v>1.9363069420612611E-3</v>
      </c>
      <c r="AC77" s="37">
        <f t="shared" si="476"/>
        <v>-6.9632038661522344E-3</v>
      </c>
      <c r="AD77" s="37">
        <f t="shared" si="476"/>
        <v>6.1050151899233462E-4</v>
      </c>
      <c r="AE77" s="37">
        <f t="shared" si="476"/>
        <v>1.7988095346879174E-2</v>
      </c>
      <c r="AF77" s="37">
        <f t="shared" si="476"/>
        <v>-1.709303079265645E-3</v>
      </c>
      <c r="AG77" s="37">
        <f t="shared" si="476"/>
        <v>2.6496585332982381E-3</v>
      </c>
      <c r="AH77" s="64">
        <f t="shared" si="476"/>
        <v>-1.9857277189894162E-5</v>
      </c>
      <c r="AI77" s="90">
        <f t="shared" ref="AI77:AR81" si="477">AI31/W31-1</f>
        <v>5.7576526291915897E-3</v>
      </c>
      <c r="AJ77" s="90">
        <f t="shared" si="477"/>
        <v>4.847514660501373E-3</v>
      </c>
      <c r="AK77" s="64">
        <f t="shared" si="477"/>
        <v>-2.7848168294959397E-3</v>
      </c>
      <c r="AL77" s="90">
        <f t="shared" si="477"/>
        <v>1.0392468011164446E-3</v>
      </c>
      <c r="AM77" s="64">
        <f t="shared" si="477"/>
        <v>7.1029462181730674E-2</v>
      </c>
      <c r="AN77" s="64">
        <f t="shared" si="477"/>
        <v>8.0674135645427913E-2</v>
      </c>
      <c r="AO77" s="64">
        <f t="shared" si="477"/>
        <v>-5.2809609674511315E-2</v>
      </c>
      <c r="AP77" s="64">
        <f t="shared" si="477"/>
        <v>-0.26848125484314667</v>
      </c>
      <c r="AQ77" s="64">
        <f t="shared" si="477"/>
        <v>-0.30762102332453622</v>
      </c>
      <c r="AR77" s="90">
        <f t="shared" si="477"/>
        <v>-0.23007344813310138</v>
      </c>
      <c r="AS77" s="90">
        <f t="shared" ref="AS77:BB81" si="478">AS31/AG31-1</f>
        <v>-0.18654387444890086</v>
      </c>
      <c r="AT77" s="90">
        <f t="shared" si="478"/>
        <v>-0.17030423191087285</v>
      </c>
      <c r="AU77" s="90">
        <f t="shared" si="478"/>
        <v>-0.14076907618331191</v>
      </c>
      <c r="AV77" s="90">
        <f t="shared" si="478"/>
        <v>-0.12889610823642483</v>
      </c>
      <c r="AW77" s="90">
        <f t="shared" si="478"/>
        <v>-0.11035380734437006</v>
      </c>
      <c r="AX77" s="90">
        <f t="shared" si="478"/>
        <v>-9.1236845244241915E-2</v>
      </c>
      <c r="AY77" s="90">
        <f t="shared" si="478"/>
        <v>-9.6387886668117595E-2</v>
      </c>
      <c r="AZ77" s="90">
        <f t="shared" si="478"/>
        <v>-6.8936280757586843E-2</v>
      </c>
      <c r="BA77" s="90">
        <f t="shared" si="478"/>
        <v>0.10791527691418823</v>
      </c>
      <c r="BB77" s="90">
        <f t="shared" si="478"/>
        <v>0.43928436694851269</v>
      </c>
      <c r="BC77" s="90">
        <f t="shared" ref="BC77:BL81" si="479">BC31/AQ31-1</f>
        <v>0.48358883840740341</v>
      </c>
      <c r="BD77" s="90">
        <f t="shared" si="479"/>
        <v>0.37435114293680227</v>
      </c>
      <c r="BE77" s="90">
        <f t="shared" si="479"/>
        <v>0.28349968350242927</v>
      </c>
      <c r="BF77" s="90">
        <f t="shared" si="479"/>
        <v>0.25054923753379188</v>
      </c>
      <c r="BG77" s="90">
        <f t="shared" si="479"/>
        <v>0.21510664788291489</v>
      </c>
      <c r="BH77" s="90">
        <f t="shared" si="479"/>
        <v>0.18643220009346795</v>
      </c>
      <c r="BI77" s="90">
        <f t="shared" si="479"/>
        <v>0.16381671877574289</v>
      </c>
      <c r="BJ77" s="90">
        <f t="shared" si="479"/>
        <v>0.14350290986664938</v>
      </c>
      <c r="BK77" s="90">
        <f t="shared" si="479"/>
        <v>0.11377398700821328</v>
      </c>
      <c r="BL77" s="90">
        <f t="shared" si="479"/>
        <v>6.8543742563241139E-2</v>
      </c>
      <c r="BM77" s="90">
        <f t="shared" ref="BM77:BV81" si="480">BM31/BA31-1</f>
        <v>5.3506072179303032E-2</v>
      </c>
      <c r="BN77" s="90">
        <f t="shared" si="480"/>
        <v>2.0383529704829373E-2</v>
      </c>
      <c r="BO77" s="90">
        <f t="shared" si="480"/>
        <v>3.8495080692946937E-2</v>
      </c>
      <c r="BP77" s="64">
        <f t="shared" si="480"/>
        <v>2.397472976815207E-2</v>
      </c>
      <c r="BQ77" s="90">
        <f t="shared" si="480"/>
        <v>1.4004265774954616E-2</v>
      </c>
      <c r="BR77" s="90">
        <f t="shared" si="480"/>
        <v>1.6145982151656746E-2</v>
      </c>
      <c r="BS77" s="90">
        <f t="shared" si="480"/>
        <v>1.6972272343592776E-2</v>
      </c>
      <c r="BT77" s="90">
        <f t="shared" si="480"/>
        <v>1.5355107877837337E-2</v>
      </c>
      <c r="BU77" s="90">
        <f t="shared" si="480"/>
        <v>1.5271585450029601E-2</v>
      </c>
      <c r="BV77" s="90">
        <f t="shared" si="480"/>
        <v>1.2679750505087517E-2</v>
      </c>
      <c r="BW77" s="90">
        <f t="shared" ref="BW77:CF81" si="481">BW31/BK31-1</f>
        <v>-1.288764576659418E-2</v>
      </c>
      <c r="BX77" s="90">
        <f t="shared" si="481"/>
        <v>-1.2755533044078504E-2</v>
      </c>
      <c r="BY77" s="90">
        <f t="shared" si="481"/>
        <v>-2.5598567357394408E-3</v>
      </c>
      <c r="BZ77" s="90">
        <f t="shared" si="481"/>
        <v>-4.5263530732434498E-3</v>
      </c>
      <c r="CA77" s="90">
        <f t="shared" si="481"/>
        <v>-1.2948961676140569E-2</v>
      </c>
      <c r="CB77" s="90">
        <f t="shared" si="481"/>
        <v>2.5602155867838761E-3</v>
      </c>
      <c r="CC77" s="90">
        <f t="shared" si="481"/>
        <v>9.261445512912081E-3</v>
      </c>
      <c r="CD77" s="90">
        <f t="shared" si="481"/>
        <v>1.2451849267443249E-2</v>
      </c>
      <c r="CE77" s="90">
        <f t="shared" si="481"/>
        <v>7.5523905550365367E-3</v>
      </c>
      <c r="CF77" s="90">
        <f t="shared" si="481"/>
        <v>4.8458228502374912E-3</v>
      </c>
      <c r="CG77" s="90">
        <f t="shared" ref="CG77:CP81" si="482">CG31/BU31-1</f>
        <v>-3.443828506140445E-3</v>
      </c>
      <c r="CH77" s="90">
        <f t="shared" si="482"/>
        <v>-1.645393504308057E-2</v>
      </c>
      <c r="CI77" s="90">
        <f t="shared" si="482"/>
        <v>11.266440278857065</v>
      </c>
      <c r="CJ77" s="90">
        <f t="shared" si="482"/>
        <v>5.7181062896044015</v>
      </c>
      <c r="CK77" s="90">
        <f t="shared" si="482"/>
        <v>3.5464654430071549</v>
      </c>
      <c r="CL77" s="90">
        <f t="shared" si="482"/>
        <v>2.7396871743302311</v>
      </c>
      <c r="CM77" s="90">
        <f t="shared" si="482"/>
        <v>2.1969236269040602</v>
      </c>
      <c r="CN77" s="90">
        <f t="shared" si="482"/>
        <v>1.7592600097221172</v>
      </c>
      <c r="CO77" s="90">
        <f t="shared" si="482"/>
        <v>1.517458282407059</v>
      </c>
      <c r="CP77" s="90">
        <f t="shared" si="482"/>
        <v>1.3798223447109597</v>
      </c>
      <c r="CQ77" s="90">
        <f t="shared" ref="CQ77:CT81" si="483">CQ31/CE31-1</f>
        <v>1.2019980430894508</v>
      </c>
      <c r="CR77" s="90">
        <f t="shared" si="483"/>
        <v>1.077208405345718</v>
      </c>
      <c r="CS77" s="90">
        <f t="shared" si="483"/>
        <v>0.98632376089867613</v>
      </c>
      <c r="CT77" s="90">
        <f t="shared" si="483"/>
        <v>0.91892223304739429</v>
      </c>
    </row>
    <row r="78" spans="2:98">
      <c r="B78" s="29" t="s">
        <v>3</v>
      </c>
      <c r="N78" s="6"/>
      <c r="O78" s="37">
        <f t="shared" si="475"/>
        <v>1.6974557738577367E-2</v>
      </c>
      <c r="P78" s="37">
        <f t="shared" si="475"/>
        <v>2.4411276693207196E-2</v>
      </c>
      <c r="Q78" s="37">
        <f t="shared" si="475"/>
        <v>-8.9907474301302859E-3</v>
      </c>
      <c r="R78" s="37">
        <f t="shared" si="475"/>
        <v>1.5451589080893946E-2</v>
      </c>
      <c r="S78" s="37">
        <f t="shared" si="475"/>
        <v>-5.3568157016026241E-3</v>
      </c>
      <c r="T78" s="37">
        <f t="shared" si="475"/>
        <v>-1.0018534698402748E-3</v>
      </c>
      <c r="U78" s="37">
        <f t="shared" si="475"/>
        <v>1.0281830639518041E-2</v>
      </c>
      <c r="V78" s="37">
        <f t="shared" si="475"/>
        <v>7.8926412038571314E-3</v>
      </c>
      <c r="W78" s="37">
        <f t="shared" si="475"/>
        <v>3.5142911760566165E-4</v>
      </c>
      <c r="X78" s="37">
        <f t="shared" si="475"/>
        <v>5.7430981416604077E-3</v>
      </c>
      <c r="Y78" s="37">
        <f t="shared" si="476"/>
        <v>6.1963330924716953E-3</v>
      </c>
      <c r="Z78" s="45">
        <f t="shared" si="476"/>
        <v>6.1200305990936066E-3</v>
      </c>
      <c r="AA78" s="37">
        <f t="shared" si="476"/>
        <v>8.9332784188604908E-3</v>
      </c>
      <c r="AB78" s="37">
        <f t="shared" si="476"/>
        <v>-4.5225677122452401E-3</v>
      </c>
      <c r="AC78" s="37">
        <f t="shared" si="476"/>
        <v>-8.8562545135151272E-3</v>
      </c>
      <c r="AD78" s="37">
        <f t="shared" si="476"/>
        <v>2.420899596799253E-2</v>
      </c>
      <c r="AE78" s="37">
        <f t="shared" si="476"/>
        <v>7.6492194815634962E-2</v>
      </c>
      <c r="AF78" s="37">
        <f t="shared" si="476"/>
        <v>6.5239350942893237E-2</v>
      </c>
      <c r="AG78" s="37">
        <f t="shared" si="476"/>
        <v>8.365373828925482E-2</v>
      </c>
      <c r="AH78" s="64">
        <f t="shared" si="476"/>
        <v>8.6358127935185935E-2</v>
      </c>
      <c r="AI78" s="90">
        <f t="shared" si="477"/>
        <v>0.10006853863256393</v>
      </c>
      <c r="AJ78" s="90">
        <f t="shared" si="477"/>
        <v>0.10440115221658486</v>
      </c>
      <c r="AK78" s="64">
        <f t="shared" si="477"/>
        <v>9.8840728318857929E-2</v>
      </c>
      <c r="AL78" s="90">
        <f t="shared" si="477"/>
        <v>0.10623605022694749</v>
      </c>
      <c r="AM78" s="64">
        <f t="shared" si="477"/>
        <v>0.26101383458867899</v>
      </c>
      <c r="AN78" s="64">
        <f t="shared" si="477"/>
        <v>0.27882045456285254</v>
      </c>
      <c r="AO78" s="64">
        <f t="shared" si="477"/>
        <v>0.10447774351616013</v>
      </c>
      <c r="AP78" s="64">
        <f t="shared" si="477"/>
        <v>-0.18497744475064126</v>
      </c>
      <c r="AQ78" s="64">
        <f t="shared" si="477"/>
        <v>-0.26686661808056877</v>
      </c>
      <c r="AR78" s="90">
        <f t="shared" si="477"/>
        <v>-0.19501441399296982</v>
      </c>
      <c r="AS78" s="90">
        <f t="shared" si="478"/>
        <v>-0.15427085819553465</v>
      </c>
      <c r="AT78" s="90">
        <f t="shared" si="478"/>
        <v>-0.13473813472046892</v>
      </c>
      <c r="AU78" s="90">
        <f t="shared" si="478"/>
        <v>-9.981230709136335E-2</v>
      </c>
      <c r="AV78" s="90">
        <f t="shared" si="478"/>
        <v>-8.6905681329868978E-2</v>
      </c>
      <c r="AW78" s="90">
        <f t="shared" si="478"/>
        <v>-6.5977241057420311E-2</v>
      </c>
      <c r="AX78" s="90">
        <f t="shared" si="478"/>
        <v>-4.7222295204481624E-2</v>
      </c>
      <c r="AY78" s="90">
        <f t="shared" si="478"/>
        <v>-7.1974198046840243E-2</v>
      </c>
      <c r="AZ78" s="90">
        <f t="shared" si="478"/>
        <v>-2.9155582925977197E-2</v>
      </c>
      <c r="BA78" s="90">
        <f t="shared" si="478"/>
        <v>0.17566864235168378</v>
      </c>
      <c r="BB78" s="90">
        <f t="shared" si="478"/>
        <v>0.508454608589888</v>
      </c>
      <c r="BC78" s="90">
        <f t="shared" si="479"/>
        <v>0.67394201982940349</v>
      </c>
      <c r="BD78" s="90">
        <f t="shared" si="479"/>
        <v>0.51838487887424378</v>
      </c>
      <c r="BE78" s="90">
        <f t="shared" si="479"/>
        <v>0.40546635378511775</v>
      </c>
      <c r="BF78" s="90">
        <f t="shared" si="479"/>
        <v>0.36170175074645594</v>
      </c>
      <c r="BG78" s="90">
        <f t="shared" si="479"/>
        <v>0.3082644507360135</v>
      </c>
      <c r="BH78" s="90">
        <f t="shared" si="479"/>
        <v>0.26851678464450135</v>
      </c>
      <c r="BI78" s="90">
        <f t="shared" si="479"/>
        <v>0.23612612278381784</v>
      </c>
      <c r="BJ78" s="90">
        <f t="shared" si="479"/>
        <v>0.21131501981076473</v>
      </c>
      <c r="BK78" s="90">
        <f t="shared" si="479"/>
        <v>8.4415993931983291E-3</v>
      </c>
      <c r="BL78" s="90">
        <f t="shared" si="479"/>
        <v>-4.061300780373589E-3</v>
      </c>
      <c r="BM78" s="90">
        <f t="shared" si="480"/>
        <v>9.9763230864537977E-3</v>
      </c>
      <c r="BN78" s="90">
        <f t="shared" si="480"/>
        <v>1.8746244765218911E-2</v>
      </c>
      <c r="BO78" s="90">
        <f t="shared" si="480"/>
        <v>-2.0822623538963025E-4</v>
      </c>
      <c r="BP78" s="64">
        <f t="shared" si="480"/>
        <v>1.4499427168598755E-2</v>
      </c>
      <c r="BQ78" s="90">
        <f t="shared" si="480"/>
        <v>8.0449835720188823E-3</v>
      </c>
      <c r="BR78" s="90">
        <f t="shared" si="480"/>
        <v>1.5084554540500728E-2</v>
      </c>
      <c r="BS78" s="90">
        <f t="shared" si="480"/>
        <v>2.0925237187663592E-2</v>
      </c>
      <c r="BT78" s="90">
        <f t="shared" si="480"/>
        <v>2.5089648987195012E-2</v>
      </c>
      <c r="BU78" s="90">
        <f t="shared" si="480"/>
        <v>2.9254583455107896E-2</v>
      </c>
      <c r="BV78" s="90">
        <f t="shared" si="480"/>
        <v>2.9125574872264748E-2</v>
      </c>
      <c r="BW78" s="90">
        <f t="shared" si="481"/>
        <v>0.16629139940430759</v>
      </c>
      <c r="BX78" s="90">
        <f t="shared" si="481"/>
        <v>0.10754378635505901</v>
      </c>
      <c r="BY78" s="90">
        <f t="shared" si="481"/>
        <v>8.4826459603891902E-2</v>
      </c>
      <c r="BZ78" s="90">
        <f t="shared" si="481"/>
        <v>7.1304843346241764E-2</v>
      </c>
      <c r="CA78" s="90">
        <f t="shared" si="481"/>
        <v>4.409819703156348E-2</v>
      </c>
      <c r="CB78" s="90">
        <f t="shared" si="481"/>
        <v>5.5144211215124361E-2</v>
      </c>
      <c r="CC78" s="90">
        <f t="shared" si="481"/>
        <v>5.921357829296614E-2</v>
      </c>
      <c r="CD78" s="90">
        <f t="shared" si="481"/>
        <v>5.9512237200763263E-2</v>
      </c>
      <c r="CE78" s="90">
        <f t="shared" si="481"/>
        <v>5.0802543669432154E-2</v>
      </c>
      <c r="CF78" s="90">
        <f t="shared" si="481"/>
        <v>4.8207548462716687E-2</v>
      </c>
      <c r="CG78" s="90">
        <f t="shared" si="482"/>
        <v>4.0706515711045554E-2</v>
      </c>
      <c r="CH78" s="90">
        <f t="shared" si="482"/>
        <v>2.5562615135950706E-2</v>
      </c>
      <c r="CI78" s="90">
        <f t="shared" si="482"/>
        <v>11.519629298434793</v>
      </c>
      <c r="CJ78" s="90">
        <f t="shared" si="482"/>
        <v>5.8295731779616027</v>
      </c>
      <c r="CK78" s="90">
        <f t="shared" si="482"/>
        <v>3.5910239811074263</v>
      </c>
      <c r="CL78" s="90">
        <f t="shared" si="482"/>
        <v>2.7795315122054332</v>
      </c>
      <c r="CM78" s="90">
        <f t="shared" si="482"/>
        <v>2.2325939277466764</v>
      </c>
      <c r="CN78" s="90">
        <f t="shared" si="482"/>
        <v>1.7804878011508909</v>
      </c>
      <c r="CO78" s="90">
        <f t="shared" si="482"/>
        <v>1.5356057887247574</v>
      </c>
      <c r="CP78" s="90">
        <f t="shared" si="482"/>
        <v>1.4061056840888826</v>
      </c>
      <c r="CQ78" s="90">
        <f t="shared" si="483"/>
        <v>1.2376148413661601</v>
      </c>
      <c r="CR78" s="90">
        <f t="shared" si="483"/>
        <v>1.1071530916003032</v>
      </c>
      <c r="CS78" s="90">
        <f t="shared" si="483"/>
        <v>1.0102527173790388</v>
      </c>
      <c r="CT78" s="90">
        <f t="shared" si="483"/>
        <v>0.94286057673128032</v>
      </c>
    </row>
    <row r="79" spans="2:98">
      <c r="B79" s="29" t="s">
        <v>4</v>
      </c>
      <c r="N79" s="6"/>
      <c r="O79" s="37">
        <f t="shared" si="475"/>
        <v>-5.2083652623294063E-2</v>
      </c>
      <c r="P79" s="37">
        <f t="shared" si="475"/>
        <v>-2.2099993793361694E-2</v>
      </c>
      <c r="Q79" s="37">
        <f t="shared" si="475"/>
        <v>-4.5490642463760778E-2</v>
      </c>
      <c r="R79" s="37">
        <f t="shared" si="475"/>
        <v>-1.1704702800277467E-2</v>
      </c>
      <c r="S79" s="37">
        <f t="shared" si="475"/>
        <v>-3.3562464602533093E-2</v>
      </c>
      <c r="T79" s="37">
        <f t="shared" si="475"/>
        <v>-2.737889055825482E-2</v>
      </c>
      <c r="U79" s="37">
        <f t="shared" si="475"/>
        <v>-1.3730560788743018E-2</v>
      </c>
      <c r="V79" s="37">
        <f t="shared" si="475"/>
        <v>-1.4809230082352243E-2</v>
      </c>
      <c r="W79" s="37">
        <f t="shared" si="475"/>
        <v>-1.9240749356719045E-2</v>
      </c>
      <c r="X79" s="37">
        <f t="shared" si="475"/>
        <v>-1.2607492207955651E-2</v>
      </c>
      <c r="Y79" s="37">
        <f t="shared" si="476"/>
        <v>-1.2489071749354319E-2</v>
      </c>
      <c r="Z79" s="45">
        <f t="shared" si="476"/>
        <v>-1.1629213611592304E-2</v>
      </c>
      <c r="AA79" s="37">
        <f t="shared" si="476"/>
        <v>-2.947456340360155E-2</v>
      </c>
      <c r="AB79" s="37">
        <f t="shared" si="476"/>
        <v>-3.6507477935233124E-2</v>
      </c>
      <c r="AC79" s="37">
        <f t="shared" si="476"/>
        <v>-9.4170294137544408E-3</v>
      </c>
      <c r="AD79" s="37">
        <f t="shared" si="476"/>
        <v>-4.6394937197482111E-2</v>
      </c>
      <c r="AE79" s="37">
        <f t="shared" si="476"/>
        <v>-5.2794057692151952E-2</v>
      </c>
      <c r="AF79" s="37">
        <f t="shared" si="476"/>
        <v>-9.0892596222495237E-2</v>
      </c>
      <c r="AG79" s="37">
        <f t="shared" si="476"/>
        <v>-8.1027421409987532E-2</v>
      </c>
      <c r="AH79" s="64">
        <f t="shared" si="476"/>
        <v>-7.9638442695275202E-2</v>
      </c>
      <c r="AI79" s="90">
        <f t="shared" si="477"/>
        <v>-7.5788679281463267E-2</v>
      </c>
      <c r="AJ79" s="90">
        <f t="shared" si="477"/>
        <v>-7.9510556619212247E-2</v>
      </c>
      <c r="AK79" s="64">
        <f t="shared" si="477"/>
        <v>-8.9556508827895231E-2</v>
      </c>
      <c r="AL79" s="90">
        <f t="shared" si="477"/>
        <v>-8.8424994799409351E-2</v>
      </c>
      <c r="AM79" s="64">
        <f t="shared" si="477"/>
        <v>-8.3568782895327987E-2</v>
      </c>
      <c r="AN79" s="64">
        <f t="shared" si="477"/>
        <v>-1.3053669794527378E-2</v>
      </c>
      <c r="AO79" s="64">
        <f t="shared" si="477"/>
        <v>-0.13574359894952215</v>
      </c>
      <c r="AP79" s="64">
        <f t="shared" si="477"/>
        <v>-0.32332456092284823</v>
      </c>
      <c r="AQ79" s="64">
        <f t="shared" si="477"/>
        <v>-0.34177172434969749</v>
      </c>
      <c r="AR79" s="90">
        <f t="shared" si="477"/>
        <v>-0.19631309088976623</v>
      </c>
      <c r="AS79" s="90">
        <f t="shared" si="478"/>
        <v>-0.12272818037945543</v>
      </c>
      <c r="AT79" s="90">
        <f t="shared" si="478"/>
        <v>-9.2127898159370392E-2</v>
      </c>
      <c r="AU79" s="90">
        <f t="shared" si="478"/>
        <v>-4.4017540065263372E-2</v>
      </c>
      <c r="AV79" s="90">
        <f t="shared" si="478"/>
        <v>-1.3736683172318465E-2</v>
      </c>
      <c r="AW79" s="90">
        <f t="shared" si="478"/>
        <v>2.6356158982475675E-2</v>
      </c>
      <c r="AX79" s="90">
        <f t="shared" si="478"/>
        <v>6.1145793480460897E-2</v>
      </c>
      <c r="AY79" s="90">
        <f t="shared" si="478"/>
        <v>0.19319235938346235</v>
      </c>
      <c r="AZ79" s="90">
        <f t="shared" si="478"/>
        <v>0.19029278732364618</v>
      </c>
      <c r="BA79" s="90">
        <f t="shared" si="478"/>
        <v>0.39318720262856033</v>
      </c>
      <c r="BB79" s="90">
        <f t="shared" si="478"/>
        <v>0.82077103627562376</v>
      </c>
      <c r="BC79" s="90">
        <f t="shared" si="479"/>
        <v>1.003387163994939</v>
      </c>
      <c r="BD79" s="90">
        <f t="shared" si="479"/>
        <v>0.67976814203570224</v>
      </c>
      <c r="BE79" s="90">
        <f t="shared" si="479"/>
        <v>0.5086628697729354</v>
      </c>
      <c r="BF79" s="90">
        <f t="shared" si="479"/>
        <v>0.45075375345844781</v>
      </c>
      <c r="BG79" s="90">
        <f t="shared" si="479"/>
        <v>0.39010914350969239</v>
      </c>
      <c r="BH79" s="90">
        <f t="shared" si="479"/>
        <v>0.33801109463149137</v>
      </c>
      <c r="BI79" s="90">
        <f t="shared" si="479"/>
        <v>0.29230434415730766</v>
      </c>
      <c r="BJ79" s="90">
        <f t="shared" si="479"/>
        <v>0.25109181053543406</v>
      </c>
      <c r="BK79" s="90">
        <f t="shared" si="479"/>
        <v>3.8569137855573032E-3</v>
      </c>
      <c r="BL79" s="90">
        <f t="shared" si="479"/>
        <v>-1.0198203552531648E-2</v>
      </c>
      <c r="BM79" s="90">
        <f t="shared" si="480"/>
        <v>2.961890469489914E-3</v>
      </c>
      <c r="BN79" s="90">
        <f t="shared" si="480"/>
        <v>7.6792971111332431E-3</v>
      </c>
      <c r="BO79" s="90">
        <f t="shared" si="480"/>
        <v>-2.223212808499353E-2</v>
      </c>
      <c r="BP79" s="64">
        <f t="shared" si="480"/>
        <v>-4.4711614251649046E-3</v>
      </c>
      <c r="BQ79" s="90">
        <f t="shared" si="480"/>
        <v>-1.4827620734184643E-2</v>
      </c>
      <c r="BR79" s="90">
        <f t="shared" si="480"/>
        <v>-1.092449026820097E-2</v>
      </c>
      <c r="BS79" s="90">
        <f t="shared" si="480"/>
        <v>-7.7308812752352463E-3</v>
      </c>
      <c r="BT79" s="90">
        <f t="shared" si="480"/>
        <v>-5.158701403009669E-3</v>
      </c>
      <c r="BU79" s="90">
        <f t="shared" si="480"/>
        <v>-3.342932854838887E-3</v>
      </c>
      <c r="BV79" s="90">
        <f t="shared" si="480"/>
        <v>-4.1799932247366112E-3</v>
      </c>
      <c r="BW79" s="90">
        <f t="shared" si="481"/>
        <v>0.12240678802320848</v>
      </c>
      <c r="BX79" s="90">
        <f t="shared" si="481"/>
        <v>5.5356294876470313E-2</v>
      </c>
      <c r="BY79" s="90">
        <f t="shared" si="481"/>
        <v>2.8063803744071913E-2</v>
      </c>
      <c r="BZ79" s="90">
        <f t="shared" si="481"/>
        <v>1.1521740921056178E-2</v>
      </c>
      <c r="CA79" s="90">
        <f t="shared" si="481"/>
        <v>-1.5251113959959595E-2</v>
      </c>
      <c r="CB79" s="90">
        <f t="shared" si="481"/>
        <v>-5.0525981975354517E-3</v>
      </c>
      <c r="CC79" s="90">
        <f t="shared" si="481"/>
        <v>2.1067786016160106E-3</v>
      </c>
      <c r="CD79" s="90">
        <f t="shared" si="481"/>
        <v>1.9200988763625748E-3</v>
      </c>
      <c r="CE79" s="90">
        <f t="shared" si="481"/>
        <v>-2.1274501095498444E-3</v>
      </c>
      <c r="CF79" s="90">
        <f t="shared" si="481"/>
        <v>-1.3440025629271046E-3</v>
      </c>
      <c r="CG79" s="90">
        <f t="shared" si="482"/>
        <v>-7.6483374648478319E-3</v>
      </c>
      <c r="CH79" s="90">
        <f t="shared" si="482"/>
        <v>-2.0222802439854748E-2</v>
      </c>
      <c r="CI79" s="90">
        <f t="shared" si="482"/>
        <v>12.964463090481676</v>
      </c>
      <c r="CJ79" s="90">
        <f t="shared" si="482"/>
        <v>6.0453215608111224</v>
      </c>
      <c r="CK79" s="90">
        <f t="shared" si="482"/>
        <v>3.6008980634236174</v>
      </c>
      <c r="CL79" s="90">
        <f t="shared" si="482"/>
        <v>2.7405590486964444</v>
      </c>
      <c r="CM79" s="90">
        <f t="shared" si="482"/>
        <v>2.1783205427739989</v>
      </c>
      <c r="CN79" s="90">
        <f t="shared" si="482"/>
        <v>1.7128875325782529</v>
      </c>
      <c r="CO79" s="90">
        <f t="shared" si="482"/>
        <v>1.4571375530449062</v>
      </c>
      <c r="CP79" s="90">
        <f t="shared" si="482"/>
        <v>1.367421425574034</v>
      </c>
      <c r="CQ79" s="90">
        <f t="shared" si="483"/>
        <v>1.2109650186494285</v>
      </c>
      <c r="CR79" s="90">
        <f t="shared" si="483"/>
        <v>1.0651397682907802</v>
      </c>
      <c r="CS79" s="90">
        <f t="shared" si="483"/>
        <v>0.96624445905810274</v>
      </c>
      <c r="CT79" s="90">
        <f t="shared" si="483"/>
        <v>0.89201282471417165</v>
      </c>
    </row>
    <row r="80" spans="2:98">
      <c r="B80" s="29" t="s">
        <v>5</v>
      </c>
      <c r="N80" s="6"/>
      <c r="O80" s="37">
        <f t="shared" si="475"/>
        <v>4.4000465183247073E-2</v>
      </c>
      <c r="P80" s="37">
        <f t="shared" si="475"/>
        <v>5.958733314419784E-2</v>
      </c>
      <c r="Q80" s="37">
        <f t="shared" si="475"/>
        <v>2.5088688012456561E-2</v>
      </c>
      <c r="R80" s="37">
        <f t="shared" si="475"/>
        <v>5.5549927668940846E-2</v>
      </c>
      <c r="S80" s="37">
        <f t="shared" si="475"/>
        <v>4.1644493229744617E-2</v>
      </c>
      <c r="T80" s="37">
        <f t="shared" si="475"/>
        <v>3.8650634646387072E-2</v>
      </c>
      <c r="U80" s="37">
        <f t="shared" si="475"/>
        <v>4.630727969039472E-2</v>
      </c>
      <c r="V80" s="37">
        <f t="shared" si="475"/>
        <v>4.549730574925559E-2</v>
      </c>
      <c r="W80" s="37">
        <f t="shared" si="475"/>
        <v>3.3970152355807581E-2</v>
      </c>
      <c r="X80" s="37">
        <f t="shared" si="475"/>
        <v>3.8670359830901502E-2</v>
      </c>
      <c r="Y80" s="37">
        <f t="shared" si="476"/>
        <v>4.50307880719234E-2</v>
      </c>
      <c r="Z80" s="45">
        <f t="shared" si="476"/>
        <v>4.0900372168281685E-2</v>
      </c>
      <c r="AA80" s="37">
        <f t="shared" si="476"/>
        <v>3.2634316432607724E-2</v>
      </c>
      <c r="AB80" s="37">
        <f t="shared" si="476"/>
        <v>3.2700686014331071E-2</v>
      </c>
      <c r="AC80" s="37">
        <f t="shared" si="476"/>
        <v>2.3496881004295922E-2</v>
      </c>
      <c r="AD80" s="37">
        <f t="shared" si="476"/>
        <v>3.3017431142801978E-2</v>
      </c>
      <c r="AE80" s="37">
        <f t="shared" si="476"/>
        <v>3.8296601123467111E-2</v>
      </c>
      <c r="AF80" s="37">
        <f t="shared" si="476"/>
        <v>2.3751306050420418E-2</v>
      </c>
      <c r="AG80" s="37">
        <f t="shared" si="476"/>
        <v>3.0493969879069383E-2</v>
      </c>
      <c r="AH80" s="64">
        <f t="shared" si="476"/>
        <v>3.0117015666848657E-2</v>
      </c>
      <c r="AI80" s="90">
        <f t="shared" si="477"/>
        <v>3.5639688831085037E-2</v>
      </c>
      <c r="AJ80" s="90">
        <f t="shared" si="477"/>
        <v>3.5969294701727605E-2</v>
      </c>
      <c r="AK80" s="64">
        <f t="shared" si="477"/>
        <v>3.0604889635058585E-2</v>
      </c>
      <c r="AL80" s="90">
        <f t="shared" si="477"/>
        <v>3.4427441105579604E-2</v>
      </c>
      <c r="AM80" s="64">
        <f t="shared" si="477"/>
        <v>0.1359251835685602</v>
      </c>
      <c r="AN80" s="64">
        <f t="shared" si="477"/>
        <v>0.11270314966324513</v>
      </c>
      <c r="AO80" s="64">
        <f t="shared" si="477"/>
        <v>-4.7631705188032947E-2</v>
      </c>
      <c r="AP80" s="64">
        <f t="shared" si="477"/>
        <v>-0.25913349267880037</v>
      </c>
      <c r="AQ80" s="64">
        <f t="shared" si="477"/>
        <v>-0.19353982900343736</v>
      </c>
      <c r="AR80" s="90">
        <f t="shared" si="477"/>
        <v>-5.8483854198605689E-2</v>
      </c>
      <c r="AS80" s="90">
        <f t="shared" si="478"/>
        <v>-1.9792167880211875E-2</v>
      </c>
      <c r="AT80" s="90">
        <f t="shared" si="478"/>
        <v>-1.2155157693282903E-2</v>
      </c>
      <c r="AU80" s="90">
        <f t="shared" si="478"/>
        <v>-1.2243092630682684E-3</v>
      </c>
      <c r="AV80" s="90">
        <f t="shared" si="478"/>
        <v>-1.7097102513260687E-2</v>
      </c>
      <c r="AW80" s="90">
        <f t="shared" si="478"/>
        <v>-1.3559997556484182E-2</v>
      </c>
      <c r="AX80" s="90">
        <f t="shared" si="478"/>
        <v>1.3119142109048187E-2</v>
      </c>
      <c r="AY80" s="90">
        <f t="shared" si="478"/>
        <v>-2.1040509927915396E-3</v>
      </c>
      <c r="AZ80" s="90">
        <f t="shared" si="478"/>
        <v>4.5636972530526787E-2</v>
      </c>
      <c r="BA80" s="90">
        <f t="shared" si="478"/>
        <v>0.21686762632278067</v>
      </c>
      <c r="BB80" s="90">
        <f t="shared" si="478"/>
        <v>0.49233761699392953</v>
      </c>
      <c r="BC80" s="90">
        <f t="shared" si="479"/>
        <v>0.42446311679599558</v>
      </c>
      <c r="BD80" s="90">
        <f t="shared" si="479"/>
        <v>0.1835533620068952</v>
      </c>
      <c r="BE80" s="90">
        <f t="shared" si="479"/>
        <v>0.1341207127922408</v>
      </c>
      <c r="BF80" s="90">
        <f t="shared" si="479"/>
        <v>0.12527920372475809</v>
      </c>
      <c r="BG80" s="90">
        <f t="shared" si="479"/>
        <v>0.12170652713005126</v>
      </c>
      <c r="BH80" s="90">
        <f t="shared" si="479"/>
        <v>0.12529843645557914</v>
      </c>
      <c r="BI80" s="90">
        <f t="shared" si="479"/>
        <v>0.11933463630028029</v>
      </c>
      <c r="BJ80" s="90">
        <f t="shared" si="479"/>
        <v>9.9233279475911429E-2</v>
      </c>
      <c r="BK80" s="90">
        <f t="shared" si="479"/>
        <v>-2.4872072533096312E-2</v>
      </c>
      <c r="BL80" s="90">
        <f t="shared" si="479"/>
        <v>-6.6696166094452058E-3</v>
      </c>
      <c r="BM80" s="90">
        <f t="shared" si="480"/>
        <v>2.4510164109870614E-2</v>
      </c>
      <c r="BN80" s="90">
        <f t="shared" si="480"/>
        <v>4.5377231537783613E-2</v>
      </c>
      <c r="BO80" s="90">
        <f t="shared" si="480"/>
        <v>7.731739433171736E-3</v>
      </c>
      <c r="BP80" s="64">
        <f t="shared" si="480"/>
        <v>4.9357370980842363E-2</v>
      </c>
      <c r="BQ80" s="90">
        <f t="shared" si="480"/>
        <v>4.2628782316671554E-2</v>
      </c>
      <c r="BR80" s="90">
        <f t="shared" si="480"/>
        <v>4.2323020119611199E-2</v>
      </c>
      <c r="BS80" s="90">
        <f t="shared" si="480"/>
        <v>4.8464981498755666E-2</v>
      </c>
      <c r="BT80" s="90">
        <f t="shared" si="480"/>
        <v>5.0022953369576406E-2</v>
      </c>
      <c r="BU80" s="90">
        <f t="shared" si="480"/>
        <v>5.1620740825649269E-2</v>
      </c>
      <c r="BV80" s="90">
        <f t="shared" si="480"/>
        <v>4.6569002323728848E-2</v>
      </c>
      <c r="BW80" s="90">
        <f t="shared" si="481"/>
        <v>0.12867819836235594</v>
      </c>
      <c r="BX80" s="90">
        <f t="shared" si="481"/>
        <v>5.9197748505436243E-2</v>
      </c>
      <c r="BY80" s="90">
        <f t="shared" si="481"/>
        <v>6.1383299510160416E-2</v>
      </c>
      <c r="BZ80" s="90">
        <f t="shared" si="481"/>
        <v>4.9424625250755083E-2</v>
      </c>
      <c r="CA80" s="90">
        <f t="shared" si="481"/>
        <v>4.2211389300814917E-2</v>
      </c>
      <c r="CB80" s="90">
        <f t="shared" si="481"/>
        <v>5.4401677829464479E-2</v>
      </c>
      <c r="CC80" s="90">
        <f t="shared" si="481"/>
        <v>4.7649053872517166E-2</v>
      </c>
      <c r="CD80" s="90">
        <f t="shared" si="481"/>
        <v>4.4761603055926136E-2</v>
      </c>
      <c r="CE80" s="90">
        <f t="shared" si="481"/>
        <v>3.9578065769103388E-2</v>
      </c>
      <c r="CF80" s="90">
        <f t="shared" si="481"/>
        <v>4.6361058393346033E-2</v>
      </c>
      <c r="CG80" s="90">
        <f t="shared" si="482"/>
        <v>4.6480992329952509E-2</v>
      </c>
      <c r="CH80" s="90">
        <f t="shared" si="482"/>
        <v>4.3021512312183763E-2</v>
      </c>
      <c r="CI80" s="90">
        <f t="shared" si="482"/>
        <v>11.657537170621934</v>
      </c>
      <c r="CJ80" s="90">
        <f t="shared" si="482"/>
        <v>6.4932366538451483</v>
      </c>
      <c r="CK80" s="90">
        <f t="shared" si="482"/>
        <v>4.0225874527514138</v>
      </c>
      <c r="CL80" s="90">
        <f t="shared" si="482"/>
        <v>3.1208955220227788</v>
      </c>
      <c r="CM80" s="90">
        <f t="shared" si="482"/>
        <v>2.486643305068077</v>
      </c>
      <c r="CN80" s="90">
        <f t="shared" si="482"/>
        <v>1.9876316833619292</v>
      </c>
      <c r="CO80" s="90">
        <f t="shared" si="482"/>
        <v>1.7413167900404565</v>
      </c>
      <c r="CP80" s="90">
        <f t="shared" si="482"/>
        <v>1.6255680605264229</v>
      </c>
      <c r="CQ80" s="90">
        <f t="shared" si="483"/>
        <v>1.3965635642538508</v>
      </c>
      <c r="CR80" s="90">
        <f t="shared" si="483"/>
        <v>1.2436223920907459</v>
      </c>
      <c r="CS80" s="90">
        <f t="shared" si="483"/>
        <v>1.1322640965183863</v>
      </c>
      <c r="CT80" s="90">
        <f t="shared" si="483"/>
        <v>1.03532365198744</v>
      </c>
    </row>
    <row r="81" spans="2:98">
      <c r="B81" s="53" t="s">
        <v>30</v>
      </c>
      <c r="N81" s="6"/>
      <c r="O81" s="37">
        <f t="shared" si="475"/>
        <v>7.5018760774536064E-2</v>
      </c>
      <c r="P81" s="37">
        <f t="shared" si="475"/>
        <v>7.4286006632363621E-2</v>
      </c>
      <c r="Q81" s="37">
        <f t="shared" si="475"/>
        <v>4.7329905287693208E-2</v>
      </c>
      <c r="R81" s="37">
        <f t="shared" si="475"/>
        <v>6.7902695436594662E-2</v>
      </c>
      <c r="S81" s="37">
        <f t="shared" si="475"/>
        <v>4.2667000968763968E-2</v>
      </c>
      <c r="T81" s="37">
        <f t="shared" si="475"/>
        <v>4.5672571859341593E-2</v>
      </c>
      <c r="U81" s="37">
        <f t="shared" si="475"/>
        <v>5.5125429596660114E-2</v>
      </c>
      <c r="V81" s="37">
        <f t="shared" si="475"/>
        <v>5.1880523124115729E-2</v>
      </c>
      <c r="W81" s="37">
        <f t="shared" si="475"/>
        <v>4.360355658507431E-2</v>
      </c>
      <c r="X81" s="37">
        <f t="shared" si="475"/>
        <v>4.8911384767406307E-2</v>
      </c>
      <c r="Y81" s="37">
        <f t="shared" si="476"/>
        <v>4.803768792000862E-2</v>
      </c>
      <c r="Z81" s="45">
        <f t="shared" si="476"/>
        <v>4.8232287446963396E-2</v>
      </c>
      <c r="AA81" s="37">
        <f t="shared" si="476"/>
        <v>3.7230328186867778E-2</v>
      </c>
      <c r="AB81" s="37">
        <f t="shared" si="476"/>
        <v>3.1017201714614195E-2</v>
      </c>
      <c r="AC81" s="37">
        <f t="shared" si="476"/>
        <v>2.1470007830469706E-2</v>
      </c>
      <c r="AD81" s="37">
        <f t="shared" si="476"/>
        <v>4.019512156206928E-2</v>
      </c>
      <c r="AE81" s="37">
        <f t="shared" si="476"/>
        <v>7.2446446212861337E-2</v>
      </c>
      <c r="AF81" s="37">
        <f t="shared" si="476"/>
        <v>5.0248875298302798E-2</v>
      </c>
      <c r="AG81" s="37">
        <f t="shared" si="476"/>
        <v>5.9957776903234006E-2</v>
      </c>
      <c r="AH81" s="64">
        <f t="shared" si="476"/>
        <v>5.9331035536456023E-2</v>
      </c>
      <c r="AI81" s="90">
        <f t="shared" si="477"/>
        <v>6.8811884396789758E-2</v>
      </c>
      <c r="AJ81" s="90">
        <f t="shared" si="477"/>
        <v>6.9259243293254169E-2</v>
      </c>
      <c r="AK81" s="64">
        <f t="shared" si="477"/>
        <v>6.0393697581204053E-2</v>
      </c>
      <c r="AL81" s="90">
        <f t="shared" si="477"/>
        <v>6.5412503285322998E-2</v>
      </c>
      <c r="AM81" s="64">
        <f t="shared" si="477"/>
        <v>0.14176886782045894</v>
      </c>
      <c r="AN81" s="64">
        <f t="shared" si="477"/>
        <v>0.15639824622533571</v>
      </c>
      <c r="AO81" s="64">
        <f t="shared" si="477"/>
        <v>1.7217631507074227E-2</v>
      </c>
      <c r="AP81" s="64">
        <f t="shared" si="477"/>
        <v>-0.23052057801106762</v>
      </c>
      <c r="AQ81" s="64">
        <f t="shared" si="477"/>
        <v>-0.2848523116896261</v>
      </c>
      <c r="AR81" s="90">
        <f t="shared" si="477"/>
        <v>-0.19208294695558725</v>
      </c>
      <c r="AS81" s="90">
        <f t="shared" si="478"/>
        <v>-0.13892713447076066</v>
      </c>
      <c r="AT81" s="90">
        <f t="shared" si="478"/>
        <v>-0.11550982074903116</v>
      </c>
      <c r="AU81" s="90">
        <f t="shared" si="478"/>
        <v>-7.8182007559556732E-2</v>
      </c>
      <c r="AV81" s="90">
        <f t="shared" si="478"/>
        <v>-6.0409161104291509E-2</v>
      </c>
      <c r="AW81" s="90">
        <f t="shared" si="478"/>
        <v>-3.2133632604613438E-2</v>
      </c>
      <c r="AX81" s="90">
        <f t="shared" si="478"/>
        <v>-8.0575691770505831E-3</v>
      </c>
      <c r="AY81" s="90">
        <f t="shared" si="478"/>
        <v>2.991463966987018E-3</v>
      </c>
      <c r="AZ81" s="90">
        <f t="shared" si="478"/>
        <v>5.2971870692210876E-2</v>
      </c>
      <c r="BA81" s="90">
        <f t="shared" si="478"/>
        <v>0.25291351056524647</v>
      </c>
      <c r="BB81" s="90">
        <f t="shared" si="478"/>
        <v>0.60066868279525787</v>
      </c>
      <c r="BC81" s="90">
        <f t="shared" si="479"/>
        <v>0.75563394847312737</v>
      </c>
      <c r="BD81" s="90">
        <f t="shared" si="479"/>
        <v>0.5792149114349181</v>
      </c>
      <c r="BE81" s="90">
        <f t="shared" si="479"/>
        <v>0.45265598528194739</v>
      </c>
      <c r="BF81" s="90">
        <f t="shared" si="479"/>
        <v>0.40317691464269423</v>
      </c>
      <c r="BG81" s="90">
        <f t="shared" si="479"/>
        <v>0.34895501993203748</v>
      </c>
      <c r="BH81" s="90">
        <f t="shared" si="479"/>
        <v>0.30416353173500466</v>
      </c>
      <c r="BI81" s="90">
        <f t="shared" si="479"/>
        <v>0.26604709017332739</v>
      </c>
      <c r="BJ81" s="90">
        <f t="shared" si="479"/>
        <v>0.23550661642891368</v>
      </c>
      <c r="BK81" s="90">
        <f t="shared" si="479"/>
        <v>3.139958315369884E-2</v>
      </c>
      <c r="BL81" s="90">
        <f t="shared" si="479"/>
        <v>8.3102925195093214E-3</v>
      </c>
      <c r="BM81" s="90">
        <f t="shared" si="480"/>
        <v>1.3475118201119241E-2</v>
      </c>
      <c r="BN81" s="90">
        <f t="shared" si="480"/>
        <v>1.9857223585447059E-2</v>
      </c>
      <c r="BO81" s="90">
        <f t="shared" si="480"/>
        <v>3.0233916976640796E-3</v>
      </c>
      <c r="BP81" s="64">
        <f t="shared" si="480"/>
        <v>9.2454925119642706E-3</v>
      </c>
      <c r="BQ81" s="90">
        <f t="shared" si="480"/>
        <v>3.7582398268791728E-3</v>
      </c>
      <c r="BR81" s="90">
        <f t="shared" si="480"/>
        <v>8.9640581874388392E-3</v>
      </c>
      <c r="BS81" s="90">
        <f t="shared" si="480"/>
        <v>1.5511114533953263E-2</v>
      </c>
      <c r="BT81" s="90">
        <f t="shared" si="480"/>
        <v>1.9912261153536059E-2</v>
      </c>
      <c r="BU81" s="90">
        <f t="shared" si="480"/>
        <v>2.4234796076175957E-2</v>
      </c>
      <c r="BV81" s="90">
        <f t="shared" si="480"/>
        <v>2.4191657593981342E-2</v>
      </c>
      <c r="BW81" s="90">
        <f t="shared" si="481"/>
        <v>0.24870026770624309</v>
      </c>
      <c r="BX81" s="90">
        <f t="shared" si="481"/>
        <v>0.21467988866480425</v>
      </c>
      <c r="BY81" s="90">
        <f t="shared" si="481"/>
        <v>0.19641866892674242</v>
      </c>
      <c r="BZ81" s="90">
        <f t="shared" si="481"/>
        <v>0.18778850198920249</v>
      </c>
      <c r="CA81" s="90">
        <f t="shared" si="481"/>
        <v>0.1597614074113658</v>
      </c>
      <c r="CB81" s="90">
        <f t="shared" si="481"/>
        <v>0.17341978079742182</v>
      </c>
      <c r="CC81" s="90">
        <f t="shared" si="481"/>
        <v>0.17936944706076141</v>
      </c>
      <c r="CD81" s="90">
        <f t="shared" si="481"/>
        <v>0.18085915470778935</v>
      </c>
      <c r="CE81" s="90">
        <f t="shared" si="481"/>
        <v>0.17391964248724334</v>
      </c>
      <c r="CF81" s="90">
        <f t="shared" si="481"/>
        <v>0.17662132869242231</v>
      </c>
      <c r="CG81" s="90">
        <f t="shared" si="482"/>
        <v>0.17601376582013906</v>
      </c>
      <c r="CH81" s="90">
        <f t="shared" si="482"/>
        <v>0.16625126802722057</v>
      </c>
      <c r="CI81" s="90">
        <f t="shared" si="482"/>
        <v>12.501962381456563</v>
      </c>
      <c r="CJ81" s="90">
        <f t="shared" si="482"/>
        <v>6.1389010842507981</v>
      </c>
      <c r="CK81" s="90">
        <f t="shared" si="482"/>
        <v>3.8441866235072135</v>
      </c>
      <c r="CL81" s="90">
        <f t="shared" si="482"/>
        <v>2.950893443225072</v>
      </c>
      <c r="CM81" s="90">
        <f t="shared" si="482"/>
        <v>2.3894105600207585</v>
      </c>
      <c r="CN81" s="90">
        <f t="shared" si="482"/>
        <v>1.9269840107678666</v>
      </c>
      <c r="CO81" s="90">
        <f t="shared" si="482"/>
        <v>1.6729000467765989</v>
      </c>
      <c r="CP81" s="90">
        <f t="shared" si="482"/>
        <v>1.5446580237429561</v>
      </c>
      <c r="CQ81" s="90">
        <f t="shared" si="483"/>
        <v>1.3700484282501439</v>
      </c>
      <c r="CR81" s="90">
        <f t="shared" si="483"/>
        <v>1.2241402854646015</v>
      </c>
      <c r="CS81" s="90">
        <f t="shared" si="483"/>
        <v>1.1084993975192869</v>
      </c>
      <c r="CT81" s="90">
        <f t="shared" si="483"/>
        <v>1.0315737542083419</v>
      </c>
    </row>
    <row r="82" spans="2:98">
      <c r="B82" s="29"/>
      <c r="N82" s="6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45"/>
      <c r="AA82" s="37"/>
      <c r="AB82" s="37"/>
      <c r="AC82" s="37"/>
      <c r="AD82" s="37"/>
      <c r="AE82" s="37"/>
      <c r="AF82" s="37"/>
      <c r="AG82" s="37"/>
      <c r="AH82" s="64"/>
      <c r="AI82" s="90"/>
      <c r="AJ82" s="90"/>
      <c r="AK82" s="64"/>
      <c r="AL82" s="90"/>
      <c r="AM82" s="64"/>
      <c r="AN82" s="64"/>
      <c r="AO82" s="64"/>
      <c r="AP82" s="64"/>
      <c r="AQ82" s="64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64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</row>
    <row r="83" spans="2:98">
      <c r="B83" s="28" t="s">
        <v>6</v>
      </c>
      <c r="N83" s="6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45"/>
      <c r="AA83" s="37"/>
      <c r="AB83" s="37"/>
      <c r="AC83" s="37"/>
      <c r="AD83" s="37"/>
      <c r="AE83" s="37"/>
      <c r="AF83" s="37"/>
      <c r="AG83" s="37"/>
      <c r="AH83" s="64"/>
      <c r="AI83" s="90"/>
      <c r="AJ83" s="90"/>
      <c r="AK83" s="64"/>
      <c r="AL83" s="90"/>
      <c r="AM83" s="64"/>
      <c r="AN83" s="64"/>
      <c r="AO83" s="64"/>
      <c r="AP83" s="64"/>
      <c r="AQ83" s="64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64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</row>
    <row r="84" spans="2:98" hidden="1">
      <c r="B84" s="29"/>
      <c r="N84" s="6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45"/>
      <c r="AA84" s="37"/>
      <c r="AB84" s="37"/>
      <c r="AC84" s="37"/>
      <c r="AD84" s="37"/>
      <c r="AE84" s="37"/>
      <c r="AF84" s="37"/>
      <c r="AG84" s="37"/>
      <c r="AH84" s="64"/>
      <c r="AI84" s="90"/>
      <c r="AJ84" s="90"/>
      <c r="AK84" s="64"/>
      <c r="AL84" s="90"/>
      <c r="AM84" s="64"/>
      <c r="AN84" s="64"/>
      <c r="AO84" s="64"/>
      <c r="AP84" s="64"/>
      <c r="AQ84" s="64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64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</row>
    <row r="85" spans="2:98">
      <c r="B85" s="29" t="s">
        <v>3</v>
      </c>
      <c r="N85" s="6"/>
      <c r="O85" s="37">
        <f t="shared" ref="O85:X88" si="484">O39/C39-1</f>
        <v>0.10432632976485023</v>
      </c>
      <c r="P85" s="37">
        <f t="shared" si="484"/>
        <v>9.8628826177519446E-2</v>
      </c>
      <c r="Q85" s="37">
        <f t="shared" si="484"/>
        <v>6.8181496749466275E-2</v>
      </c>
      <c r="R85" s="37">
        <f t="shared" si="484"/>
        <v>9.9171059639874493E-2</v>
      </c>
      <c r="S85" s="37">
        <f t="shared" si="484"/>
        <v>7.259641555445584E-2</v>
      </c>
      <c r="T85" s="37">
        <f t="shared" si="484"/>
        <v>7.7056995262576145E-2</v>
      </c>
      <c r="U85" s="37">
        <f t="shared" si="484"/>
        <v>9.4740979149004145E-2</v>
      </c>
      <c r="V85" s="37">
        <f t="shared" si="484"/>
        <v>9.6021705232961718E-2</v>
      </c>
      <c r="W85" s="37">
        <f t="shared" si="484"/>
        <v>8.1703192004419778E-2</v>
      </c>
      <c r="X85" s="37">
        <f t="shared" si="484"/>
        <v>9.0668694496426339E-2</v>
      </c>
      <c r="Y85" s="37">
        <f t="shared" ref="Y85:AH88" si="485">Y39/M39-1</f>
        <v>9.5460640910227434E-2</v>
      </c>
      <c r="Z85" s="45">
        <f t="shared" si="485"/>
        <v>9.5112429855119363E-2</v>
      </c>
      <c r="AA85" s="37">
        <f t="shared" si="485"/>
        <v>0.1194486905665042</v>
      </c>
      <c r="AB85" s="37">
        <f t="shared" si="485"/>
        <v>0.1218323832635364</v>
      </c>
      <c r="AC85" s="37">
        <f t="shared" si="485"/>
        <v>0.11598856190736573</v>
      </c>
      <c r="AD85" s="37">
        <f t="shared" si="485"/>
        <v>0.13391568079897853</v>
      </c>
      <c r="AE85" s="37">
        <f t="shared" si="485"/>
        <v>0.19739395776403201</v>
      </c>
      <c r="AF85" s="37">
        <f t="shared" si="485"/>
        <v>0.19054402139652105</v>
      </c>
      <c r="AG85" s="37">
        <f t="shared" si="485"/>
        <v>0.21478995575977988</v>
      </c>
      <c r="AH85" s="64">
        <f t="shared" si="485"/>
        <v>0.22179777462623207</v>
      </c>
      <c r="AI85" s="90">
        <f t="shared" ref="AI85:AR88" si="486">AI39/W39-1</f>
        <v>0.24639213883869715</v>
      </c>
      <c r="AJ85" s="90">
        <f t="shared" si="486"/>
        <v>0.24856939432801273</v>
      </c>
      <c r="AK85" s="64">
        <f t="shared" si="486"/>
        <v>0.24085251454411671</v>
      </c>
      <c r="AL85" s="90">
        <f t="shared" si="486"/>
        <v>0.24442215547232182</v>
      </c>
      <c r="AM85" s="64">
        <f t="shared" si="486"/>
        <v>0.32897206979247517</v>
      </c>
      <c r="AN85" s="64">
        <f t="shared" si="486"/>
        <v>0.38093765820623804</v>
      </c>
      <c r="AO85" s="64">
        <f t="shared" si="486"/>
        <v>0.20992459106188766</v>
      </c>
      <c r="AP85" s="64">
        <f t="shared" si="486"/>
        <v>-8.4003315786533084E-2</v>
      </c>
      <c r="AQ85" s="64">
        <f t="shared" si="486"/>
        <v>-0.23067063400525833</v>
      </c>
      <c r="AR85" s="90">
        <f t="shared" si="486"/>
        <v>-0.19275558717316554</v>
      </c>
      <c r="AS85" s="90">
        <f t="shared" ref="AS85:BB88" si="487">AS39/AG39-1</f>
        <v>-0.16030603304874846</v>
      </c>
      <c r="AT85" s="90">
        <f t="shared" si="487"/>
        <v>-0.14167418404367382</v>
      </c>
      <c r="AU85" s="90">
        <f t="shared" si="487"/>
        <v>-0.10883455105278272</v>
      </c>
      <c r="AV85" s="90">
        <f t="shared" si="487"/>
        <v>-8.6776780581078961E-2</v>
      </c>
      <c r="AW85" s="90">
        <f t="shared" si="487"/>
        <v>-6.1165849983305542E-2</v>
      </c>
      <c r="AX85" s="90">
        <f t="shared" si="487"/>
        <v>-2.8385473357341762E-2</v>
      </c>
      <c r="AY85" s="90">
        <f t="shared" si="487"/>
        <v>2.6836974650471301E-2</v>
      </c>
      <c r="AZ85" s="90">
        <f t="shared" si="487"/>
        <v>6.1741988824784988E-2</v>
      </c>
      <c r="BA85" s="90">
        <f t="shared" si="487"/>
        <v>0.2834081391494816</v>
      </c>
      <c r="BB85" s="90">
        <f t="shared" si="487"/>
        <v>0.69110629081518948</v>
      </c>
      <c r="BC85" s="90">
        <f t="shared" ref="BC85:BL88" si="488">BC39/AQ39-1</f>
        <v>0.89895359056611746</v>
      </c>
      <c r="BD85" s="90">
        <f t="shared" si="488"/>
        <v>0.83943934426072597</v>
      </c>
      <c r="BE85" s="90">
        <f t="shared" si="488"/>
        <v>0.70394178428594145</v>
      </c>
      <c r="BF85" s="90">
        <f t="shared" si="488"/>
        <v>0.64760257904683827</v>
      </c>
      <c r="BG85" s="90">
        <f t="shared" si="488"/>
        <v>0.5773019979934535</v>
      </c>
      <c r="BH85" s="90">
        <f t="shared" si="488"/>
        <v>0.51772335319252405</v>
      </c>
      <c r="BI85" s="90">
        <f t="shared" si="488"/>
        <v>0.4773952442355367</v>
      </c>
      <c r="BJ85" s="90">
        <f t="shared" si="488"/>
        <v>0.43776065460224234</v>
      </c>
      <c r="BK85" s="90">
        <f t="shared" si="488"/>
        <v>0.12898602046173502</v>
      </c>
      <c r="BL85" s="90">
        <f t="shared" si="488"/>
        <v>0.13396177296775313</v>
      </c>
      <c r="BM85" s="90">
        <f t="shared" ref="BM85:BV88" si="489">BM39/BA39-1</f>
        <v>0.14087622451390014</v>
      </c>
      <c r="BN85" s="90">
        <f t="shared" si="489"/>
        <v>0.11888352055456464</v>
      </c>
      <c r="BO85" s="90">
        <f t="shared" si="489"/>
        <v>0.15705496514185913</v>
      </c>
      <c r="BP85" s="64">
        <f t="shared" si="489"/>
        <v>0.14409688235969287</v>
      </c>
      <c r="BQ85" s="90">
        <f t="shared" si="489"/>
        <v>0.13916635016779444</v>
      </c>
      <c r="BR85" s="90">
        <f t="shared" si="489"/>
        <v>0.14766861628724071</v>
      </c>
      <c r="BS85" s="90">
        <f t="shared" si="489"/>
        <v>0.15873762663468538</v>
      </c>
      <c r="BT85" s="90">
        <f t="shared" si="489"/>
        <v>0.15885312231358295</v>
      </c>
      <c r="BU85" s="90">
        <f t="shared" si="489"/>
        <v>0.16190470965720349</v>
      </c>
      <c r="BV85" s="90">
        <f t="shared" si="489"/>
        <v>0.16056171895086924</v>
      </c>
      <c r="BW85" s="90">
        <f t="shared" ref="BW85:CF88" si="490">BW39/BK39-1</f>
        <v>0.31312457528615534</v>
      </c>
      <c r="BX85" s="90">
        <f t="shared" si="490"/>
        <v>0.24716488705334094</v>
      </c>
      <c r="BY85" s="90">
        <f t="shared" si="490"/>
        <v>0.20425475907111279</v>
      </c>
      <c r="BZ85" s="90">
        <f t="shared" si="490"/>
        <v>0.18261504135735951</v>
      </c>
      <c r="CA85" s="90">
        <f t="shared" si="490"/>
        <v>0.16457263507693232</v>
      </c>
      <c r="CB85" s="90">
        <f t="shared" si="490"/>
        <v>0.17796961558410351</v>
      </c>
      <c r="CC85" s="90">
        <f t="shared" si="490"/>
        <v>0.18330823401669893</v>
      </c>
      <c r="CD85" s="90">
        <f t="shared" si="490"/>
        <v>0.1787668186749154</v>
      </c>
      <c r="CE85" s="90">
        <f t="shared" si="490"/>
        <v>0.16359990798376201</v>
      </c>
      <c r="CF85" s="90">
        <f t="shared" si="490"/>
        <v>0.15856193791497541</v>
      </c>
      <c r="CG85" s="90">
        <f t="shared" ref="CG85:CP88" si="491">CG39/BU39-1</f>
        <v>0.14170295349869955</v>
      </c>
      <c r="CH85" s="90">
        <f t="shared" si="491"/>
        <v>0.11948772550254727</v>
      </c>
      <c r="CI85" s="90">
        <f t="shared" si="491"/>
        <v>12.420029436203411</v>
      </c>
      <c r="CJ85" s="90">
        <f t="shared" si="491"/>
        <v>6.0098229850659219</v>
      </c>
      <c r="CK85" s="90">
        <f t="shared" si="491"/>
        <v>3.7498997623762618</v>
      </c>
      <c r="CL85" s="90">
        <f t="shared" si="491"/>
        <v>2.9150144775390499</v>
      </c>
      <c r="CM85" s="90">
        <f t="shared" si="491"/>
        <v>2.318081330881065</v>
      </c>
      <c r="CN85" s="90">
        <f t="shared" si="491"/>
        <v>1.8515886189493798</v>
      </c>
      <c r="CO85" s="90">
        <f t="shared" si="491"/>
        <v>1.5923592319329067</v>
      </c>
      <c r="CP85" s="90">
        <f t="shared" si="491"/>
        <v>1.4343573228954973</v>
      </c>
      <c r="CQ85" s="90">
        <f t="shared" ref="CQ85:CT88" si="492">CQ39/CE39-1</f>
        <v>1.2715759524127939</v>
      </c>
      <c r="CR85" s="90">
        <f t="shared" si="492"/>
        <v>1.1352088298641152</v>
      </c>
      <c r="CS85" s="90">
        <f t="shared" si="492"/>
        <v>1.0352476242863347</v>
      </c>
      <c r="CT85" s="90">
        <f t="shared" si="492"/>
        <v>0.96369192219690336</v>
      </c>
    </row>
    <row r="86" spans="2:98">
      <c r="B86" s="29" t="s">
        <v>4</v>
      </c>
      <c r="N86" s="6"/>
      <c r="O86" s="37">
        <f t="shared" si="484"/>
        <v>0.10692964621265699</v>
      </c>
      <c r="P86" s="37">
        <f t="shared" si="484"/>
        <v>7.5908131507385956E-2</v>
      </c>
      <c r="Q86" s="37">
        <f t="shared" si="484"/>
        <v>4.928489232151323E-2</v>
      </c>
      <c r="R86" s="37">
        <f t="shared" si="484"/>
        <v>7.7509914161225879E-2</v>
      </c>
      <c r="S86" s="37">
        <f t="shared" si="484"/>
        <v>5.1098913433551552E-2</v>
      </c>
      <c r="T86" s="37">
        <f t="shared" si="484"/>
        <v>5.32355705746268E-2</v>
      </c>
      <c r="U86" s="37">
        <f t="shared" si="484"/>
        <v>6.6273499985611828E-2</v>
      </c>
      <c r="V86" s="37">
        <f t="shared" si="484"/>
        <v>6.9875783049673457E-2</v>
      </c>
      <c r="W86" s="37">
        <f t="shared" si="484"/>
        <v>6.1675755193012272E-2</v>
      </c>
      <c r="X86" s="37">
        <f t="shared" si="484"/>
        <v>6.9559424571060235E-2</v>
      </c>
      <c r="Y86" s="37">
        <f t="shared" si="485"/>
        <v>7.3872269826317671E-2</v>
      </c>
      <c r="Z86" s="45">
        <f t="shared" si="485"/>
        <v>7.3528723477445102E-2</v>
      </c>
      <c r="AA86" s="37">
        <f t="shared" si="485"/>
        <v>2.9722333602177242E-2</v>
      </c>
      <c r="AB86" s="37">
        <f t="shared" si="485"/>
        <v>6.4167790030479122E-2</v>
      </c>
      <c r="AC86" s="37">
        <f t="shared" si="485"/>
        <v>8.84654152609885E-2</v>
      </c>
      <c r="AD86" s="37">
        <f t="shared" si="485"/>
        <v>3.5926131518595472E-2</v>
      </c>
      <c r="AE86" s="37">
        <f t="shared" si="485"/>
        <v>2.8022499715376403E-2</v>
      </c>
      <c r="AF86" s="37">
        <f t="shared" si="485"/>
        <v>-3.493174689938594E-3</v>
      </c>
      <c r="AG86" s="37">
        <f t="shared" si="485"/>
        <v>6.7826074318642071E-3</v>
      </c>
      <c r="AH86" s="64">
        <f t="shared" si="485"/>
        <v>1.0136803183135701E-2</v>
      </c>
      <c r="AI86" s="90">
        <f t="shared" si="486"/>
        <v>2.2204231809568986E-2</v>
      </c>
      <c r="AJ86" s="90">
        <f t="shared" si="486"/>
        <v>2.2051114140473782E-2</v>
      </c>
      <c r="AK86" s="64">
        <f t="shared" si="486"/>
        <v>1.1549312729069339E-2</v>
      </c>
      <c r="AL86" s="90">
        <f t="shared" si="486"/>
        <v>1.4299399319684269E-2</v>
      </c>
      <c r="AM86" s="64">
        <f t="shared" si="486"/>
        <v>-9.5304607517137097E-2</v>
      </c>
      <c r="AN86" s="64">
        <f t="shared" si="486"/>
        <v>-1.5902449906495253E-3</v>
      </c>
      <c r="AO86" s="64">
        <f t="shared" si="486"/>
        <v>-9.6159309282259908E-2</v>
      </c>
      <c r="AP86" s="64">
        <f t="shared" si="486"/>
        <v>-0.28228358729744052</v>
      </c>
      <c r="AQ86" s="64">
        <f t="shared" si="486"/>
        <v>-0.34416637480014145</v>
      </c>
      <c r="AR86" s="90">
        <f t="shared" si="486"/>
        <v>-0.24997294623976596</v>
      </c>
      <c r="AS86" s="90">
        <f t="shared" si="487"/>
        <v>-0.16122541806391244</v>
      </c>
      <c r="AT86" s="90">
        <f t="shared" si="487"/>
        <v>-0.11520814571916771</v>
      </c>
      <c r="AU86" s="90">
        <f t="shared" si="487"/>
        <v>-6.1032054958078952E-2</v>
      </c>
      <c r="AV86" s="90">
        <f t="shared" si="487"/>
        <v>-1.7096541929782494E-2</v>
      </c>
      <c r="AW86" s="90">
        <f t="shared" si="487"/>
        <v>3.0157030860071599E-2</v>
      </c>
      <c r="AX86" s="90">
        <f t="shared" si="487"/>
        <v>8.6228009048766152E-2</v>
      </c>
      <c r="AY86" s="90">
        <f t="shared" si="487"/>
        <v>0.40323339437666172</v>
      </c>
      <c r="AZ86" s="90">
        <f t="shared" si="487"/>
        <v>0.36841534196347769</v>
      </c>
      <c r="BA86" s="90">
        <f t="shared" si="487"/>
        <v>0.60916667065759822</v>
      </c>
      <c r="BB86" s="90">
        <f t="shared" si="487"/>
        <v>1.1723003923857696</v>
      </c>
      <c r="BC86" s="90">
        <f t="shared" si="488"/>
        <v>1.4255939938690507</v>
      </c>
      <c r="BD86" s="90">
        <f t="shared" si="488"/>
        <v>1.212394027501841</v>
      </c>
      <c r="BE86" s="90">
        <f t="shared" si="488"/>
        <v>0.93935421098690064</v>
      </c>
      <c r="BF86" s="90">
        <f t="shared" si="488"/>
        <v>0.82203656857570495</v>
      </c>
      <c r="BG86" s="90">
        <f t="shared" si="488"/>
        <v>0.71928381325685087</v>
      </c>
      <c r="BH86" s="90">
        <f t="shared" si="488"/>
        <v>0.6179296170059001</v>
      </c>
      <c r="BI86" s="90">
        <f t="shared" si="488"/>
        <v>0.55162214284319622</v>
      </c>
      <c r="BJ86" s="90">
        <f t="shared" si="488"/>
        <v>0.47776743310602576</v>
      </c>
      <c r="BK86" s="90">
        <f t="shared" si="488"/>
        <v>2.5991237560354596E-2</v>
      </c>
      <c r="BL86" s="90">
        <f t="shared" si="488"/>
        <v>1.2665821062989968E-2</v>
      </c>
      <c r="BM86" s="90">
        <f t="shared" si="489"/>
        <v>2.1012752701244697E-2</v>
      </c>
      <c r="BN86" s="90">
        <f t="shared" si="489"/>
        <v>1.5134712092413682E-2</v>
      </c>
      <c r="BO86" s="90">
        <f t="shared" si="489"/>
        <v>3.472453872432224E-2</v>
      </c>
      <c r="BP86" s="64">
        <f t="shared" si="489"/>
        <v>2.7728909457176432E-2</v>
      </c>
      <c r="BQ86" s="90">
        <f t="shared" si="489"/>
        <v>1.8425668589175048E-2</v>
      </c>
      <c r="BR86" s="90">
        <f t="shared" si="489"/>
        <v>2.554861135160813E-2</v>
      </c>
      <c r="BS86" s="90">
        <f t="shared" si="489"/>
        <v>3.1685412010856728E-2</v>
      </c>
      <c r="BT86" s="90">
        <f t="shared" si="489"/>
        <v>3.1930394908844084E-2</v>
      </c>
      <c r="BU86" s="90">
        <f t="shared" si="489"/>
        <v>3.2517494663032442E-2</v>
      </c>
      <c r="BV86" s="90">
        <f t="shared" si="489"/>
        <v>3.2420369824212258E-2</v>
      </c>
      <c r="BW86" s="90">
        <f t="shared" si="490"/>
        <v>0.29855507601202436</v>
      </c>
      <c r="BX86" s="90">
        <f t="shared" si="490"/>
        <v>0.22478225423108777</v>
      </c>
      <c r="BY86" s="90">
        <f t="shared" si="490"/>
        <v>0.15290986803035955</v>
      </c>
      <c r="BZ86" s="90">
        <f t="shared" si="490"/>
        <v>0.10887572393251932</v>
      </c>
      <c r="CA86" s="90">
        <f t="shared" si="490"/>
        <v>9.1386043095006642E-2</v>
      </c>
      <c r="CB86" s="90">
        <f t="shared" si="490"/>
        <v>0.1001782802139366</v>
      </c>
      <c r="CC86" s="90">
        <f t="shared" si="490"/>
        <v>0.10808448330558695</v>
      </c>
      <c r="CD86" s="90">
        <f t="shared" si="490"/>
        <v>0.10771123280146822</v>
      </c>
      <c r="CE86" s="90">
        <f t="shared" si="490"/>
        <v>0.10388595439977033</v>
      </c>
      <c r="CF86" s="90">
        <f t="shared" si="490"/>
        <v>0.10436964912129509</v>
      </c>
      <c r="CG86" s="90">
        <f t="shared" si="491"/>
        <v>8.2825446587209584E-2</v>
      </c>
      <c r="CH86" s="90">
        <f t="shared" si="491"/>
        <v>6.3844184160066986E-2</v>
      </c>
      <c r="CI86" s="90">
        <f t="shared" si="491"/>
        <v>14.531760026410838</v>
      </c>
      <c r="CJ86" s="90">
        <f t="shared" si="491"/>
        <v>6.5827633685583251</v>
      </c>
      <c r="CK86" s="90">
        <f t="shared" si="491"/>
        <v>3.903251975396933</v>
      </c>
      <c r="CL86" s="90">
        <f t="shared" si="491"/>
        <v>2.9529374636388614</v>
      </c>
      <c r="CM86" s="90">
        <f t="shared" si="491"/>
        <v>2.3218418605977593</v>
      </c>
      <c r="CN86" s="90">
        <f t="shared" si="491"/>
        <v>1.8231793019172762</v>
      </c>
      <c r="CO86" s="90">
        <f t="shared" si="491"/>
        <v>1.5376096420780554</v>
      </c>
      <c r="CP86" s="90">
        <f t="shared" si="491"/>
        <v>1.3944990140642437</v>
      </c>
      <c r="CQ86" s="90">
        <f t="shared" si="492"/>
        <v>1.2420408677769985</v>
      </c>
      <c r="CR86" s="90">
        <f t="shared" si="492"/>
        <v>1.0983854935154387</v>
      </c>
      <c r="CS86" s="90">
        <f t="shared" si="492"/>
        <v>1.0111835227015322</v>
      </c>
      <c r="CT86" s="90">
        <f t="shared" si="492"/>
        <v>0.9278141057803071</v>
      </c>
    </row>
    <row r="87" spans="2:98">
      <c r="B87" s="29" t="s">
        <v>5</v>
      </c>
      <c r="N87" s="6"/>
      <c r="O87" s="37">
        <f t="shared" si="484"/>
        <v>0.17314460546836408</v>
      </c>
      <c r="P87" s="37">
        <f t="shared" si="484"/>
        <v>0.15792990861093603</v>
      </c>
      <c r="Q87" s="37">
        <f t="shared" si="484"/>
        <v>0.11688636017377796</v>
      </c>
      <c r="R87" s="37">
        <f t="shared" si="484"/>
        <v>0.1477574637208694</v>
      </c>
      <c r="S87" s="37">
        <f t="shared" si="484"/>
        <v>0.10844661403764944</v>
      </c>
      <c r="T87" s="37">
        <f t="shared" si="484"/>
        <v>9.3429787552115284E-2</v>
      </c>
      <c r="U87" s="37">
        <f t="shared" si="484"/>
        <v>9.5009690808518732E-2</v>
      </c>
      <c r="V87" s="37">
        <f t="shared" si="484"/>
        <v>9.2102790551618074E-2</v>
      </c>
      <c r="W87" s="37">
        <f t="shared" si="484"/>
        <v>7.5268507552253672E-2</v>
      </c>
      <c r="X87" s="37">
        <f t="shared" si="484"/>
        <v>8.3609550505549857E-2</v>
      </c>
      <c r="Y87" s="37">
        <f t="shared" si="485"/>
        <v>8.5472705651216341E-2</v>
      </c>
      <c r="Z87" s="45">
        <f t="shared" si="485"/>
        <v>8.2045721853341025E-2</v>
      </c>
      <c r="AA87" s="37">
        <f t="shared" si="485"/>
        <v>4.8085907835474284E-2</v>
      </c>
      <c r="AB87" s="37">
        <f t="shared" si="485"/>
        <v>7.6262523132230697E-2</v>
      </c>
      <c r="AC87" s="37">
        <f t="shared" si="485"/>
        <v>2.6016846548515549E-2</v>
      </c>
      <c r="AD87" s="37">
        <f t="shared" si="485"/>
        <v>3.9754370104741588E-2</v>
      </c>
      <c r="AE87" s="37">
        <f t="shared" si="485"/>
        <v>5.69021713176181E-2</v>
      </c>
      <c r="AF87" s="37">
        <f t="shared" si="485"/>
        <v>5.5652095823544911E-2</v>
      </c>
      <c r="AG87" s="37">
        <f t="shared" si="485"/>
        <v>6.8041066992153842E-2</v>
      </c>
      <c r="AH87" s="64">
        <f t="shared" si="485"/>
        <v>6.783722173437412E-2</v>
      </c>
      <c r="AI87" s="90">
        <f t="shared" si="486"/>
        <v>8.2810596599263153E-2</v>
      </c>
      <c r="AJ87" s="90">
        <f t="shared" si="486"/>
        <v>8.2892862904621722E-2</v>
      </c>
      <c r="AK87" s="64">
        <f t="shared" si="486"/>
        <v>7.7693618585238378E-2</v>
      </c>
      <c r="AL87" s="90">
        <f t="shared" si="486"/>
        <v>7.7181972316775038E-2</v>
      </c>
      <c r="AM87" s="64">
        <f t="shared" si="486"/>
        <v>0.11371232485720539</v>
      </c>
      <c r="AN87" s="64">
        <f t="shared" si="486"/>
        <v>0.13648424774799661</v>
      </c>
      <c r="AO87" s="64">
        <f t="shared" si="486"/>
        <v>6.3267959511016159E-2</v>
      </c>
      <c r="AP87" s="64">
        <f t="shared" si="486"/>
        <v>-0.13602919230982313</v>
      </c>
      <c r="AQ87" s="64">
        <f t="shared" si="486"/>
        <v>-0.19920424907794299</v>
      </c>
      <c r="AR87" s="90">
        <f t="shared" si="486"/>
        <v>-9.1680908971627395E-2</v>
      </c>
      <c r="AS87" s="90">
        <f t="shared" si="487"/>
        <v>-4.7404632634302613E-2</v>
      </c>
      <c r="AT87" s="90">
        <f t="shared" si="487"/>
        <v>-1.6465523274208693E-2</v>
      </c>
      <c r="AU87" s="90">
        <f t="shared" si="487"/>
        <v>-1.2417410538095086E-2</v>
      </c>
      <c r="AV87" s="90">
        <f t="shared" si="487"/>
        <v>-3.6964716266939757E-2</v>
      </c>
      <c r="AW87" s="90">
        <f t="shared" si="487"/>
        <v>-3.8128749387800198E-2</v>
      </c>
      <c r="AX87" s="90">
        <f t="shared" si="487"/>
        <v>-1.2682165144986324E-2</v>
      </c>
      <c r="AY87" s="90">
        <f t="shared" si="487"/>
        <v>0.14296655850021223</v>
      </c>
      <c r="AZ87" s="90">
        <f t="shared" si="487"/>
        <v>0.1708926813484295</v>
      </c>
      <c r="BA87" s="90">
        <f t="shared" si="487"/>
        <v>0.27504612370864301</v>
      </c>
      <c r="BB87" s="90">
        <f t="shared" si="487"/>
        <v>0.47651261924284705</v>
      </c>
      <c r="BC87" s="90">
        <f t="shared" si="488"/>
        <v>0.52982308718942406</v>
      </c>
      <c r="BD87" s="90">
        <f t="shared" si="488"/>
        <v>0.38580698557533677</v>
      </c>
      <c r="BE87" s="90">
        <f t="shared" si="488"/>
        <v>0.29810188033434004</v>
      </c>
      <c r="BF87" s="90">
        <f t="shared" si="488"/>
        <v>0.27865777543675874</v>
      </c>
      <c r="BG87" s="90">
        <f t="shared" si="488"/>
        <v>0.27974156700407815</v>
      </c>
      <c r="BH87" s="90">
        <f t="shared" si="488"/>
        <v>0.28527211089207216</v>
      </c>
      <c r="BI87" s="90">
        <f t="shared" si="488"/>
        <v>0.29182820506770391</v>
      </c>
      <c r="BJ87" s="90">
        <f t="shared" si="488"/>
        <v>0.27234728077439829</v>
      </c>
      <c r="BK87" s="90">
        <f t="shared" si="488"/>
        <v>-5.4016932412653818E-3</v>
      </c>
      <c r="BL87" s="90">
        <f t="shared" si="488"/>
        <v>3.3716781732293422E-2</v>
      </c>
      <c r="BM87" s="90">
        <f t="shared" si="489"/>
        <v>8.41827179968615E-2</v>
      </c>
      <c r="BN87" s="90">
        <f t="shared" si="489"/>
        <v>0.10681370011173885</v>
      </c>
      <c r="BO87" s="90">
        <f t="shared" si="489"/>
        <v>0.1375029953826985</v>
      </c>
      <c r="BP87" s="64">
        <f t="shared" si="489"/>
        <v>0.12233078452099488</v>
      </c>
      <c r="BQ87" s="90">
        <f t="shared" si="489"/>
        <v>0.10531704711208767</v>
      </c>
      <c r="BR87" s="90">
        <f t="shared" si="489"/>
        <v>9.2217940430638912E-2</v>
      </c>
      <c r="BS87" s="90">
        <f t="shared" si="489"/>
        <v>9.9322417483557857E-2</v>
      </c>
      <c r="BT87" s="90">
        <f t="shared" si="489"/>
        <v>0.10721057579131577</v>
      </c>
      <c r="BU87" s="90">
        <f t="shared" si="489"/>
        <v>0.11083924330450667</v>
      </c>
      <c r="BV87" s="90">
        <f t="shared" si="489"/>
        <v>0.10547168365926063</v>
      </c>
      <c r="BW87" s="90">
        <f t="shared" si="490"/>
        <v>0.15404736346642167</v>
      </c>
      <c r="BX87" s="90">
        <f t="shared" si="490"/>
        <v>0.10101912662671708</v>
      </c>
      <c r="BY87" s="90">
        <f t="shared" si="490"/>
        <v>9.8092316904833332E-2</v>
      </c>
      <c r="BZ87" s="90">
        <f t="shared" si="490"/>
        <v>9.9542980720480401E-2</v>
      </c>
      <c r="CA87" s="90">
        <f t="shared" si="490"/>
        <v>9.2313668276502225E-2</v>
      </c>
      <c r="CB87" s="90">
        <f t="shared" si="490"/>
        <v>0.10141852923555272</v>
      </c>
      <c r="CC87" s="90">
        <f t="shared" si="490"/>
        <v>0.1103703634227422</v>
      </c>
      <c r="CD87" s="90">
        <f t="shared" si="490"/>
        <v>9.7459528782064986E-2</v>
      </c>
      <c r="CE87" s="90">
        <f t="shared" si="490"/>
        <v>9.2356033977937901E-2</v>
      </c>
      <c r="CF87" s="90">
        <f t="shared" si="490"/>
        <v>0.10063264101637803</v>
      </c>
      <c r="CG87" s="90">
        <f t="shared" si="491"/>
        <v>9.8374760750607138E-2</v>
      </c>
      <c r="CH87" s="90">
        <f t="shared" si="491"/>
        <v>9.975761930214655E-2</v>
      </c>
      <c r="CI87" s="90">
        <f t="shared" si="491"/>
        <v>13.280828126392457</v>
      </c>
      <c r="CJ87" s="90">
        <f t="shared" si="491"/>
        <v>6.9656534854943253</v>
      </c>
      <c r="CK87" s="90">
        <f t="shared" si="491"/>
        <v>4.3213428863600685</v>
      </c>
      <c r="CL87" s="90">
        <f t="shared" si="491"/>
        <v>3.3232706939615504</v>
      </c>
      <c r="CM87" s="90">
        <f t="shared" si="491"/>
        <v>2.6468151746526281</v>
      </c>
      <c r="CN87" s="90">
        <f t="shared" si="491"/>
        <v>2.1100183280035014</v>
      </c>
      <c r="CO87" s="90">
        <f t="shared" si="491"/>
        <v>1.8445146504488665</v>
      </c>
      <c r="CP87" s="90">
        <f t="shared" si="491"/>
        <v>1.7066807951216374</v>
      </c>
      <c r="CQ87" s="90">
        <f t="shared" si="492"/>
        <v>1.4969105857096388</v>
      </c>
      <c r="CR87" s="90">
        <f t="shared" si="492"/>
        <v>1.3307962448391724</v>
      </c>
      <c r="CS87" s="90">
        <f t="shared" si="492"/>
        <v>1.2043545413410137</v>
      </c>
      <c r="CT87" s="90">
        <f t="shared" si="492"/>
        <v>1.0876666060492539</v>
      </c>
    </row>
    <row r="88" spans="2:98">
      <c r="B88" s="53" t="s">
        <v>30</v>
      </c>
      <c r="N88" s="6"/>
      <c r="O88" s="37">
        <f t="shared" si="484"/>
        <v>0.19554952488746946</v>
      </c>
      <c r="P88" s="37">
        <f t="shared" si="484"/>
        <v>0.19642603634916145</v>
      </c>
      <c r="Q88" s="37">
        <f t="shared" si="484"/>
        <v>0.15068733188418437</v>
      </c>
      <c r="R88" s="37">
        <f t="shared" si="484"/>
        <v>0.17800608894179959</v>
      </c>
      <c r="S88" s="37">
        <f t="shared" si="484"/>
        <v>0.15127575976092111</v>
      </c>
      <c r="T88" s="37">
        <f t="shared" si="484"/>
        <v>0.16320692173647178</v>
      </c>
      <c r="U88" s="37">
        <f t="shared" si="484"/>
        <v>0.18922803061234261</v>
      </c>
      <c r="V88" s="37">
        <f t="shared" si="484"/>
        <v>0.19053792424620664</v>
      </c>
      <c r="W88" s="37">
        <f t="shared" si="484"/>
        <v>0.17974088444313008</v>
      </c>
      <c r="X88" s="37">
        <f t="shared" si="484"/>
        <v>0.19341572464302059</v>
      </c>
      <c r="Y88" s="37">
        <f t="shared" si="485"/>
        <v>0.20012521030072583</v>
      </c>
      <c r="Z88" s="45">
        <f t="shared" si="485"/>
        <v>0.20525439112627608</v>
      </c>
      <c r="AA88" s="37">
        <f t="shared" si="485"/>
        <v>0.23472720560188653</v>
      </c>
      <c r="AB88" s="37">
        <f t="shared" si="485"/>
        <v>0.23825066193439781</v>
      </c>
      <c r="AC88" s="37">
        <f t="shared" si="485"/>
        <v>0.24697807923013482</v>
      </c>
      <c r="AD88" s="37">
        <f t="shared" si="485"/>
        <v>0.24303164123563858</v>
      </c>
      <c r="AE88" s="37">
        <f t="shared" si="485"/>
        <v>0.2800005526093452</v>
      </c>
      <c r="AF88" s="37">
        <f t="shared" si="485"/>
        <v>0.25548923291263681</v>
      </c>
      <c r="AG88" s="37">
        <f t="shared" si="485"/>
        <v>0.2626520335554301</v>
      </c>
      <c r="AH88" s="64">
        <f t="shared" si="485"/>
        <v>0.26548356244399929</v>
      </c>
      <c r="AI88" s="90">
        <f t="shared" si="486"/>
        <v>0.28377751212304658</v>
      </c>
      <c r="AJ88" s="90">
        <f t="shared" si="486"/>
        <v>0.27497701164757604</v>
      </c>
      <c r="AK88" s="64">
        <f t="shared" si="486"/>
        <v>0.26126231233915709</v>
      </c>
      <c r="AL88" s="90">
        <f t="shared" si="486"/>
        <v>0.25660650834178345</v>
      </c>
      <c r="AM88" s="64">
        <f t="shared" si="486"/>
        <v>0.23947346009965642</v>
      </c>
      <c r="AN88" s="64">
        <f t="shared" si="486"/>
        <v>0.27256751404761914</v>
      </c>
      <c r="AO88" s="64">
        <f t="shared" si="486"/>
        <v>0.11358887945534568</v>
      </c>
      <c r="AP88" s="64">
        <f t="shared" si="486"/>
        <v>-0.1386301139134648</v>
      </c>
      <c r="AQ88" s="64">
        <f t="shared" si="486"/>
        <v>-0.24695399042080834</v>
      </c>
      <c r="AR88" s="90">
        <f t="shared" si="486"/>
        <v>-0.17636597355898831</v>
      </c>
      <c r="AS88" s="90">
        <f t="shared" si="487"/>
        <v>-0.12057744000270365</v>
      </c>
      <c r="AT88" s="90">
        <f t="shared" si="487"/>
        <v>-9.6180619253049215E-2</v>
      </c>
      <c r="AU88" s="90">
        <f t="shared" si="487"/>
        <v>-6.1546197207198672E-2</v>
      </c>
      <c r="AV88" s="90">
        <f t="shared" si="487"/>
        <v>-3.7732271480749868E-2</v>
      </c>
      <c r="AW88" s="90">
        <f t="shared" si="487"/>
        <v>-8.0130354603219489E-3</v>
      </c>
      <c r="AX88" s="90">
        <f t="shared" si="487"/>
        <v>2.9378702799633061E-2</v>
      </c>
      <c r="AY88" s="90">
        <f t="shared" si="487"/>
        <v>0.11619962653993388</v>
      </c>
      <c r="AZ88" s="90">
        <f t="shared" si="487"/>
        <v>0.15695367848850839</v>
      </c>
      <c r="BA88" s="90">
        <f t="shared" si="487"/>
        <v>0.3869337334320353</v>
      </c>
      <c r="BB88" s="90">
        <f t="shared" si="487"/>
        <v>0.83031200788610016</v>
      </c>
      <c r="BC88" s="90">
        <f t="shared" si="488"/>
        <v>1.0403013008399329</v>
      </c>
      <c r="BD88" s="90">
        <f t="shared" si="488"/>
        <v>0.90803784681583055</v>
      </c>
      <c r="BE88" s="90">
        <f t="shared" si="488"/>
        <v>0.74241443932813089</v>
      </c>
      <c r="BF88" s="90">
        <f t="shared" si="488"/>
        <v>0.67559604693583553</v>
      </c>
      <c r="BG88" s="90">
        <f t="shared" si="488"/>
        <v>0.61017012359253719</v>
      </c>
      <c r="BH88" s="90">
        <f t="shared" si="488"/>
        <v>0.5512415372101207</v>
      </c>
      <c r="BI88" s="90">
        <f t="shared" si="488"/>
        <v>0.50551872326032421</v>
      </c>
      <c r="BJ88" s="90">
        <f t="shared" si="488"/>
        <v>0.46276147504982279</v>
      </c>
      <c r="BK88" s="90">
        <f t="shared" si="488"/>
        <v>0.14494826541270145</v>
      </c>
      <c r="BL88" s="90">
        <f t="shared" si="488"/>
        <v>0.15802374401588581</v>
      </c>
      <c r="BM88" s="90">
        <f t="shared" si="489"/>
        <v>0.16731955394611475</v>
      </c>
      <c r="BN88" s="90">
        <f t="shared" si="489"/>
        <v>0.14552707850281643</v>
      </c>
      <c r="BO88" s="90">
        <f t="shared" si="489"/>
        <v>0.1695808473004663</v>
      </c>
      <c r="BP88" s="64">
        <f t="shared" si="489"/>
        <v>0.15522806939996481</v>
      </c>
      <c r="BQ88" s="90">
        <f t="shared" si="489"/>
        <v>0.14822864345440068</v>
      </c>
      <c r="BR88" s="90">
        <f t="shared" si="489"/>
        <v>0.15220036401076853</v>
      </c>
      <c r="BS88" s="90">
        <f t="shared" si="489"/>
        <v>0.15742843518718508</v>
      </c>
      <c r="BT88" s="90">
        <f t="shared" si="489"/>
        <v>0.15386997919276713</v>
      </c>
      <c r="BU88" s="90">
        <f t="shared" si="489"/>
        <v>0.15330388923904326</v>
      </c>
      <c r="BV88" s="90">
        <f t="shared" si="489"/>
        <v>0.14822402022386671</v>
      </c>
      <c r="BW88" s="90">
        <f t="shared" si="490"/>
        <v>0.2899243393375488</v>
      </c>
      <c r="BX88" s="90">
        <f t="shared" si="490"/>
        <v>0.25014014035970411</v>
      </c>
      <c r="BY88" s="90">
        <f t="shared" si="490"/>
        <v>0.2147667896880443</v>
      </c>
      <c r="BZ88" s="90">
        <f t="shared" si="490"/>
        <v>0.19136755100806568</v>
      </c>
      <c r="CA88" s="90">
        <f t="shared" si="490"/>
        <v>0.17918223089425034</v>
      </c>
      <c r="CB88" s="90">
        <f t="shared" si="490"/>
        <v>0.19539399381429434</v>
      </c>
      <c r="CC88" s="90">
        <f t="shared" si="490"/>
        <v>0.1993339037332984</v>
      </c>
      <c r="CD88" s="90">
        <f t="shared" si="490"/>
        <v>0.20016046791775732</v>
      </c>
      <c r="CE88" s="90">
        <f t="shared" si="490"/>
        <v>0.18668166483737347</v>
      </c>
      <c r="CF88" s="90">
        <f t="shared" si="490"/>
        <v>0.18723123720038104</v>
      </c>
      <c r="CG88" s="90">
        <f t="shared" si="491"/>
        <v>0.18390198669722979</v>
      </c>
      <c r="CH88" s="90">
        <f t="shared" si="491"/>
        <v>0.16973393485554467</v>
      </c>
      <c r="CI88" s="90">
        <f t="shared" si="491"/>
        <v>13.497623423617648</v>
      </c>
      <c r="CJ88" s="90">
        <f t="shared" si="491"/>
        <v>6.3312135926379405</v>
      </c>
      <c r="CK88" s="90">
        <f t="shared" si="491"/>
        <v>3.9047336208516725</v>
      </c>
      <c r="CL88" s="90">
        <f t="shared" si="491"/>
        <v>3.0196964123145147</v>
      </c>
      <c r="CM88" s="90">
        <f t="shared" si="491"/>
        <v>2.3912074818533782</v>
      </c>
      <c r="CN88" s="90">
        <f t="shared" si="491"/>
        <v>1.9141906470849044</v>
      </c>
      <c r="CO88" s="90">
        <f t="shared" si="491"/>
        <v>1.6506109013894257</v>
      </c>
      <c r="CP88" s="90">
        <f t="shared" si="491"/>
        <v>1.4869793904128006</v>
      </c>
      <c r="CQ88" s="90">
        <f t="shared" si="492"/>
        <v>1.3190926608140674</v>
      </c>
      <c r="CR88" s="90">
        <f t="shared" si="492"/>
        <v>1.1711544447277049</v>
      </c>
      <c r="CS88" s="90">
        <f t="shared" si="492"/>
        <v>1.0454706502625082</v>
      </c>
      <c r="CT88" s="90">
        <f t="shared" si="492"/>
        <v>0.96273287526040097</v>
      </c>
    </row>
    <row r="89" spans="2:98">
      <c r="B89" s="29"/>
      <c r="N89" s="6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45"/>
      <c r="AA89" s="37"/>
      <c r="AB89" s="37"/>
      <c r="AC89" s="37"/>
      <c r="AD89" s="37"/>
      <c r="AE89" s="37"/>
      <c r="AF89" s="37"/>
      <c r="AG89" s="37"/>
      <c r="AH89" s="64"/>
      <c r="AI89" s="90"/>
      <c r="AJ89" s="90"/>
      <c r="AK89" s="64"/>
      <c r="AL89" s="90"/>
      <c r="AM89" s="64"/>
      <c r="AN89" s="64"/>
      <c r="AO89" s="64"/>
      <c r="AP89" s="64"/>
      <c r="AQ89" s="64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64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</row>
    <row r="90" spans="2:98">
      <c r="B90" s="28" t="s">
        <v>7</v>
      </c>
      <c r="N90" s="6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45"/>
      <c r="AA90" s="37"/>
      <c r="AB90" s="37"/>
      <c r="AC90" s="37"/>
      <c r="AD90" s="37"/>
      <c r="AE90" s="37"/>
      <c r="AF90" s="37"/>
      <c r="AG90" s="37"/>
      <c r="AH90" s="64"/>
      <c r="AI90" s="90"/>
      <c r="AJ90" s="90"/>
      <c r="AK90" s="64"/>
      <c r="AL90" s="90"/>
      <c r="AM90" s="64"/>
      <c r="AN90" s="64"/>
      <c r="AO90" s="64"/>
      <c r="AP90" s="64"/>
      <c r="AQ90" s="64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64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</row>
    <row r="91" spans="2:98">
      <c r="B91" s="29" t="s">
        <v>1</v>
      </c>
      <c r="N91" s="6"/>
      <c r="O91" s="37">
        <f t="shared" ref="O91:X95" si="493">O45/C45-1</f>
        <v>4.9323160699104696E-2</v>
      </c>
      <c r="P91" s="37">
        <f t="shared" si="493"/>
        <v>3.8798282616762103E-2</v>
      </c>
      <c r="Q91" s="37">
        <f t="shared" si="493"/>
        <v>7.4500315622150204E-3</v>
      </c>
      <c r="R91" s="37">
        <f t="shared" si="493"/>
        <v>2.6836392555851907E-2</v>
      </c>
      <c r="S91" s="37">
        <f t="shared" si="493"/>
        <v>6.2459676188357793E-3</v>
      </c>
      <c r="T91" s="37">
        <f t="shared" si="493"/>
        <v>7.0326547810652951E-3</v>
      </c>
      <c r="U91" s="37">
        <f t="shared" si="493"/>
        <v>1.398418652259581E-2</v>
      </c>
      <c r="V91" s="37">
        <f t="shared" si="493"/>
        <v>9.4674721372678405E-3</v>
      </c>
      <c r="W91" s="37">
        <f t="shared" si="493"/>
        <v>2.58517089747623E-3</v>
      </c>
      <c r="X91" s="37">
        <f t="shared" si="493"/>
        <v>8.1420614261826785E-3</v>
      </c>
      <c r="Y91" s="37">
        <f t="shared" ref="Y91:AH95" si="494">Y45/M45-1</f>
        <v>8.6121428299061886E-3</v>
      </c>
      <c r="Z91" s="45">
        <f t="shared" si="494"/>
        <v>7.2428958657628772E-3</v>
      </c>
      <c r="AA91" s="37">
        <f t="shared" si="494"/>
        <v>6.4022254714886095E-3</v>
      </c>
      <c r="AB91" s="37">
        <f t="shared" si="494"/>
        <v>1.9363069420612611E-3</v>
      </c>
      <c r="AC91" s="37">
        <f t="shared" si="494"/>
        <v>-6.9632038661522344E-3</v>
      </c>
      <c r="AD91" s="37">
        <f t="shared" si="494"/>
        <v>6.1050151899233462E-4</v>
      </c>
      <c r="AE91" s="37">
        <f t="shared" si="494"/>
        <v>1.7988095346879174E-2</v>
      </c>
      <c r="AF91" s="37">
        <f t="shared" si="494"/>
        <v>-1.709303079265645E-3</v>
      </c>
      <c r="AG91" s="37">
        <f t="shared" si="494"/>
        <v>2.6496585332982381E-3</v>
      </c>
      <c r="AH91" s="64">
        <f t="shared" si="494"/>
        <v>-1.9857277189894162E-5</v>
      </c>
      <c r="AI91" s="90">
        <f t="shared" ref="AI91:AR95" si="495">AI45/W45-1</f>
        <v>5.7576526291915897E-3</v>
      </c>
      <c r="AJ91" s="90">
        <f t="shared" si="495"/>
        <v>4.847514660501373E-3</v>
      </c>
      <c r="AK91" s="64">
        <f t="shared" si="495"/>
        <v>-2.7848168294959397E-3</v>
      </c>
      <c r="AL91" s="90">
        <f t="shared" si="495"/>
        <v>1.0392468011164446E-3</v>
      </c>
      <c r="AM91" s="64">
        <f t="shared" si="495"/>
        <v>7.1029462181730674E-2</v>
      </c>
      <c r="AN91" s="64">
        <f t="shared" si="495"/>
        <v>8.0674135645427913E-2</v>
      </c>
      <c r="AO91" s="64">
        <f t="shared" si="495"/>
        <v>-5.2809609674511315E-2</v>
      </c>
      <c r="AP91" s="64">
        <f t="shared" si="495"/>
        <v>-0.26848125484314667</v>
      </c>
      <c r="AQ91" s="64">
        <f t="shared" si="495"/>
        <v>-0.30762102332453622</v>
      </c>
      <c r="AR91" s="90">
        <f t="shared" si="495"/>
        <v>-0.23007344813310138</v>
      </c>
      <c r="AS91" s="90">
        <f t="shared" ref="AS91:BB95" si="496">AS45/AG45-1</f>
        <v>-0.18654387444890086</v>
      </c>
      <c r="AT91" s="90">
        <f t="shared" si="496"/>
        <v>-0.17030423191087285</v>
      </c>
      <c r="AU91" s="90">
        <f t="shared" si="496"/>
        <v>-0.14076907618331191</v>
      </c>
      <c r="AV91" s="90">
        <f t="shared" si="496"/>
        <v>-0.12889610823642483</v>
      </c>
      <c r="AW91" s="90">
        <f t="shared" si="496"/>
        <v>-0.11035380734437006</v>
      </c>
      <c r="AX91" s="90">
        <f t="shared" si="496"/>
        <v>-9.1236845244241915E-2</v>
      </c>
      <c r="AY91" s="90">
        <f t="shared" si="496"/>
        <v>-9.6387886668117595E-2</v>
      </c>
      <c r="AZ91" s="90">
        <f t="shared" si="496"/>
        <v>-6.8936280757586843E-2</v>
      </c>
      <c r="BA91" s="90">
        <f t="shared" si="496"/>
        <v>0.10791527691418823</v>
      </c>
      <c r="BB91" s="90">
        <f t="shared" si="496"/>
        <v>0.43928436694851269</v>
      </c>
      <c r="BC91" s="90">
        <f t="shared" ref="BC91:BL95" si="497">BC45/AQ45-1</f>
        <v>0.48358883840740341</v>
      </c>
      <c r="BD91" s="90">
        <f t="shared" si="497"/>
        <v>0.37435114293680227</v>
      </c>
      <c r="BE91" s="90">
        <f t="shared" si="497"/>
        <v>0.28349968350242927</v>
      </c>
      <c r="BF91" s="90">
        <f t="shared" si="497"/>
        <v>0.25054923753379188</v>
      </c>
      <c r="BG91" s="90">
        <f t="shared" si="497"/>
        <v>0.21510664788291489</v>
      </c>
      <c r="BH91" s="90">
        <f t="shared" si="497"/>
        <v>0.18643220009346795</v>
      </c>
      <c r="BI91" s="90">
        <f t="shared" si="497"/>
        <v>0.16381671877574289</v>
      </c>
      <c r="BJ91" s="90">
        <f t="shared" si="497"/>
        <v>0.14350290986664938</v>
      </c>
      <c r="BK91" s="90">
        <f t="shared" si="497"/>
        <v>0.11377398700821328</v>
      </c>
      <c r="BL91" s="90">
        <f t="shared" si="497"/>
        <v>6.8543742563241139E-2</v>
      </c>
      <c r="BM91" s="90">
        <f t="shared" ref="BM91:BV95" si="498">BM45/BA45-1</f>
        <v>5.3506072179303032E-2</v>
      </c>
      <c r="BN91" s="90">
        <f t="shared" si="498"/>
        <v>2.0383529704829373E-2</v>
      </c>
      <c r="BO91" s="90">
        <f t="shared" si="498"/>
        <v>3.8495080692946937E-2</v>
      </c>
      <c r="BP91" s="64">
        <f t="shared" si="498"/>
        <v>2.397472976815207E-2</v>
      </c>
      <c r="BQ91" s="90">
        <f t="shared" si="498"/>
        <v>1.4004265774954616E-2</v>
      </c>
      <c r="BR91" s="90">
        <f t="shared" si="498"/>
        <v>1.6145982151656746E-2</v>
      </c>
      <c r="BS91" s="90">
        <f t="shared" si="498"/>
        <v>1.6972272343592776E-2</v>
      </c>
      <c r="BT91" s="90">
        <f t="shared" si="498"/>
        <v>1.5355107877837337E-2</v>
      </c>
      <c r="BU91" s="90">
        <f t="shared" si="498"/>
        <v>1.5271585450029601E-2</v>
      </c>
      <c r="BV91" s="90">
        <f t="shared" si="498"/>
        <v>1.2679750505087517E-2</v>
      </c>
      <c r="BW91" s="90">
        <f t="shared" ref="BW91:CF95" si="499">BW45/BK45-1</f>
        <v>-1.288764576659418E-2</v>
      </c>
      <c r="BX91" s="90">
        <f t="shared" si="499"/>
        <v>-1.2755533044078504E-2</v>
      </c>
      <c r="BY91" s="90">
        <f t="shared" si="499"/>
        <v>-2.5598567357394408E-3</v>
      </c>
      <c r="BZ91" s="90">
        <f t="shared" si="499"/>
        <v>-4.5263530732434498E-3</v>
      </c>
      <c r="CA91" s="90">
        <f t="shared" si="499"/>
        <v>-1.2948961676140569E-2</v>
      </c>
      <c r="CB91" s="90">
        <f t="shared" si="499"/>
        <v>2.5602155867838761E-3</v>
      </c>
      <c r="CC91" s="90">
        <f t="shared" si="499"/>
        <v>9.261445512912081E-3</v>
      </c>
      <c r="CD91" s="90">
        <f t="shared" si="499"/>
        <v>1.2451849267443249E-2</v>
      </c>
      <c r="CE91" s="90">
        <f t="shared" si="499"/>
        <v>7.5523905550365367E-3</v>
      </c>
      <c r="CF91" s="90">
        <f t="shared" si="499"/>
        <v>4.8458228502374912E-3</v>
      </c>
      <c r="CG91" s="90">
        <f t="shared" ref="CG91:CP95" si="500">CG45/BU45-1</f>
        <v>-3.443828506140445E-3</v>
      </c>
      <c r="CH91" s="90">
        <f t="shared" si="500"/>
        <v>-1.645393504308057E-2</v>
      </c>
      <c r="CI91" s="90">
        <f t="shared" si="500"/>
        <v>11.266440278857065</v>
      </c>
      <c r="CJ91" s="90">
        <f t="shared" si="500"/>
        <v>5.7181062896044015</v>
      </c>
      <c r="CK91" s="90">
        <f t="shared" si="500"/>
        <v>3.5464654430071549</v>
      </c>
      <c r="CL91" s="90">
        <f t="shared" si="500"/>
        <v>2.7396871743302311</v>
      </c>
      <c r="CM91" s="90">
        <f t="shared" si="500"/>
        <v>2.1969236269040602</v>
      </c>
      <c r="CN91" s="90">
        <f t="shared" si="500"/>
        <v>1.7592600097221172</v>
      </c>
      <c r="CO91" s="90">
        <f t="shared" si="500"/>
        <v>1.517458282407059</v>
      </c>
      <c r="CP91" s="90">
        <f t="shared" si="500"/>
        <v>1.3798223447109597</v>
      </c>
      <c r="CQ91" s="90">
        <f t="shared" ref="CQ91:CT95" si="501">CQ45/CE45-1</f>
        <v>1.2019980430894508</v>
      </c>
      <c r="CR91" s="90">
        <f t="shared" si="501"/>
        <v>1.077208405345718</v>
      </c>
      <c r="CS91" s="90">
        <f t="shared" si="501"/>
        <v>0.98632376089867613</v>
      </c>
      <c r="CT91" s="90">
        <f t="shared" si="501"/>
        <v>0.91892223304739429</v>
      </c>
    </row>
    <row r="92" spans="2:98">
      <c r="B92" s="29" t="s">
        <v>3</v>
      </c>
      <c r="N92" s="6"/>
      <c r="O92" s="37">
        <f t="shared" si="493"/>
        <v>2.4979091730438663E-2</v>
      </c>
      <c r="P92" s="37">
        <f t="shared" si="493"/>
        <v>3.1282257853947115E-2</v>
      </c>
      <c r="Q92" s="37">
        <f t="shared" si="493"/>
        <v>-1.8401300891081052E-3</v>
      </c>
      <c r="R92" s="37">
        <f t="shared" si="493"/>
        <v>2.3172304595164617E-2</v>
      </c>
      <c r="S92" s="37">
        <f t="shared" si="493"/>
        <v>1.8336429191048165E-3</v>
      </c>
      <c r="T92" s="37">
        <f t="shared" si="493"/>
        <v>6.1996154200869569E-3</v>
      </c>
      <c r="U92" s="37">
        <f t="shared" si="493"/>
        <v>1.8085825002552181E-2</v>
      </c>
      <c r="V92" s="37">
        <f t="shared" si="493"/>
        <v>1.6148745177412271E-2</v>
      </c>
      <c r="W92" s="37">
        <f t="shared" si="493"/>
        <v>7.9714566282917954E-3</v>
      </c>
      <c r="X92" s="37">
        <f t="shared" si="493"/>
        <v>1.3732698293761336E-2</v>
      </c>
      <c r="Y92" s="37">
        <f t="shared" si="494"/>
        <v>1.4628334133228504E-2</v>
      </c>
      <c r="Z92" s="45">
        <f t="shared" si="494"/>
        <v>1.4567942279269941E-2</v>
      </c>
      <c r="AA92" s="37">
        <f t="shared" si="494"/>
        <v>1.9844405193534254E-2</v>
      </c>
      <c r="AB92" s="37">
        <f t="shared" si="494"/>
        <v>7.9391484272437474E-3</v>
      </c>
      <c r="AC92" s="37">
        <f t="shared" si="494"/>
        <v>3.5230962416636924E-3</v>
      </c>
      <c r="AD92" s="37">
        <f t="shared" si="494"/>
        <v>3.5077772956368047E-2</v>
      </c>
      <c r="AE92" s="37">
        <f t="shared" si="494"/>
        <v>8.8431961287527283E-2</v>
      </c>
      <c r="AF92" s="37">
        <f t="shared" si="494"/>
        <v>7.7613653900820978E-2</v>
      </c>
      <c r="AG92" s="37">
        <f t="shared" si="494"/>
        <v>9.6683002335631096E-2</v>
      </c>
      <c r="AH92" s="64">
        <f t="shared" si="494"/>
        <v>0.1000437227471016</v>
      </c>
      <c r="AI92" s="90">
        <f t="shared" si="495"/>
        <v>0.11477688424082833</v>
      </c>
      <c r="AJ92" s="90">
        <f t="shared" si="495"/>
        <v>0.11899350886607007</v>
      </c>
      <c r="AK92" s="64">
        <f t="shared" si="495"/>
        <v>0.11332401049286855</v>
      </c>
      <c r="AL92" s="90">
        <f t="shared" si="495"/>
        <v>0.12039523986541489</v>
      </c>
      <c r="AM92" s="64">
        <f t="shared" si="495"/>
        <v>0.26837860344997777</v>
      </c>
      <c r="AN92" s="64">
        <f t="shared" si="495"/>
        <v>0.29002974606473497</v>
      </c>
      <c r="AO92" s="64">
        <f t="shared" si="495"/>
        <v>0.11610543030864995</v>
      </c>
      <c r="AP92" s="64">
        <f t="shared" si="495"/>
        <v>-0.17401858219491284</v>
      </c>
      <c r="AQ92" s="64">
        <f t="shared" si="495"/>
        <v>-0.26293420290374658</v>
      </c>
      <c r="AR92" s="90">
        <f t="shared" si="495"/>
        <v>-0.19476796968350563</v>
      </c>
      <c r="AS92" s="90">
        <f t="shared" si="496"/>
        <v>-0.15493507088761382</v>
      </c>
      <c r="AT92" s="90">
        <f t="shared" si="496"/>
        <v>-0.13551656446251237</v>
      </c>
      <c r="AU92" s="90">
        <f t="shared" si="496"/>
        <v>-0.10082629029405765</v>
      </c>
      <c r="AV92" s="90">
        <f t="shared" si="496"/>
        <v>-8.6891123508347712E-2</v>
      </c>
      <c r="AW92" s="90">
        <f t="shared" si="496"/>
        <v>-6.5430336112776821E-2</v>
      </c>
      <c r="AX92" s="90">
        <f t="shared" si="496"/>
        <v>-4.5078525486617282E-2</v>
      </c>
      <c r="AY92" s="90">
        <f t="shared" si="496"/>
        <v>-6.0754271101023938E-2</v>
      </c>
      <c r="AZ92" s="90">
        <f t="shared" si="496"/>
        <v>-1.8474731359391927E-2</v>
      </c>
      <c r="BA92" s="90">
        <f t="shared" si="496"/>
        <v>0.18854780861311293</v>
      </c>
      <c r="BB92" s="90">
        <f t="shared" si="496"/>
        <v>0.53043840358948402</v>
      </c>
      <c r="BC92" s="90">
        <f t="shared" si="497"/>
        <v>0.69945786028758339</v>
      </c>
      <c r="BD92" s="90">
        <f t="shared" si="497"/>
        <v>0.55350035647504536</v>
      </c>
      <c r="BE92" s="90">
        <f t="shared" si="497"/>
        <v>0.43810685767070034</v>
      </c>
      <c r="BF92" s="90">
        <f t="shared" si="497"/>
        <v>0.39355972527364913</v>
      </c>
      <c r="BG92" s="90">
        <f t="shared" si="497"/>
        <v>0.33823148947808401</v>
      </c>
      <c r="BH92" s="90">
        <f t="shared" si="497"/>
        <v>0.29666525609045014</v>
      </c>
      <c r="BI92" s="90">
        <f t="shared" si="497"/>
        <v>0.26367602954854896</v>
      </c>
      <c r="BJ92" s="90">
        <f t="shared" si="497"/>
        <v>0.23753671677613197</v>
      </c>
      <c r="BK92" s="90">
        <f t="shared" si="497"/>
        <v>2.3405794459216755E-2</v>
      </c>
      <c r="BL92" s="90">
        <f t="shared" si="497"/>
        <v>1.3482464208437017E-2</v>
      </c>
      <c r="BM92" s="90">
        <f t="shared" si="498"/>
        <v>2.6872959539030461E-2</v>
      </c>
      <c r="BN92" s="90">
        <f t="shared" si="498"/>
        <v>3.2063962674352409E-2</v>
      </c>
      <c r="BO92" s="90">
        <f t="shared" si="498"/>
        <v>1.9718504940620551E-2</v>
      </c>
      <c r="BP92" s="64">
        <f t="shared" si="498"/>
        <v>3.1283233240583908E-2</v>
      </c>
      <c r="BQ92" s="90">
        <f t="shared" si="498"/>
        <v>2.5034668690291806E-2</v>
      </c>
      <c r="BR92" s="90">
        <f t="shared" si="498"/>
        <v>3.255166003957588E-2</v>
      </c>
      <c r="BS92" s="90">
        <f t="shared" si="498"/>
        <v>3.9017913172468166E-2</v>
      </c>
      <c r="BT92" s="90">
        <f t="shared" si="498"/>
        <v>4.2774345477316178E-2</v>
      </c>
      <c r="BU92" s="90">
        <f t="shared" si="498"/>
        <v>4.6963296773538499E-2</v>
      </c>
      <c r="BV92" s="90">
        <f t="shared" si="498"/>
        <v>4.6807931783029888E-2</v>
      </c>
      <c r="BW92" s="90">
        <f t="shared" si="499"/>
        <v>0.18639950375698144</v>
      </c>
      <c r="BX92" s="90">
        <f t="shared" si="499"/>
        <v>0.12740036129590226</v>
      </c>
      <c r="BY92" s="90">
        <f t="shared" si="499"/>
        <v>0.10195380282166333</v>
      </c>
      <c r="BZ92" s="90">
        <f t="shared" si="499"/>
        <v>8.7353816782812288E-2</v>
      </c>
      <c r="CA92" s="90">
        <f t="shared" si="499"/>
        <v>6.141938107492706E-2</v>
      </c>
      <c r="CB92" s="90">
        <f t="shared" si="499"/>
        <v>7.2791054419554246E-2</v>
      </c>
      <c r="CC92" s="90">
        <f t="shared" si="499"/>
        <v>7.7083124956743854E-2</v>
      </c>
      <c r="CD92" s="90">
        <f t="shared" si="499"/>
        <v>7.6974857574255262E-2</v>
      </c>
      <c r="CE92" s="90">
        <f t="shared" si="499"/>
        <v>6.7317429254674988E-2</v>
      </c>
      <c r="CF92" s="90">
        <f t="shared" si="499"/>
        <v>6.4421457903547141E-2</v>
      </c>
      <c r="CG92" s="90">
        <f t="shared" si="500"/>
        <v>5.5669714688688643E-2</v>
      </c>
      <c r="CH92" s="90">
        <f t="shared" si="500"/>
        <v>3.9571652488272768E-2</v>
      </c>
      <c r="CI92" s="90">
        <f t="shared" si="500"/>
        <v>11.656105668789992</v>
      </c>
      <c r="CJ92" s="90">
        <f t="shared" si="500"/>
        <v>5.857931060276953</v>
      </c>
      <c r="CK92" s="90">
        <f t="shared" si="500"/>
        <v>3.6159237567967049</v>
      </c>
      <c r="CL92" s="90">
        <f t="shared" si="500"/>
        <v>2.8007771372030854</v>
      </c>
      <c r="CM92" s="90">
        <f t="shared" si="500"/>
        <v>2.2460793440890123</v>
      </c>
      <c r="CN92" s="90">
        <f t="shared" si="500"/>
        <v>1.7917046886814112</v>
      </c>
      <c r="CO92" s="90">
        <f t="shared" si="500"/>
        <v>1.5445842380621877</v>
      </c>
      <c r="CP92" s="90">
        <f t="shared" si="500"/>
        <v>1.4106336205417427</v>
      </c>
      <c r="CQ92" s="90">
        <f t="shared" si="501"/>
        <v>1.2430357062688957</v>
      </c>
      <c r="CR92" s="90">
        <f t="shared" si="501"/>
        <v>1.1116397754412319</v>
      </c>
      <c r="CS92" s="90">
        <f t="shared" si="501"/>
        <v>1.0142576478473679</v>
      </c>
      <c r="CT92" s="90">
        <f t="shared" si="501"/>
        <v>0.94620644476878923</v>
      </c>
    </row>
    <row r="93" spans="2:98">
      <c r="B93" s="29" t="s">
        <v>4</v>
      </c>
      <c r="N93" s="6"/>
      <c r="O93" s="37">
        <f t="shared" si="493"/>
        <v>-3.5321476915043171E-2</v>
      </c>
      <c r="P93" s="37">
        <f t="shared" si="493"/>
        <v>-1.1375414030412534E-2</v>
      </c>
      <c r="Q93" s="37">
        <f t="shared" si="493"/>
        <v>-3.4913671233580246E-2</v>
      </c>
      <c r="R93" s="37">
        <f t="shared" si="493"/>
        <v>-1.6044506524833801E-3</v>
      </c>
      <c r="S93" s="37">
        <f t="shared" si="493"/>
        <v>-2.3962064611215195E-2</v>
      </c>
      <c r="T93" s="37">
        <f t="shared" si="493"/>
        <v>-1.8189091621099052E-2</v>
      </c>
      <c r="U93" s="37">
        <f t="shared" si="493"/>
        <v>-4.5242586955657194E-3</v>
      </c>
      <c r="V93" s="37">
        <f t="shared" si="493"/>
        <v>-4.8279072259517219E-3</v>
      </c>
      <c r="W93" s="37">
        <f t="shared" si="493"/>
        <v>-9.7486351644178182E-3</v>
      </c>
      <c r="X93" s="37">
        <f t="shared" si="493"/>
        <v>-2.9394101813291496E-3</v>
      </c>
      <c r="Y93" s="37">
        <f t="shared" si="494"/>
        <v>-2.2734156119442739E-3</v>
      </c>
      <c r="Z93" s="45">
        <f t="shared" si="494"/>
        <v>-1.4597268398196528E-3</v>
      </c>
      <c r="AA93" s="37">
        <f t="shared" si="494"/>
        <v>-2.2314229202427316E-2</v>
      </c>
      <c r="AB93" s="37">
        <f t="shared" si="494"/>
        <v>-2.4518427728439485E-2</v>
      </c>
      <c r="AC93" s="37">
        <f t="shared" si="494"/>
        <v>2.4597076911467841E-3</v>
      </c>
      <c r="AD93" s="37">
        <f t="shared" si="494"/>
        <v>-3.6336608148999971E-2</v>
      </c>
      <c r="AE93" s="37">
        <f t="shared" si="494"/>
        <v>-4.2924874037568284E-2</v>
      </c>
      <c r="AF93" s="37">
        <f t="shared" si="494"/>
        <v>-8.0204526518552699E-2</v>
      </c>
      <c r="AG93" s="37">
        <f t="shared" si="494"/>
        <v>-7.0204232344849959E-2</v>
      </c>
      <c r="AH93" s="64">
        <f t="shared" si="494"/>
        <v>-6.8262868797105969E-2</v>
      </c>
      <c r="AI93" s="90">
        <f t="shared" si="495"/>
        <v>-6.346424622648994E-2</v>
      </c>
      <c r="AJ93" s="90">
        <f t="shared" si="495"/>
        <v>-6.6691485981427157E-2</v>
      </c>
      <c r="AK93" s="64">
        <f t="shared" si="495"/>
        <v>-7.668397232546964E-2</v>
      </c>
      <c r="AL93" s="90">
        <f t="shared" si="495"/>
        <v>-7.523648958855067E-2</v>
      </c>
      <c r="AM93" s="64">
        <f t="shared" si="495"/>
        <v>-8.5063877930159126E-2</v>
      </c>
      <c r="AN93" s="64">
        <f t="shared" si="495"/>
        <v>-1.1564420471871339E-2</v>
      </c>
      <c r="AO93" s="64">
        <f t="shared" si="495"/>
        <v>-0.13052849582951831</v>
      </c>
      <c r="AP93" s="64">
        <f t="shared" si="495"/>
        <v>-0.31793397563684767</v>
      </c>
      <c r="AQ93" s="64">
        <f t="shared" si="495"/>
        <v>-0.34208583278748195</v>
      </c>
      <c r="AR93" s="90">
        <f t="shared" si="495"/>
        <v>-0.20342242993915749</v>
      </c>
      <c r="AS93" s="90">
        <f t="shared" si="496"/>
        <v>-0.12786611806818482</v>
      </c>
      <c r="AT93" s="90">
        <f t="shared" si="496"/>
        <v>-9.5298516495166297E-2</v>
      </c>
      <c r="AU93" s="90">
        <f t="shared" si="496"/>
        <v>-4.6353176140231489E-2</v>
      </c>
      <c r="AV93" s="90">
        <f t="shared" si="496"/>
        <v>-1.4201086275524299E-2</v>
      </c>
      <c r="AW93" s="90">
        <f t="shared" si="496"/>
        <v>2.6886320114332563E-2</v>
      </c>
      <c r="AX93" s="90">
        <f t="shared" si="496"/>
        <v>6.4677815206270584E-2</v>
      </c>
      <c r="AY93" s="90">
        <f t="shared" si="496"/>
        <v>0.21965120805665239</v>
      </c>
      <c r="AZ93" s="90">
        <f t="shared" si="496"/>
        <v>0.21366675212913377</v>
      </c>
      <c r="BA93" s="90">
        <f t="shared" si="496"/>
        <v>0.42276658132685285</v>
      </c>
      <c r="BB93" s="90">
        <f t="shared" si="496"/>
        <v>0.86935649709337248</v>
      </c>
      <c r="BC93" s="90">
        <f t="shared" si="497"/>
        <v>1.0585932770568549</v>
      </c>
      <c r="BD93" s="90">
        <f t="shared" si="497"/>
        <v>0.74621138992175706</v>
      </c>
      <c r="BE93" s="90">
        <f t="shared" si="497"/>
        <v>0.56394534849856259</v>
      </c>
      <c r="BF93" s="90">
        <f t="shared" si="497"/>
        <v>0.50063578878648052</v>
      </c>
      <c r="BG93" s="90">
        <f t="shared" si="497"/>
        <v>0.43460045536785219</v>
      </c>
      <c r="BH93" s="90">
        <f t="shared" si="497"/>
        <v>0.3765880773943977</v>
      </c>
      <c r="BI93" s="90">
        <f t="shared" si="497"/>
        <v>0.32859025618350457</v>
      </c>
      <c r="BJ93" s="90">
        <f t="shared" si="497"/>
        <v>0.28365786012599759</v>
      </c>
      <c r="BK93" s="90">
        <f t="shared" si="497"/>
        <v>7.064861730812666E-3</v>
      </c>
      <c r="BL93" s="90">
        <f t="shared" si="497"/>
        <v>-6.8153388430152173E-3</v>
      </c>
      <c r="BM93" s="90">
        <f t="shared" si="498"/>
        <v>5.7579209735132419E-3</v>
      </c>
      <c r="BN93" s="90">
        <f t="shared" si="498"/>
        <v>8.8767110200207444E-3</v>
      </c>
      <c r="BO93" s="90">
        <f t="shared" si="498"/>
        <v>-1.3456988361148614E-2</v>
      </c>
      <c r="BP93" s="64">
        <f t="shared" si="498"/>
        <v>6.1805678842330458E-4</v>
      </c>
      <c r="BQ93" s="90">
        <f t="shared" si="498"/>
        <v>-9.5347468912139188E-3</v>
      </c>
      <c r="BR93" s="90">
        <f t="shared" si="498"/>
        <v>-4.9748075939851644E-3</v>
      </c>
      <c r="BS93" s="90">
        <f t="shared" si="498"/>
        <v>-1.3461710144678785E-3</v>
      </c>
      <c r="BT93" s="90">
        <f t="shared" si="498"/>
        <v>8.4886379869408835E-4</v>
      </c>
      <c r="BU93" s="90">
        <f t="shared" si="498"/>
        <v>2.5173163617295824E-3</v>
      </c>
      <c r="BV93" s="90">
        <f t="shared" si="498"/>
        <v>1.8734498523029774E-3</v>
      </c>
      <c r="BW93" s="90">
        <f t="shared" si="499"/>
        <v>0.14841590988032149</v>
      </c>
      <c r="BX93" s="90">
        <f t="shared" si="499"/>
        <v>8.0915541727646589E-2</v>
      </c>
      <c r="BY93" s="90">
        <f t="shared" si="499"/>
        <v>4.7695440716529092E-2</v>
      </c>
      <c r="BZ93" s="90">
        <f t="shared" si="499"/>
        <v>2.7254749609668005E-2</v>
      </c>
      <c r="CA93" s="90">
        <f t="shared" si="499"/>
        <v>1.9805317548355905E-3</v>
      </c>
      <c r="CB93" s="90">
        <f t="shared" si="499"/>
        <v>1.2029754253072289E-2</v>
      </c>
      <c r="CC93" s="90">
        <f t="shared" si="499"/>
        <v>1.9451268555678469E-2</v>
      </c>
      <c r="CD93" s="90">
        <f t="shared" si="499"/>
        <v>1.9706683099524724E-2</v>
      </c>
      <c r="CE93" s="90">
        <f t="shared" si="499"/>
        <v>1.5612749934838188E-2</v>
      </c>
      <c r="CF93" s="90">
        <f t="shared" si="499"/>
        <v>1.6310895743213649E-2</v>
      </c>
      <c r="CG93" s="90">
        <f t="shared" si="500"/>
        <v>7.5791732498109443E-3</v>
      </c>
      <c r="CH93" s="90">
        <f t="shared" si="500"/>
        <v>-5.8947802031660279E-3</v>
      </c>
      <c r="CI93" s="90">
        <f t="shared" si="500"/>
        <v>13.226136577110251</v>
      </c>
      <c r="CJ93" s="90">
        <f t="shared" si="500"/>
        <v>6.1371900702916919</v>
      </c>
      <c r="CK93" s="90">
        <f t="shared" si="500"/>
        <v>3.6532168367642397</v>
      </c>
      <c r="CL93" s="90">
        <f t="shared" si="500"/>
        <v>2.7776077638398213</v>
      </c>
      <c r="CM93" s="90">
        <f t="shared" si="500"/>
        <v>2.2035817280583108</v>
      </c>
      <c r="CN93" s="90">
        <f t="shared" si="500"/>
        <v>1.7323508727006534</v>
      </c>
      <c r="CO93" s="90">
        <f t="shared" si="500"/>
        <v>1.471452795315034</v>
      </c>
      <c r="CP93" s="90">
        <f t="shared" si="500"/>
        <v>1.3723668612659656</v>
      </c>
      <c r="CQ93" s="90">
        <f t="shared" si="501"/>
        <v>1.2166172092511567</v>
      </c>
      <c r="CR93" s="90">
        <f t="shared" si="501"/>
        <v>1.0711731088106742</v>
      </c>
      <c r="CS93" s="90">
        <f t="shared" si="501"/>
        <v>0.97437294107250905</v>
      </c>
      <c r="CT93" s="90">
        <f t="shared" si="501"/>
        <v>0.89854270175121131</v>
      </c>
    </row>
    <row r="94" spans="2:98">
      <c r="B94" s="29" t="s">
        <v>5</v>
      </c>
      <c r="N94" s="6"/>
      <c r="O94" s="37">
        <f t="shared" si="493"/>
        <v>5.26267090723751E-2</v>
      </c>
      <c r="P94" s="37">
        <f t="shared" si="493"/>
        <v>6.6194312461232307E-2</v>
      </c>
      <c r="Q94" s="37">
        <f t="shared" si="493"/>
        <v>3.1332985326819163E-2</v>
      </c>
      <c r="R94" s="37">
        <f t="shared" si="493"/>
        <v>6.1896228289924693E-2</v>
      </c>
      <c r="S94" s="37">
        <f t="shared" si="493"/>
        <v>4.6364685301049313E-2</v>
      </c>
      <c r="T94" s="37">
        <f t="shared" si="493"/>
        <v>4.2536058034768676E-2</v>
      </c>
      <c r="U94" s="37">
        <f t="shared" si="493"/>
        <v>4.982497663177643E-2</v>
      </c>
      <c r="V94" s="37">
        <f t="shared" si="493"/>
        <v>4.891508305947001E-2</v>
      </c>
      <c r="W94" s="37">
        <f t="shared" si="493"/>
        <v>3.6959036927760147E-2</v>
      </c>
      <c r="X94" s="37">
        <f t="shared" si="493"/>
        <v>4.1936262351895515E-2</v>
      </c>
      <c r="Y94" s="37">
        <f t="shared" si="494"/>
        <v>4.7982597850782405E-2</v>
      </c>
      <c r="Z94" s="45">
        <f t="shared" si="494"/>
        <v>4.3928838175145479E-2</v>
      </c>
      <c r="AA94" s="37">
        <f t="shared" si="494"/>
        <v>3.3784580107124373E-2</v>
      </c>
      <c r="AB94" s="37">
        <f t="shared" si="494"/>
        <v>3.5879121981204243E-2</v>
      </c>
      <c r="AC94" s="37">
        <f t="shared" si="494"/>
        <v>2.3682514604147498E-2</v>
      </c>
      <c r="AD94" s="37">
        <f t="shared" si="494"/>
        <v>3.3518600931811138E-2</v>
      </c>
      <c r="AE94" s="37">
        <f t="shared" si="494"/>
        <v>3.9689257948726464E-2</v>
      </c>
      <c r="AF94" s="37">
        <f t="shared" si="494"/>
        <v>2.6124451130215665E-2</v>
      </c>
      <c r="AG94" s="37">
        <f t="shared" si="494"/>
        <v>3.3322660082554245E-2</v>
      </c>
      <c r="AH94" s="64">
        <f t="shared" si="494"/>
        <v>3.2997091846812543E-2</v>
      </c>
      <c r="AI94" s="90">
        <f t="shared" si="495"/>
        <v>3.917971072251758E-2</v>
      </c>
      <c r="AJ94" s="90">
        <f t="shared" si="495"/>
        <v>3.951580048179304E-2</v>
      </c>
      <c r="AK94" s="64">
        <f t="shared" si="495"/>
        <v>3.416479482519752E-2</v>
      </c>
      <c r="AL94" s="90">
        <f t="shared" si="495"/>
        <v>3.7689252246997818E-2</v>
      </c>
      <c r="AM94" s="64">
        <f t="shared" si="495"/>
        <v>0.13424871476783307</v>
      </c>
      <c r="AN94" s="64">
        <f t="shared" si="495"/>
        <v>0.11450595286907483</v>
      </c>
      <c r="AO94" s="64">
        <f t="shared" si="495"/>
        <v>-3.9443637511424767E-2</v>
      </c>
      <c r="AP94" s="64">
        <f t="shared" si="495"/>
        <v>-0.24992034670517249</v>
      </c>
      <c r="AQ94" s="64">
        <f t="shared" si="495"/>
        <v>-0.19397083946770777</v>
      </c>
      <c r="AR94" s="90">
        <f t="shared" si="495"/>
        <v>-6.1024494523987394E-2</v>
      </c>
      <c r="AS94" s="90">
        <f t="shared" si="496"/>
        <v>-2.1942305182077515E-2</v>
      </c>
      <c r="AT94" s="90">
        <f t="shared" si="496"/>
        <v>-1.249536996974776E-2</v>
      </c>
      <c r="AU94" s="90">
        <f t="shared" si="496"/>
        <v>-2.0995831772110396E-3</v>
      </c>
      <c r="AV94" s="90">
        <f t="shared" si="496"/>
        <v>-1.8661365420045484E-2</v>
      </c>
      <c r="AW94" s="90">
        <f t="shared" si="496"/>
        <v>-1.5495573069748914E-2</v>
      </c>
      <c r="AX94" s="90">
        <f t="shared" si="496"/>
        <v>1.1075804486934349E-2</v>
      </c>
      <c r="AY94" s="90">
        <f t="shared" si="496"/>
        <v>8.6466104900124741E-3</v>
      </c>
      <c r="AZ94" s="90">
        <f t="shared" si="496"/>
        <v>5.531963904914261E-2</v>
      </c>
      <c r="BA94" s="90">
        <f t="shared" si="496"/>
        <v>0.22162244067333847</v>
      </c>
      <c r="BB94" s="90">
        <f t="shared" si="496"/>
        <v>0.49097344204993787</v>
      </c>
      <c r="BC94" s="90">
        <f t="shared" si="497"/>
        <v>0.43242799257785514</v>
      </c>
      <c r="BD94" s="90">
        <f t="shared" si="497"/>
        <v>0.19852688942563268</v>
      </c>
      <c r="BE94" s="90">
        <f t="shared" si="497"/>
        <v>0.14655723599031112</v>
      </c>
      <c r="BF94" s="90">
        <f t="shared" si="497"/>
        <v>0.13733652995891887</v>
      </c>
      <c r="BG94" s="90">
        <f t="shared" si="497"/>
        <v>0.13393671598555779</v>
      </c>
      <c r="BH94" s="90">
        <f t="shared" si="497"/>
        <v>0.13765893139316221</v>
      </c>
      <c r="BI94" s="90">
        <f t="shared" si="497"/>
        <v>0.13261161333977456</v>
      </c>
      <c r="BJ94" s="90">
        <f t="shared" si="497"/>
        <v>0.11262091498937266</v>
      </c>
      <c r="BK94" s="90">
        <f t="shared" si="497"/>
        <v>-2.3237046569402731E-2</v>
      </c>
      <c r="BL94" s="90">
        <f t="shared" si="497"/>
        <v>-3.2057142524312132E-3</v>
      </c>
      <c r="BM94" s="90">
        <f t="shared" si="498"/>
        <v>2.9600361022829924E-2</v>
      </c>
      <c r="BN94" s="90">
        <f t="shared" si="498"/>
        <v>5.0621922597921198E-2</v>
      </c>
      <c r="BO94" s="90">
        <f t="shared" si="498"/>
        <v>1.8209061312144392E-2</v>
      </c>
      <c r="BP94" s="64">
        <f t="shared" si="498"/>
        <v>5.5604024780637307E-2</v>
      </c>
      <c r="BQ94" s="90">
        <f t="shared" si="498"/>
        <v>4.8011533415720509E-2</v>
      </c>
      <c r="BR94" s="90">
        <f t="shared" si="498"/>
        <v>4.6732709424822882E-2</v>
      </c>
      <c r="BS94" s="90">
        <f t="shared" si="498"/>
        <v>5.2906870409531237E-2</v>
      </c>
      <c r="BT94" s="90">
        <f t="shared" si="498"/>
        <v>5.5014928179311751E-2</v>
      </c>
      <c r="BU94" s="90">
        <f t="shared" si="498"/>
        <v>5.6819593008692326E-2</v>
      </c>
      <c r="BV94" s="90">
        <f t="shared" si="498"/>
        <v>5.1778132333254234E-2</v>
      </c>
      <c r="BW94" s="90">
        <f t="shared" si="499"/>
        <v>0.13084747506805261</v>
      </c>
      <c r="BX94" s="90">
        <f t="shared" si="499"/>
        <v>6.2917593846919972E-2</v>
      </c>
      <c r="BY94" s="90">
        <f t="shared" si="499"/>
        <v>6.4680660622405073E-2</v>
      </c>
      <c r="BZ94" s="90">
        <f t="shared" si="499"/>
        <v>5.3931946853008839E-2</v>
      </c>
      <c r="CA94" s="90">
        <f t="shared" si="499"/>
        <v>4.6730415411114334E-2</v>
      </c>
      <c r="CB94" s="90">
        <f t="shared" si="499"/>
        <v>5.868081447836615E-2</v>
      </c>
      <c r="CC94" s="90">
        <f t="shared" si="499"/>
        <v>5.3329127599821335E-2</v>
      </c>
      <c r="CD94" s="90">
        <f t="shared" si="499"/>
        <v>4.9621406328992368E-2</v>
      </c>
      <c r="CE94" s="90">
        <f t="shared" si="499"/>
        <v>4.4390901331721189E-2</v>
      </c>
      <c r="CF94" s="90">
        <f t="shared" si="499"/>
        <v>5.1332867562306594E-2</v>
      </c>
      <c r="CG94" s="90">
        <f t="shared" si="500"/>
        <v>5.1269670115777988E-2</v>
      </c>
      <c r="CH94" s="90">
        <f t="shared" si="500"/>
        <v>4.8295184740143826E-2</v>
      </c>
      <c r="CI94" s="90">
        <f t="shared" si="500"/>
        <v>11.799189834859474</v>
      </c>
      <c r="CJ94" s="90">
        <f t="shared" si="500"/>
        <v>6.5367624951523853</v>
      </c>
      <c r="CK94" s="90">
        <f t="shared" si="500"/>
        <v>4.0502650924999424</v>
      </c>
      <c r="CL94" s="90">
        <f t="shared" si="500"/>
        <v>3.1398834950699097</v>
      </c>
      <c r="CM94" s="90">
        <f t="shared" si="500"/>
        <v>2.5017193054173621</v>
      </c>
      <c r="CN94" s="90">
        <f t="shared" si="500"/>
        <v>1.9992200966915972</v>
      </c>
      <c r="CO94" s="90">
        <f t="shared" si="500"/>
        <v>1.7511685385422862</v>
      </c>
      <c r="CP94" s="90">
        <f t="shared" si="500"/>
        <v>1.6333892002718895</v>
      </c>
      <c r="CQ94" s="90">
        <f t="shared" si="501"/>
        <v>1.4061344906180575</v>
      </c>
      <c r="CR94" s="90">
        <f t="shared" si="501"/>
        <v>1.2519828555233103</v>
      </c>
      <c r="CS94" s="90">
        <f t="shared" si="501"/>
        <v>1.1392145720944731</v>
      </c>
      <c r="CT94" s="90">
        <f t="shared" si="501"/>
        <v>1.0404278232157735</v>
      </c>
    </row>
    <row r="95" spans="2:98" ht="14.65" thickBot="1">
      <c r="B95" s="61" t="s">
        <v>30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46"/>
      <c r="O95" s="39">
        <f t="shared" si="493"/>
        <v>8.9060115106990523E-2</v>
      </c>
      <c r="P95" s="39">
        <f t="shared" si="493"/>
        <v>8.8528766624703215E-2</v>
      </c>
      <c r="Q95" s="39">
        <f t="shared" si="493"/>
        <v>5.960563943644881E-2</v>
      </c>
      <c r="R95" s="39">
        <f t="shared" si="493"/>
        <v>8.0919986482626882E-2</v>
      </c>
      <c r="S95" s="39">
        <f t="shared" si="493"/>
        <v>5.554022538859682E-2</v>
      </c>
      <c r="T95" s="39">
        <f t="shared" si="493"/>
        <v>5.9612733578083166E-2</v>
      </c>
      <c r="U95" s="39">
        <f t="shared" si="493"/>
        <v>7.0957936465628757E-2</v>
      </c>
      <c r="V95" s="39">
        <f t="shared" si="493"/>
        <v>6.8484418368053968E-2</v>
      </c>
      <c r="W95" s="39">
        <f t="shared" si="493"/>
        <v>5.9904237213400657E-2</v>
      </c>
      <c r="X95" s="39">
        <f t="shared" si="493"/>
        <v>6.6301445142797455E-2</v>
      </c>
      <c r="Y95" s="39">
        <f t="shared" si="494"/>
        <v>6.6434889667934094E-2</v>
      </c>
      <c r="Z95" s="47">
        <f t="shared" si="494"/>
        <v>6.7344044805899506E-2</v>
      </c>
      <c r="AA95" s="39">
        <f t="shared" si="494"/>
        <v>6.2487635046597267E-2</v>
      </c>
      <c r="AB95" s="39">
        <f t="shared" si="494"/>
        <v>5.757805103070468E-2</v>
      </c>
      <c r="AC95" s="39">
        <f t="shared" si="494"/>
        <v>5.0555803475723415E-2</v>
      </c>
      <c r="AD95" s="39">
        <f t="shared" si="494"/>
        <v>6.632997378818084E-2</v>
      </c>
      <c r="AE95" s="39">
        <f t="shared" si="494"/>
        <v>9.9278776572300886E-2</v>
      </c>
      <c r="AF95" s="39">
        <f t="shared" si="494"/>
        <v>7.6971282306786293E-2</v>
      </c>
      <c r="AG95" s="39">
        <f t="shared" si="494"/>
        <v>8.6531147874668202E-2</v>
      </c>
      <c r="AH95" s="87">
        <f t="shared" si="494"/>
        <v>8.6837237809969103E-2</v>
      </c>
      <c r="AI95" s="93">
        <f t="shared" si="495"/>
        <v>9.7461417050731525E-2</v>
      </c>
      <c r="AJ95" s="93">
        <f t="shared" si="495"/>
        <v>9.6967152885073293E-2</v>
      </c>
      <c r="AK95" s="87">
        <f t="shared" si="495"/>
        <v>8.7737725214458218E-2</v>
      </c>
      <c r="AL95" s="93">
        <f t="shared" si="495"/>
        <v>9.16902664068453E-2</v>
      </c>
      <c r="AM95" s="87">
        <f t="shared" si="495"/>
        <v>0.15628961342119707</v>
      </c>
      <c r="AN95" s="87">
        <f t="shared" si="495"/>
        <v>0.17383113950591644</v>
      </c>
      <c r="AO95" s="87">
        <f t="shared" si="495"/>
        <v>3.1971504255040806E-2</v>
      </c>
      <c r="AP95" s="87">
        <f t="shared" si="495"/>
        <v>-0.21671880405846977</v>
      </c>
      <c r="AQ95" s="87">
        <f t="shared" si="495"/>
        <v>-0.27914739444349057</v>
      </c>
      <c r="AR95" s="93">
        <f t="shared" si="495"/>
        <v>-0.18969738555301008</v>
      </c>
      <c r="AS95" s="93">
        <f t="shared" si="496"/>
        <v>-0.13613153115831522</v>
      </c>
      <c r="AT95" s="93">
        <f t="shared" si="496"/>
        <v>-0.11250687226711376</v>
      </c>
      <c r="AU95" s="93">
        <f t="shared" si="496"/>
        <v>-7.5588467368583712E-2</v>
      </c>
      <c r="AV95" s="93">
        <f t="shared" si="496"/>
        <v>-5.6859195259604256E-2</v>
      </c>
      <c r="AW95" s="93">
        <f t="shared" si="496"/>
        <v>-2.8326309953099704E-2</v>
      </c>
      <c r="AX95" s="93">
        <f t="shared" si="496"/>
        <v>-2.1350485347683135E-3</v>
      </c>
      <c r="AY95" s="93">
        <f t="shared" si="496"/>
        <v>2.1026719046556286E-2</v>
      </c>
      <c r="AZ95" s="93">
        <f t="shared" si="496"/>
        <v>6.9888381445591063E-2</v>
      </c>
      <c r="BA95" s="93">
        <f t="shared" si="496"/>
        <v>0.27505394133150451</v>
      </c>
      <c r="BB95" s="93">
        <f t="shared" si="496"/>
        <v>0.63859933197451113</v>
      </c>
      <c r="BC95" s="93">
        <f t="shared" si="497"/>
        <v>0.80039930802418846</v>
      </c>
      <c r="BD95" s="93">
        <f t="shared" si="497"/>
        <v>0.62994560774449915</v>
      </c>
      <c r="BE95" s="93">
        <f t="shared" si="497"/>
        <v>0.49759595803227197</v>
      </c>
      <c r="BF95" s="93">
        <f t="shared" si="497"/>
        <v>0.44627800177535359</v>
      </c>
      <c r="BG95" s="93">
        <f t="shared" si="497"/>
        <v>0.39029734046471276</v>
      </c>
      <c r="BH95" s="93">
        <f t="shared" si="497"/>
        <v>0.3436269010210824</v>
      </c>
      <c r="BI95" s="93">
        <f t="shared" si="497"/>
        <v>0.30463677441607317</v>
      </c>
      <c r="BJ95" s="93">
        <f t="shared" si="497"/>
        <v>0.27259437405534781</v>
      </c>
      <c r="BK95" s="93">
        <f t="shared" si="497"/>
        <v>5.1175262505630981E-2</v>
      </c>
      <c r="BL95" s="93">
        <f t="shared" si="497"/>
        <v>3.4648835594090377E-2</v>
      </c>
      <c r="BM95" s="93">
        <f t="shared" si="498"/>
        <v>4.1120632715178296E-2</v>
      </c>
      <c r="BN95" s="93">
        <f t="shared" si="498"/>
        <v>4.304290789317089E-2</v>
      </c>
      <c r="BO95" s="93">
        <f t="shared" si="498"/>
        <v>3.270544644876372E-2</v>
      </c>
      <c r="BP95" s="87">
        <f t="shared" si="498"/>
        <v>3.561024022253001E-2</v>
      </c>
      <c r="BQ95" s="93">
        <f t="shared" si="498"/>
        <v>2.9827720346485176E-2</v>
      </c>
      <c r="BR95" s="93">
        <f t="shared" si="498"/>
        <v>3.5219617686299109E-2</v>
      </c>
      <c r="BS95" s="93">
        <f t="shared" si="498"/>
        <v>4.1524449940160801E-2</v>
      </c>
      <c r="BT95" s="93">
        <f t="shared" si="498"/>
        <v>4.4614058262284706E-2</v>
      </c>
      <c r="BU95" s="93">
        <f t="shared" si="498"/>
        <v>4.8236161697528646E-2</v>
      </c>
      <c r="BV95" s="93">
        <f t="shared" si="498"/>
        <v>4.7458418678589798E-2</v>
      </c>
      <c r="BW95" s="93">
        <f t="shared" si="499"/>
        <v>0.25652034289411629</v>
      </c>
      <c r="BX95" s="93">
        <f t="shared" si="499"/>
        <v>0.22166216817454321</v>
      </c>
      <c r="BY95" s="93">
        <f t="shared" si="499"/>
        <v>0.20011544530817305</v>
      </c>
      <c r="BZ95" s="93">
        <f t="shared" si="499"/>
        <v>0.18851370506330434</v>
      </c>
      <c r="CA95" s="93">
        <f t="shared" si="499"/>
        <v>0.16368109366034322</v>
      </c>
      <c r="CB95" s="93">
        <f t="shared" si="499"/>
        <v>0.1778467583626282</v>
      </c>
      <c r="CC95" s="93">
        <f t="shared" si="499"/>
        <v>0.18338619690243863</v>
      </c>
      <c r="CD95" s="93">
        <f t="shared" si="499"/>
        <v>0.18479692645511614</v>
      </c>
      <c r="CE95" s="93">
        <f t="shared" si="499"/>
        <v>0.17651923224028176</v>
      </c>
      <c r="CF95" s="93">
        <f t="shared" si="499"/>
        <v>0.17878242169146108</v>
      </c>
      <c r="CG95" s="93">
        <f t="shared" si="500"/>
        <v>0.17762766862204638</v>
      </c>
      <c r="CH95" s="93">
        <f t="shared" si="500"/>
        <v>0.16696741585577102</v>
      </c>
      <c r="CI95" s="93">
        <f t="shared" si="500"/>
        <v>12.695857230759833</v>
      </c>
      <c r="CJ95" s="93">
        <f t="shared" si="500"/>
        <v>6.1776509786950724</v>
      </c>
      <c r="CK95" s="93">
        <f t="shared" si="500"/>
        <v>3.8565345514541418</v>
      </c>
      <c r="CL95" s="93">
        <f t="shared" si="500"/>
        <v>2.9648680868942012</v>
      </c>
      <c r="CM95" s="93">
        <f t="shared" si="500"/>
        <v>2.3897780620974789</v>
      </c>
      <c r="CN95" s="93">
        <f t="shared" si="500"/>
        <v>1.92436823197048</v>
      </c>
      <c r="CO95" s="93">
        <f t="shared" si="500"/>
        <v>1.668355146920157</v>
      </c>
      <c r="CP95" s="93">
        <f t="shared" si="500"/>
        <v>1.5327380845376828</v>
      </c>
      <c r="CQ95" s="93">
        <f t="shared" si="501"/>
        <v>1.3595792193978018</v>
      </c>
      <c r="CR95" s="93">
        <f t="shared" si="501"/>
        <v>1.2132704414673934</v>
      </c>
      <c r="CS95" s="93">
        <f t="shared" si="501"/>
        <v>1.0955352269464154</v>
      </c>
      <c r="CT95" s="93">
        <f t="shared" si="501"/>
        <v>1.0173843057043293</v>
      </c>
    </row>
    <row r="96" spans="2:98" ht="14.65" thickBot="1">
      <c r="B96" s="348"/>
      <c r="N96" s="6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45"/>
      <c r="AA96" s="37"/>
      <c r="AB96" s="37"/>
      <c r="AC96" s="37"/>
      <c r="AD96" s="37"/>
      <c r="AE96" s="37"/>
      <c r="AF96" s="37"/>
      <c r="AG96" s="37"/>
      <c r="AH96" s="64"/>
      <c r="AI96" s="93"/>
      <c r="AJ96" s="90"/>
      <c r="AK96" s="87"/>
      <c r="AL96" s="93"/>
      <c r="AM96" s="87"/>
      <c r="AN96" s="87"/>
      <c r="AO96" s="87"/>
      <c r="AP96" s="87"/>
      <c r="AQ96" s="87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87"/>
      <c r="BQ96" s="93"/>
      <c r="BR96" s="93"/>
      <c r="BS96" s="93"/>
      <c r="BT96" s="93"/>
      <c r="BU96" s="93"/>
      <c r="BV96" s="93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>
        <f t="shared" ref="CI96" si="502">CI50/BW50-1</f>
        <v>12.167716487275689</v>
      </c>
      <c r="CJ96" s="90">
        <f t="shared" ref="CJ96" si="503">CJ50/BX50-1</f>
        <v>6.0454876256751211</v>
      </c>
      <c r="CK96" s="90">
        <f t="shared" ref="CK96" si="504">CK50/BY50-1</f>
        <v>3.7004897003526169</v>
      </c>
      <c r="CL96" s="90">
        <f t="shared" ref="CL96" si="505">CL50/BZ50-1</f>
        <v>2.8494081426231035</v>
      </c>
      <c r="CM96" s="90">
        <f t="shared" ref="CM96" si="506">CM50/CA50-1</f>
        <v>2.2776232339246949</v>
      </c>
      <c r="CN96" s="90">
        <f t="shared" ref="CN96" si="507">CN50/CB50-1</f>
        <v>1.811972664503795</v>
      </c>
      <c r="CO96" s="90">
        <f t="shared" ref="CO96" si="508">CO50/CC50-1</f>
        <v>1.5597498407008183</v>
      </c>
      <c r="CP96" s="90">
        <f t="shared" ref="CP96" si="509">CP50/CD50-1</f>
        <v>1.4378301943692726</v>
      </c>
      <c r="CQ96" s="90">
        <f t="shared" ref="CQ96" si="510">CQ50/CE50-1</f>
        <v>1.2658333322404083</v>
      </c>
      <c r="CR96" s="90">
        <f t="shared" ref="CR96" si="511">CR50/CF50-1</f>
        <v>1.1264326900103647</v>
      </c>
      <c r="CS96" s="90">
        <f t="shared" ref="CS96" si="512">CS50/CG50-1</f>
        <v>1.0257716582725362</v>
      </c>
      <c r="CT96" s="90">
        <f>CT50/CH50-1</f>
        <v>0.95062045612576651</v>
      </c>
    </row>
    <row r="97" spans="2:98" ht="14.65" thickBot="1">
      <c r="B97" s="13"/>
      <c r="N97" s="6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9"/>
      <c r="AI97" s="92"/>
      <c r="AK97" s="100"/>
      <c r="AL97" s="92"/>
      <c r="AM97" s="100"/>
      <c r="AN97" s="100"/>
      <c r="AO97" s="100"/>
      <c r="AP97" s="100"/>
      <c r="AQ97" s="100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100"/>
      <c r="BQ97" s="92"/>
      <c r="BR97" s="92"/>
      <c r="BS97" s="92"/>
      <c r="BT97" s="92"/>
      <c r="BU97" s="92"/>
      <c r="BV97" s="92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 t="e">
        <f t="shared" ref="CI97" si="513">CI51/BW51-1</f>
        <v>#REF!</v>
      </c>
      <c r="CJ97" s="90" t="e">
        <f t="shared" ref="CJ97" si="514">CJ51/BX51-1</f>
        <v>#REF!</v>
      </c>
      <c r="CK97" s="90" t="e">
        <f t="shared" ref="CK97" si="515">CK51/BY51-1</f>
        <v>#REF!</v>
      </c>
      <c r="CL97" s="90" t="e">
        <f t="shared" ref="CL97" si="516">CL51/BZ51-1</f>
        <v>#REF!</v>
      </c>
      <c r="CM97" s="90" t="e">
        <f t="shared" ref="CM97" si="517">CM51/CA51-1</f>
        <v>#REF!</v>
      </c>
      <c r="CN97" s="90" t="e">
        <f t="shared" ref="CN97" si="518">CN51/CB51-1</f>
        <v>#REF!</v>
      </c>
      <c r="CO97" s="90" t="e">
        <f t="shared" ref="CO97" si="519">CO51/CC51-1</f>
        <v>#REF!</v>
      </c>
      <c r="CP97" s="90" t="e">
        <f t="shared" ref="CP97" si="520">CP51/CD51-1</f>
        <v>#REF!</v>
      </c>
      <c r="CQ97" s="90" t="e">
        <f t="shared" ref="CQ97" si="521">CQ51/CE51-1</f>
        <v>#REF!</v>
      </c>
      <c r="CR97" s="90" t="e">
        <f t="shared" ref="CR97" si="522">CR51/CF51-1</f>
        <v>#REF!</v>
      </c>
      <c r="CS97" s="90" t="e">
        <f t="shared" ref="CS97" si="523">CS51/CG51-1</f>
        <v>#REF!</v>
      </c>
      <c r="CT97" s="90" t="e">
        <f>CT51/CH51-1</f>
        <v>#REF!</v>
      </c>
    </row>
    <row r="98" spans="2:98">
      <c r="B98" s="26" t="s">
        <v>21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52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51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</row>
    <row r="99" spans="2:98">
      <c r="B99" s="28" t="s">
        <v>2</v>
      </c>
      <c r="N99" s="6"/>
      <c r="Z99" s="6"/>
      <c r="AK99" s="62"/>
      <c r="CG99"/>
    </row>
    <row r="100" spans="2:98">
      <c r="B100" s="29" t="s">
        <v>1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>
        <v>168919897.87999889</v>
      </c>
      <c r="O100" s="7">
        <f t="shared" ref="O100:X103" si="524">N100+O7-C7</f>
        <v>169598188.04999894</v>
      </c>
      <c r="P100" s="7">
        <f t="shared" si="524"/>
        <v>169985117.17999899</v>
      </c>
      <c r="Q100" s="7">
        <f t="shared" si="524"/>
        <v>169243335.44999897</v>
      </c>
      <c r="R100" s="7">
        <f t="shared" si="524"/>
        <v>170433090.95999894</v>
      </c>
      <c r="S100" s="7">
        <f t="shared" si="524"/>
        <v>169363083.34999895</v>
      </c>
      <c r="T100" s="7">
        <f t="shared" si="524"/>
        <v>169523172.83999899</v>
      </c>
      <c r="U100" s="7">
        <f t="shared" si="524"/>
        <v>170317795.489999</v>
      </c>
      <c r="V100" s="7">
        <f t="shared" si="524"/>
        <v>169958037.15999901</v>
      </c>
      <c r="W100" s="7">
        <f t="shared" si="524"/>
        <v>169241392.54999906</v>
      </c>
      <c r="X100" s="7">
        <f t="shared" si="524"/>
        <v>170061355.76999909</v>
      </c>
      <c r="Y100" s="7">
        <f t="shared" ref="Y100:AH103" si="525">X100+Y7-M7</f>
        <v>170255472.43999907</v>
      </c>
      <c r="Z100" s="8">
        <f t="shared" si="525"/>
        <v>170143367.10999906</v>
      </c>
      <c r="AA100" s="7">
        <f t="shared" si="525"/>
        <v>170235752.82999906</v>
      </c>
      <c r="AB100" s="7">
        <f t="shared" si="525"/>
        <v>170198591.62999904</v>
      </c>
      <c r="AC100" s="7">
        <f t="shared" si="525"/>
        <v>169838812.63999909</v>
      </c>
      <c r="AD100" s="7">
        <f t="shared" si="525"/>
        <v>170178714.56999916</v>
      </c>
      <c r="AE100" s="7">
        <f t="shared" si="525"/>
        <v>171427692.6499992</v>
      </c>
      <c r="AF100" s="7">
        <f t="shared" si="525"/>
        <v>169995708.54999921</v>
      </c>
      <c r="AG100" s="7">
        <f t="shared" si="525"/>
        <v>170411938.18999925</v>
      </c>
      <c r="AH100" s="63">
        <f t="shared" si="525"/>
        <v>170141169.07999927</v>
      </c>
      <c r="AI100" s="7">
        <f t="shared" ref="AI100:AR103" si="526">AH100+AI7-W7</f>
        <v>170861246.11999926</v>
      </c>
      <c r="AJ100" s="7">
        <f t="shared" si="526"/>
        <v>170828486.69999924</v>
      </c>
      <c r="AK100" s="63">
        <f t="shared" si="526"/>
        <v>169707777.2699993</v>
      </c>
      <c r="AL100" s="7">
        <f t="shared" si="526"/>
        <v>170320188.05999929</v>
      </c>
      <c r="AM100" s="63">
        <f t="shared" si="526"/>
        <v>171351723.12999916</v>
      </c>
      <c r="AN100" s="63">
        <f t="shared" si="526"/>
        <v>172625513.17999911</v>
      </c>
      <c r="AO100" s="63">
        <f t="shared" si="526"/>
        <v>168026500.98999912</v>
      </c>
      <c r="AP100" s="63">
        <f t="shared" si="526"/>
        <v>154765887.43999916</v>
      </c>
      <c r="AQ100" s="63">
        <f t="shared" si="526"/>
        <v>147961379.88999918</v>
      </c>
      <c r="AR100" s="7">
        <f t="shared" si="526"/>
        <v>150479209.89999914</v>
      </c>
      <c r="AS100" s="7">
        <f t="shared" ref="AS100:BB103" si="527">AR100+AS7-AG7</f>
        <v>151361881.5999991</v>
      </c>
      <c r="AT100" s="7">
        <f t="shared" si="527"/>
        <v>151469346.92999908</v>
      </c>
      <c r="AU100" s="7">
        <f t="shared" si="527"/>
        <v>152667680.66999906</v>
      </c>
      <c r="AV100" s="7">
        <f t="shared" si="527"/>
        <v>152014450.90999904</v>
      </c>
      <c r="AW100" s="7">
        <f t="shared" si="527"/>
        <v>153107158.669999</v>
      </c>
      <c r="AX100" s="7">
        <f t="shared" si="527"/>
        <v>154780711.41999894</v>
      </c>
      <c r="AY100" s="7">
        <f t="shared" si="527"/>
        <v>153281477.67999905</v>
      </c>
      <c r="AZ100" s="7">
        <f t="shared" si="527"/>
        <v>152651883.9399991</v>
      </c>
      <c r="BA100" s="7">
        <f t="shared" si="527"/>
        <v>159220286.66999906</v>
      </c>
      <c r="BB100" s="7">
        <f t="shared" si="527"/>
        <v>173397626.88999897</v>
      </c>
      <c r="BC100" s="7">
        <f t="shared" ref="BC100:BL103" si="528">BB100+BC7-AQ7</f>
        <v>179116912.1199989</v>
      </c>
      <c r="BD100" s="7">
        <f t="shared" si="528"/>
        <v>179636356.45999888</v>
      </c>
      <c r="BE100" s="7">
        <f t="shared" si="528"/>
        <v>178217886.20999885</v>
      </c>
      <c r="BF100" s="7">
        <f t="shared" si="528"/>
        <v>177790745.06999886</v>
      </c>
      <c r="BG100" s="7">
        <f t="shared" si="528"/>
        <v>177958013.0599989</v>
      </c>
      <c r="BH100" s="7">
        <f t="shared" si="528"/>
        <v>177844906.13999885</v>
      </c>
      <c r="BI100" s="7">
        <f t="shared" si="528"/>
        <v>177513124.33999887</v>
      </c>
      <c r="BJ100" s="7">
        <f t="shared" si="528"/>
        <v>176992193.89999896</v>
      </c>
      <c r="BK100" s="7">
        <f t="shared" si="528"/>
        <v>178591280.22999898</v>
      </c>
      <c r="BL100" s="7">
        <f t="shared" si="528"/>
        <v>178962981.56999901</v>
      </c>
      <c r="BM100" s="7">
        <f t="shared" ref="BM100:BV103" si="529">BL100+BM7-BA7</f>
        <v>179430948.56999898</v>
      </c>
      <c r="BN100" s="7">
        <f t="shared" si="529"/>
        <v>178235528.37999898</v>
      </c>
      <c r="BO100" s="7">
        <f t="shared" si="529"/>
        <v>179866250.39999896</v>
      </c>
      <c r="BP100" s="63">
        <f t="shared" si="529"/>
        <v>179179941.93999895</v>
      </c>
      <c r="BQ100" s="7">
        <f t="shared" si="529"/>
        <v>178478159.61999899</v>
      </c>
      <c r="BR100" s="7">
        <f t="shared" si="529"/>
        <v>178846534.17999899</v>
      </c>
      <c r="BS100" s="7">
        <f t="shared" si="529"/>
        <v>179214293.02999893</v>
      </c>
      <c r="BT100" s="7">
        <f t="shared" si="529"/>
        <v>179245982.44999897</v>
      </c>
      <c r="BU100" s="7">
        <f t="shared" si="529"/>
        <v>179458551.419999</v>
      </c>
      <c r="BV100" s="7">
        <f t="shared" si="529"/>
        <v>179236410.75999898</v>
      </c>
      <c r="BW100" s="7">
        <f t="shared" ref="BW100:CF103" si="530">BV100+BW7-BK7</f>
        <v>179034667.23999891</v>
      </c>
      <c r="BX100" s="7">
        <f t="shared" si="530"/>
        <v>178844521.87999886</v>
      </c>
      <c r="BY100" s="7">
        <f t="shared" si="530"/>
        <v>179113492.11999884</v>
      </c>
      <c r="BZ100" s="7">
        <f t="shared" si="530"/>
        <v>178954688.95999882</v>
      </c>
      <c r="CA100" s="7">
        <f t="shared" si="530"/>
        <v>178232420.59999883</v>
      </c>
      <c r="CB100" s="7">
        <f t="shared" si="530"/>
        <v>179475637.29999888</v>
      </c>
      <c r="CC100" s="7">
        <f t="shared" si="530"/>
        <v>180232887.12999886</v>
      </c>
      <c r="CD100" s="7">
        <f t="shared" si="530"/>
        <v>180689575.73999885</v>
      </c>
      <c r="CE100" s="7">
        <f t="shared" si="530"/>
        <v>180241991.59999886</v>
      </c>
      <c r="CF100" s="7">
        <f t="shared" si="530"/>
        <v>179958591.30999887</v>
      </c>
      <c r="CG100" s="7">
        <f t="shared" ref="CG100:CP103" si="531">CF100+CG7-BU7</f>
        <v>178671739.53999895</v>
      </c>
      <c r="CH100" s="7">
        <f t="shared" si="531"/>
        <v>176287266.49999902</v>
      </c>
      <c r="CI100" s="7">
        <f t="shared" si="531"/>
        <v>174092198.57999918</v>
      </c>
      <c r="CJ100" s="7">
        <f t="shared" si="531"/>
        <v>173436803.39999929</v>
      </c>
      <c r="CK100" s="7">
        <f t="shared" si="531"/>
        <v>169857474.07999945</v>
      </c>
      <c r="CL100" s="7">
        <f t="shared" si="531"/>
        <v>169747259.31999958</v>
      </c>
      <c r="CM100" s="7">
        <f t="shared" si="531"/>
        <v>168131497.07999969</v>
      </c>
      <c r="CN100" s="7">
        <f t="shared" si="531"/>
        <v>164806113.94999978</v>
      </c>
      <c r="CO100" s="7">
        <f t="shared" si="531"/>
        <v>164781583.5399999</v>
      </c>
      <c r="CP100" s="7">
        <f t="shared" si="531"/>
        <v>163034163.65999991</v>
      </c>
      <c r="CQ100" s="7">
        <f t="shared" ref="CQ100:CT103" si="532">CP100+CQ7-CE7</f>
        <v>161251568.53000006</v>
      </c>
      <c r="CR100" s="7">
        <f t="shared" si="532"/>
        <v>161315990.53000018</v>
      </c>
      <c r="CS100" s="7">
        <f t="shared" si="532"/>
        <v>161166737.77000019</v>
      </c>
      <c r="CT100" s="7">
        <f t="shared" si="532"/>
        <v>161994288.59000021</v>
      </c>
    </row>
    <row r="101" spans="2:98">
      <c r="B101" s="29" t="s">
        <v>3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>
        <v>1084624709.389998</v>
      </c>
      <c r="O101" s="7">
        <f t="shared" si="524"/>
        <v>1086140850.4399979</v>
      </c>
      <c r="P101" s="7">
        <f t="shared" si="524"/>
        <v>1088972310.1699979</v>
      </c>
      <c r="Q101" s="7">
        <f t="shared" si="524"/>
        <v>1082075243.9799979</v>
      </c>
      <c r="R101" s="7">
        <f t="shared" si="524"/>
        <v>1090309806.5099978</v>
      </c>
      <c r="S101" s="7">
        <f t="shared" si="524"/>
        <v>1082145710.9599977</v>
      </c>
      <c r="T101" s="7">
        <f t="shared" si="524"/>
        <v>1084061790.6399975</v>
      </c>
      <c r="U101" s="7">
        <f t="shared" si="524"/>
        <v>1091367001.5299973</v>
      </c>
      <c r="V101" s="7">
        <f t="shared" si="524"/>
        <v>1090241327.7699971</v>
      </c>
      <c r="W101" s="7">
        <f t="shared" si="524"/>
        <v>1084906118.7199969</v>
      </c>
      <c r="X101" s="7">
        <f t="shared" si="524"/>
        <v>1089798567.4699969</v>
      </c>
      <c r="Y101" s="7">
        <f t="shared" si="525"/>
        <v>1090798958.8399968</v>
      </c>
      <c r="Z101" s="8">
        <f t="shared" si="525"/>
        <v>1091262645.7999971</v>
      </c>
      <c r="AA101" s="7">
        <f t="shared" si="525"/>
        <v>1092074096.4199972</v>
      </c>
      <c r="AB101" s="7">
        <f t="shared" si="525"/>
        <v>1090437522.9899971</v>
      </c>
      <c r="AC101" s="7">
        <f t="shared" si="525"/>
        <v>1088773896.6499975</v>
      </c>
      <c r="AD101" s="7">
        <f t="shared" si="525"/>
        <v>1100307482.6999977</v>
      </c>
      <c r="AE101" s="7">
        <f t="shared" si="525"/>
        <v>1126471669.2899978</v>
      </c>
      <c r="AF101" s="7">
        <f t="shared" si="525"/>
        <v>1127882433.4899979</v>
      </c>
      <c r="AG101" s="7">
        <f t="shared" si="525"/>
        <v>1146682453.7199981</v>
      </c>
      <c r="AH101" s="63">
        <f t="shared" si="525"/>
        <v>1153202481.6299982</v>
      </c>
      <c r="AI101" s="7">
        <f t="shared" si="526"/>
        <v>1171421389.9699981</v>
      </c>
      <c r="AJ101" s="7">
        <f t="shared" si="526"/>
        <v>1185856000.2499981</v>
      </c>
      <c r="AK101" s="63">
        <f t="shared" si="526"/>
        <v>1190361374.4899979</v>
      </c>
      <c r="AL101" s="7">
        <f t="shared" si="526"/>
        <v>1207194079.0499976</v>
      </c>
      <c r="AM101" s="63">
        <f t="shared" si="526"/>
        <v>1231114961.7099967</v>
      </c>
      <c r="AN101" s="63">
        <f t="shared" si="526"/>
        <v>1257833597.2499967</v>
      </c>
      <c r="AO101" s="63">
        <f t="shared" si="526"/>
        <v>1236293976.9199967</v>
      </c>
      <c r="AP101" s="63">
        <f t="shared" si="526"/>
        <v>1136410694.6799967</v>
      </c>
      <c r="AQ101" s="63">
        <f t="shared" si="526"/>
        <v>1074960426.2299969</v>
      </c>
      <c r="AR101" s="7">
        <f t="shared" si="526"/>
        <v>1090588292.1599963</v>
      </c>
      <c r="AS101" s="7">
        <f t="shared" si="527"/>
        <v>1096441437.8699958</v>
      </c>
      <c r="AT101" s="7">
        <f t="shared" si="527"/>
        <v>1102208323.1299958</v>
      </c>
      <c r="AU101" s="7">
        <f t="shared" si="527"/>
        <v>1119239756.9999957</v>
      </c>
      <c r="AV101" s="7">
        <f t="shared" si="527"/>
        <v>1120231911.7899959</v>
      </c>
      <c r="AW101" s="7">
        <f t="shared" si="527"/>
        <v>1134506359.2799964</v>
      </c>
      <c r="AX101" s="7">
        <f t="shared" si="527"/>
        <v>1150187603.8799963</v>
      </c>
      <c r="AY101" s="7">
        <f t="shared" si="527"/>
        <v>1141869767.7599971</v>
      </c>
      <c r="AZ101" s="7">
        <f t="shared" si="527"/>
        <v>1143415926.8399968</v>
      </c>
      <c r="BA101" s="7">
        <f t="shared" si="527"/>
        <v>1204228046.0899961</v>
      </c>
      <c r="BB101" s="7">
        <f t="shared" si="527"/>
        <v>1308762473.7599957</v>
      </c>
      <c r="BC101" s="7">
        <f t="shared" si="528"/>
        <v>1395011200.1099946</v>
      </c>
      <c r="BD101" s="7">
        <f t="shared" si="528"/>
        <v>1399700973.0699954</v>
      </c>
      <c r="BE101" s="7">
        <f t="shared" si="528"/>
        <v>1396369614.0999951</v>
      </c>
      <c r="BF101" s="7">
        <f t="shared" si="528"/>
        <v>1394046174.0999954</v>
      </c>
      <c r="BG101" s="7">
        <f t="shared" si="528"/>
        <v>1394716173.1899951</v>
      </c>
      <c r="BH101" s="7">
        <f t="shared" si="528"/>
        <v>1395528114.3599946</v>
      </c>
      <c r="BI101" s="7">
        <f t="shared" si="528"/>
        <v>1393166407.2599938</v>
      </c>
      <c r="BJ101" s="7">
        <f t="shared" si="528"/>
        <v>1393239520.1799939</v>
      </c>
      <c r="BK101" s="7">
        <f t="shared" si="528"/>
        <v>1394144873.9499936</v>
      </c>
      <c r="BL101" s="7">
        <f t="shared" si="528"/>
        <v>1392323744.0899937</v>
      </c>
      <c r="BM101" s="7">
        <f t="shared" si="529"/>
        <v>1396847632.8399937</v>
      </c>
      <c r="BN101" s="7">
        <f t="shared" si="529"/>
        <v>1402058710.2999935</v>
      </c>
      <c r="BO101" s="7">
        <f t="shared" si="529"/>
        <v>1393112898.9299941</v>
      </c>
      <c r="BP101" s="63">
        <f t="shared" si="529"/>
        <v>1403836307.3199935</v>
      </c>
      <c r="BQ101" s="7">
        <f t="shared" si="529"/>
        <v>1400104623.9599936</v>
      </c>
      <c r="BR101" s="7">
        <f t="shared" si="529"/>
        <v>1407087993.4699936</v>
      </c>
      <c r="BS101" s="7">
        <f t="shared" si="529"/>
        <v>1414955133.1299939</v>
      </c>
      <c r="BT101" s="7">
        <f t="shared" si="529"/>
        <v>1422319133.6799936</v>
      </c>
      <c r="BU101" s="7">
        <f t="shared" si="529"/>
        <v>1430451352.5599942</v>
      </c>
      <c r="BV101" s="7">
        <f t="shared" si="529"/>
        <v>1433818422.1399941</v>
      </c>
      <c r="BW101" s="7">
        <f t="shared" si="530"/>
        <v>1451803574.3099947</v>
      </c>
      <c r="BX101" s="7">
        <f t="shared" si="530"/>
        <v>1457969809.1199951</v>
      </c>
      <c r="BY101" s="7">
        <f t="shared" si="530"/>
        <v>1464803466.1999946</v>
      </c>
      <c r="BZ101" s="7">
        <f t="shared" si="530"/>
        <v>1467992709.9599948</v>
      </c>
      <c r="CA101" s="7">
        <f t="shared" si="530"/>
        <v>1460628713.9999945</v>
      </c>
      <c r="CB101" s="7">
        <f t="shared" si="530"/>
        <v>1474704467.0099943</v>
      </c>
      <c r="CC101" s="7">
        <f t="shared" si="530"/>
        <v>1484754225.989995</v>
      </c>
      <c r="CD101" s="7">
        <f t="shared" si="530"/>
        <v>1489278171.739995</v>
      </c>
      <c r="CE101" s="7">
        <f t="shared" si="530"/>
        <v>1487643058.009995</v>
      </c>
      <c r="CF101" s="7">
        <f t="shared" si="530"/>
        <v>1491094192.5099957</v>
      </c>
      <c r="CG101" s="7">
        <f t="shared" si="531"/>
        <v>1487111877.2599957</v>
      </c>
      <c r="CH101" s="7">
        <f t="shared" si="531"/>
        <v>1470470570.6399958</v>
      </c>
      <c r="CI101" s="7">
        <f t="shared" si="531"/>
        <v>1453081271.729996</v>
      </c>
      <c r="CJ101" s="7">
        <f t="shared" si="531"/>
        <v>1449954643.3399963</v>
      </c>
      <c r="CK101" s="7">
        <f t="shared" si="531"/>
        <v>1422981819.8599975</v>
      </c>
      <c r="CL101" s="7">
        <f t="shared" si="531"/>
        <v>1427135183.889998</v>
      </c>
      <c r="CM101" s="7">
        <f t="shared" si="531"/>
        <v>1417202119.7299988</v>
      </c>
      <c r="CN101" s="7">
        <f t="shared" si="531"/>
        <v>1392919425.6599998</v>
      </c>
      <c r="CO101" s="7">
        <f t="shared" si="531"/>
        <v>1399152774.6499999</v>
      </c>
      <c r="CP101" s="7">
        <f t="shared" si="531"/>
        <v>1388339143.9499996</v>
      </c>
      <c r="CQ101" s="7">
        <f t="shared" si="532"/>
        <v>1377851034.9300003</v>
      </c>
      <c r="CR101" s="7">
        <f t="shared" si="532"/>
        <v>1378830408.4800003</v>
      </c>
      <c r="CS101" s="7">
        <f t="shared" si="532"/>
        <v>1376474745.9800005</v>
      </c>
      <c r="CT101" s="7">
        <f t="shared" si="532"/>
        <v>1386448730.3000009</v>
      </c>
    </row>
    <row r="102" spans="2:98">
      <c r="B102" s="29" t="s">
        <v>4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>
        <v>803694048.63999867</v>
      </c>
      <c r="O102" s="7">
        <f t="shared" si="524"/>
        <v>800414062.57999861</v>
      </c>
      <c r="P102" s="7">
        <f t="shared" si="524"/>
        <v>800780589.01999867</v>
      </c>
      <c r="Q102" s="7">
        <f t="shared" si="524"/>
        <v>794019861.36999869</v>
      </c>
      <c r="R102" s="7">
        <f t="shared" si="524"/>
        <v>800456754.97999859</v>
      </c>
      <c r="S102" s="7">
        <f t="shared" si="524"/>
        <v>791957155.57999861</v>
      </c>
      <c r="T102" s="7">
        <f t="shared" si="524"/>
        <v>792004314.01999867</v>
      </c>
      <c r="U102" s="7">
        <f t="shared" si="524"/>
        <v>796829671.55999863</v>
      </c>
      <c r="V102" s="7">
        <f t="shared" si="524"/>
        <v>795854946.65999866</v>
      </c>
      <c r="W102" s="7">
        <f t="shared" si="524"/>
        <v>792417606.92999864</v>
      </c>
      <c r="X102" s="7">
        <f t="shared" si="524"/>
        <v>795343130.63999867</v>
      </c>
      <c r="Y102" s="7">
        <f t="shared" si="525"/>
        <v>794544648.29999864</v>
      </c>
      <c r="Z102" s="8">
        <f t="shared" si="525"/>
        <v>794347718.86999857</v>
      </c>
      <c r="AA102" s="7">
        <f t="shared" si="525"/>
        <v>792588224.18999863</v>
      </c>
      <c r="AB102" s="7">
        <f t="shared" si="525"/>
        <v>789641272.30999863</v>
      </c>
      <c r="AC102" s="7">
        <f t="shared" si="525"/>
        <v>792436165.01999867</v>
      </c>
      <c r="AD102" s="7">
        <f t="shared" si="525"/>
        <v>781665973.58999884</v>
      </c>
      <c r="AE102" s="7">
        <f t="shared" si="525"/>
        <v>776505119.07999897</v>
      </c>
      <c r="AF102" s="7">
        <f t="shared" si="525"/>
        <v>756602581.87999916</v>
      </c>
      <c r="AG102" s="7">
        <f t="shared" si="525"/>
        <v>754395541.61999941</v>
      </c>
      <c r="AH102" s="63">
        <f t="shared" si="525"/>
        <v>752816284.83999932</v>
      </c>
      <c r="AI102" s="7">
        <f t="shared" si="526"/>
        <v>750784812.24999857</v>
      </c>
      <c r="AJ102" s="7">
        <f t="shared" si="526"/>
        <v>742345708.66999745</v>
      </c>
      <c r="AK102" s="63">
        <f t="shared" si="526"/>
        <v>729558680.20999682</v>
      </c>
      <c r="AL102" s="7">
        <f t="shared" si="526"/>
        <v>724107525.95999622</v>
      </c>
      <c r="AM102" s="63">
        <f t="shared" si="526"/>
        <v>719265896.18999541</v>
      </c>
      <c r="AN102" s="63">
        <f t="shared" si="526"/>
        <v>722486118.10999405</v>
      </c>
      <c r="AO102" s="63">
        <f t="shared" si="526"/>
        <v>696812543.02999353</v>
      </c>
      <c r="AP102" s="63">
        <f t="shared" si="526"/>
        <v>639829242.92999351</v>
      </c>
      <c r="AQ102" s="63">
        <f t="shared" si="526"/>
        <v>614698378.17999327</v>
      </c>
      <c r="AR102" s="7">
        <f t="shared" si="526"/>
        <v>649994089.15999305</v>
      </c>
      <c r="AS102" s="7">
        <f t="shared" si="527"/>
        <v>668497220.40999305</v>
      </c>
      <c r="AT102" s="7">
        <f t="shared" si="527"/>
        <v>679889046.79999292</v>
      </c>
      <c r="AU102" s="7">
        <f t="shared" si="527"/>
        <v>700724023.46999252</v>
      </c>
      <c r="AV102" s="7">
        <f t="shared" si="527"/>
        <v>715837706.42999339</v>
      </c>
      <c r="AW102" s="7">
        <f t="shared" si="527"/>
        <v>741467117.19999349</v>
      </c>
      <c r="AX102" s="7">
        <f t="shared" si="527"/>
        <v>768383655.19999385</v>
      </c>
      <c r="AY102" s="7">
        <f t="shared" si="527"/>
        <v>778641055.87999368</v>
      </c>
      <c r="AZ102" s="7">
        <f t="shared" si="527"/>
        <v>791711548.09999454</v>
      </c>
      <c r="BA102" s="7">
        <f t="shared" si="527"/>
        <v>836712715.24999535</v>
      </c>
      <c r="BB102" s="7">
        <f t="shared" si="527"/>
        <v>913153936.64999461</v>
      </c>
      <c r="BC102" s="7">
        <f t="shared" si="528"/>
        <v>979811693.84999454</v>
      </c>
      <c r="BD102" s="7">
        <f t="shared" si="528"/>
        <v>974634337.26999438</v>
      </c>
      <c r="BE102" s="7">
        <f t="shared" si="528"/>
        <v>970580885.37999427</v>
      </c>
      <c r="BF102" s="7">
        <f t="shared" si="528"/>
        <v>964799564.08999443</v>
      </c>
      <c r="BG102" s="7">
        <f t="shared" si="528"/>
        <v>966499790.61999488</v>
      </c>
      <c r="BH102" s="7">
        <f t="shared" si="528"/>
        <v>969079317.58999503</v>
      </c>
      <c r="BI102" s="7">
        <f t="shared" si="528"/>
        <v>965985383.49999487</v>
      </c>
      <c r="BJ102" s="7">
        <f t="shared" si="528"/>
        <v>961318498.36999476</v>
      </c>
      <c r="BK102" s="7">
        <f t="shared" si="528"/>
        <v>961562840.16999495</v>
      </c>
      <c r="BL102" s="7">
        <f t="shared" si="528"/>
        <v>959830403.34999502</v>
      </c>
      <c r="BM102" s="7">
        <f t="shared" si="529"/>
        <v>962035606.32999468</v>
      </c>
      <c r="BN102" s="7">
        <f t="shared" si="529"/>
        <v>963784731.9299947</v>
      </c>
      <c r="BO102" s="7">
        <f t="shared" si="529"/>
        <v>951933375.49999475</v>
      </c>
      <c r="BP102" s="63">
        <f t="shared" si="529"/>
        <v>959039708.51999497</v>
      </c>
      <c r="BQ102" s="7">
        <f t="shared" si="529"/>
        <v>952426306.27999437</v>
      </c>
      <c r="BR102" s="7">
        <f t="shared" si="529"/>
        <v>954412408.99999428</v>
      </c>
      <c r="BS102" s="7">
        <f t="shared" si="529"/>
        <v>955860773.70999432</v>
      </c>
      <c r="BT102" s="7">
        <f t="shared" si="529"/>
        <v>957220166.37999415</v>
      </c>
      <c r="BU102" s="7">
        <f t="shared" si="529"/>
        <v>958398060.79999411</v>
      </c>
      <c r="BV102" s="7">
        <f t="shared" si="529"/>
        <v>957300193.5599941</v>
      </c>
      <c r="BW102" s="7">
        <f t="shared" si="530"/>
        <v>965084772.98999441</v>
      </c>
      <c r="BX102" s="7">
        <f t="shared" si="530"/>
        <v>965295262.97999418</v>
      </c>
      <c r="BY102" s="7">
        <f t="shared" si="530"/>
        <v>964114889.99999404</v>
      </c>
      <c r="BZ102" s="7">
        <f t="shared" si="530"/>
        <v>961028856.90999413</v>
      </c>
      <c r="CA102" s="7">
        <f t="shared" si="530"/>
        <v>951005185.99999392</v>
      </c>
      <c r="CB102" s="7">
        <f t="shared" si="530"/>
        <v>954736580.1499939</v>
      </c>
      <c r="CC102" s="7">
        <f t="shared" si="530"/>
        <v>958544904.45999408</v>
      </c>
      <c r="CD102" s="7">
        <f t="shared" si="530"/>
        <v>958500754.06999409</v>
      </c>
      <c r="CE102" s="7">
        <f t="shared" si="530"/>
        <v>955809901.18999457</v>
      </c>
      <c r="CF102" s="7">
        <f t="shared" si="530"/>
        <v>956237958.45999432</v>
      </c>
      <c r="CG102" s="7">
        <f t="shared" si="531"/>
        <v>950640824.7799952</v>
      </c>
      <c r="CH102" s="7">
        <f t="shared" si="531"/>
        <v>937940900.86999571</v>
      </c>
      <c r="CI102" s="7">
        <f t="shared" si="531"/>
        <v>925410605.54999602</v>
      </c>
      <c r="CJ102" s="7">
        <f t="shared" si="531"/>
        <v>921454163.07999671</v>
      </c>
      <c r="CK102" s="7">
        <f t="shared" si="531"/>
        <v>898940353.46999693</v>
      </c>
      <c r="CL102" s="7">
        <f t="shared" si="531"/>
        <v>897117759.40999758</v>
      </c>
      <c r="CM102" s="7">
        <f t="shared" si="531"/>
        <v>885405010.06999803</v>
      </c>
      <c r="CN102" s="7">
        <f t="shared" si="531"/>
        <v>864702555.40999818</v>
      </c>
      <c r="CO102" s="7">
        <f t="shared" si="531"/>
        <v>862708634.69999874</v>
      </c>
      <c r="CP102" s="7">
        <f t="shared" si="531"/>
        <v>856635227.06999886</v>
      </c>
      <c r="CQ102" s="7">
        <f t="shared" si="532"/>
        <v>846484026.81999922</v>
      </c>
      <c r="CR102" s="7">
        <f t="shared" si="532"/>
        <v>840703906.50999987</v>
      </c>
      <c r="CS102" s="7">
        <f t="shared" si="532"/>
        <v>834869589.42999983</v>
      </c>
      <c r="CT102" s="7">
        <f t="shared" si="532"/>
        <v>836655312.39999986</v>
      </c>
    </row>
    <row r="103" spans="2:98">
      <c r="B103" s="29" t="s">
        <v>5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>
        <v>365580850.67000008</v>
      </c>
      <c r="O103" s="7">
        <f t="shared" si="524"/>
        <v>366923598.00000012</v>
      </c>
      <c r="P103" s="7">
        <f t="shared" si="524"/>
        <v>368886788.09000015</v>
      </c>
      <c r="Q103" s="7">
        <f t="shared" si="524"/>
        <v>367843981.03000015</v>
      </c>
      <c r="R103" s="7">
        <f t="shared" si="524"/>
        <v>372126364.54000014</v>
      </c>
      <c r="S103" s="7">
        <f t="shared" si="524"/>
        <v>371832305.82000017</v>
      </c>
      <c r="T103" s="7">
        <f t="shared" si="524"/>
        <v>372757911.98000014</v>
      </c>
      <c r="U103" s="7">
        <f t="shared" si="524"/>
        <v>375529015.23000014</v>
      </c>
      <c r="V103" s="7">
        <f t="shared" si="524"/>
        <v>376103253.72000015</v>
      </c>
      <c r="W103" s="7">
        <f t="shared" si="524"/>
        <v>374690957.7300002</v>
      </c>
      <c r="X103" s="7">
        <f t="shared" si="524"/>
        <v>377293178.65000021</v>
      </c>
      <c r="Y103" s="7">
        <f t="shared" si="525"/>
        <v>380612531.03000021</v>
      </c>
      <c r="Z103" s="8">
        <f t="shared" si="525"/>
        <v>380533243.52000022</v>
      </c>
      <c r="AA103" s="7">
        <f t="shared" si="525"/>
        <v>381572953.57000017</v>
      </c>
      <c r="AB103" s="7">
        <f t="shared" si="525"/>
        <v>382455601.66000021</v>
      </c>
      <c r="AC103" s="7">
        <f t="shared" si="525"/>
        <v>382705961.1000002</v>
      </c>
      <c r="AD103" s="7">
        <f t="shared" si="525"/>
        <v>384639842.65000021</v>
      </c>
      <c r="AE103" s="7">
        <f t="shared" si="525"/>
        <v>386521539.97000021</v>
      </c>
      <c r="AF103" s="7">
        <f t="shared" si="525"/>
        <v>385114103.46000022</v>
      </c>
      <c r="AG103" s="7">
        <f t="shared" si="525"/>
        <v>387387603.44000024</v>
      </c>
      <c r="AH103" s="63">
        <f t="shared" si="525"/>
        <v>387815468.74000025</v>
      </c>
      <c r="AI103" s="7">
        <f t="shared" si="526"/>
        <v>390415767.84000021</v>
      </c>
      <c r="AJ103" s="7">
        <f t="shared" si="526"/>
        <v>391848767.59000021</v>
      </c>
      <c r="AK103" s="63">
        <f t="shared" si="526"/>
        <v>391209472.70000023</v>
      </c>
      <c r="AL103" s="7">
        <f t="shared" si="526"/>
        <v>393634029.3500002</v>
      </c>
      <c r="AM103" s="63">
        <f t="shared" si="526"/>
        <v>398105848.21000022</v>
      </c>
      <c r="AN103" s="63">
        <f t="shared" si="526"/>
        <v>400476106.33000022</v>
      </c>
      <c r="AO103" s="63">
        <f t="shared" si="526"/>
        <v>389126114.40000027</v>
      </c>
      <c r="AP103" s="63">
        <f t="shared" si="526"/>
        <v>360339703.28000027</v>
      </c>
      <c r="AQ103" s="63">
        <f t="shared" si="526"/>
        <v>362211955.44000024</v>
      </c>
      <c r="AR103" s="7">
        <f t="shared" si="526"/>
        <v>382086476.14000022</v>
      </c>
      <c r="AS103" s="7">
        <f t="shared" si="527"/>
        <v>389049531.65000021</v>
      </c>
      <c r="AT103" s="7">
        <f t="shared" si="527"/>
        <v>390606423.5400002</v>
      </c>
      <c r="AU103" s="7">
        <f t="shared" si="527"/>
        <v>393282441.5400002</v>
      </c>
      <c r="AV103" s="7">
        <f t="shared" si="527"/>
        <v>388062015.9800002</v>
      </c>
      <c r="AW103" s="7">
        <f t="shared" si="527"/>
        <v>388758981.53000021</v>
      </c>
      <c r="AX103" s="7">
        <f t="shared" si="527"/>
        <v>398798170.12000018</v>
      </c>
      <c r="AY103" s="7">
        <f t="shared" si="527"/>
        <v>398719539.76000023</v>
      </c>
      <c r="AZ103" s="7">
        <f t="shared" si="527"/>
        <v>401880989.26000023</v>
      </c>
      <c r="BA103" s="7">
        <f t="shared" si="527"/>
        <v>418345130.80000019</v>
      </c>
      <c r="BB103" s="7">
        <f t="shared" si="527"/>
        <v>445663282.31000018</v>
      </c>
      <c r="BC103" s="7">
        <f t="shared" si="528"/>
        <v>454374181.5400002</v>
      </c>
      <c r="BD103" s="7">
        <f t="shared" si="528"/>
        <v>432920926.22000021</v>
      </c>
      <c r="BE103" s="7">
        <f t="shared" si="528"/>
        <v>429249931.24000019</v>
      </c>
      <c r="BF103" s="7">
        <f t="shared" si="528"/>
        <v>429623409.19000018</v>
      </c>
      <c r="BG103" s="7">
        <f t="shared" si="528"/>
        <v>433706133.15000021</v>
      </c>
      <c r="BH103" s="7">
        <f t="shared" si="528"/>
        <v>438935261.86000019</v>
      </c>
      <c r="BI103" s="7">
        <f t="shared" si="528"/>
        <v>441119222.47000015</v>
      </c>
      <c r="BJ103" s="7">
        <f t="shared" si="528"/>
        <v>438372220.39000016</v>
      </c>
      <c r="BK103" s="7">
        <f t="shared" si="528"/>
        <v>437444683.40000021</v>
      </c>
      <c r="BL103" s="7">
        <f t="shared" si="528"/>
        <v>437901120.4800002</v>
      </c>
      <c r="BM103" s="7">
        <f t="shared" si="529"/>
        <v>441060497.72000021</v>
      </c>
      <c r="BN103" s="7">
        <f t="shared" si="529"/>
        <v>444818241.51000023</v>
      </c>
      <c r="BO103" s="7">
        <f t="shared" si="529"/>
        <v>439814255.50000024</v>
      </c>
      <c r="BP103" s="63">
        <f t="shared" si="529"/>
        <v>449232015.23000026</v>
      </c>
      <c r="BQ103" s="7">
        <f t="shared" si="529"/>
        <v>449349096.71000028</v>
      </c>
      <c r="BR103" s="7">
        <f t="shared" si="529"/>
        <v>450090515.01000023</v>
      </c>
      <c r="BS103" s="7">
        <f t="shared" si="529"/>
        <v>453964798.76000023</v>
      </c>
      <c r="BT103" s="7">
        <f t="shared" si="529"/>
        <v>456403946.16000026</v>
      </c>
      <c r="BU103" s="7">
        <f t="shared" si="529"/>
        <v>458863737.83000028</v>
      </c>
      <c r="BV103" s="7">
        <f t="shared" si="529"/>
        <v>458786777.34000027</v>
      </c>
      <c r="BW103" s="7">
        <f t="shared" si="530"/>
        <v>463466130.5600003</v>
      </c>
      <c r="BX103" s="7">
        <f t="shared" si="530"/>
        <v>462940247.17000031</v>
      </c>
      <c r="BY103" s="7">
        <f t="shared" si="530"/>
        <v>465684319.30000031</v>
      </c>
      <c r="BZ103" s="7">
        <f t="shared" si="530"/>
        <v>466126339.45000029</v>
      </c>
      <c r="CA103" s="7">
        <f t="shared" si="530"/>
        <v>466720430.47000027</v>
      </c>
      <c r="CB103" s="7">
        <f t="shared" si="530"/>
        <v>471347230.65000027</v>
      </c>
      <c r="CC103" s="7">
        <f t="shared" si="530"/>
        <v>471579407.22000027</v>
      </c>
      <c r="CD103" s="7">
        <f t="shared" si="530"/>
        <v>471704790.51000029</v>
      </c>
      <c r="CE103" s="7">
        <f t="shared" si="530"/>
        <v>472137303.43000025</v>
      </c>
      <c r="CF103" s="7">
        <f t="shared" si="530"/>
        <v>476334473.25000024</v>
      </c>
      <c r="CG103" s="7">
        <f t="shared" si="531"/>
        <v>478190471.53000021</v>
      </c>
      <c r="CH103" s="7">
        <f t="shared" si="531"/>
        <v>478524478.33000022</v>
      </c>
      <c r="CI103" s="7">
        <f t="shared" si="531"/>
        <v>478473404.08000022</v>
      </c>
      <c r="CJ103" s="7">
        <f t="shared" si="531"/>
        <v>482552034.88000017</v>
      </c>
      <c r="CK103" s="7">
        <f t="shared" si="531"/>
        <v>479757603.51000017</v>
      </c>
      <c r="CL103" s="7">
        <f t="shared" si="531"/>
        <v>486359323.70000017</v>
      </c>
      <c r="CM103" s="7">
        <f t="shared" si="531"/>
        <v>487094100.73000014</v>
      </c>
      <c r="CN103" s="7">
        <f t="shared" si="531"/>
        <v>483877043.5800001</v>
      </c>
      <c r="CO103" s="7">
        <f t="shared" si="531"/>
        <v>489777878.81000006</v>
      </c>
      <c r="CP103" s="7">
        <f t="shared" si="531"/>
        <v>490131316.26000005</v>
      </c>
      <c r="CQ103" s="7">
        <f t="shared" si="532"/>
        <v>489735548.02000004</v>
      </c>
      <c r="CR103" s="7">
        <f t="shared" si="532"/>
        <v>492534730.10000008</v>
      </c>
      <c r="CS103" s="7">
        <f t="shared" si="532"/>
        <v>494638721.3300001</v>
      </c>
      <c r="CT103" s="7">
        <f t="shared" si="532"/>
        <v>495427710.47000015</v>
      </c>
    </row>
    <row r="104" spans="2:98">
      <c r="B104" s="53" t="s">
        <v>30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>
        <v>185066939.44000027</v>
      </c>
      <c r="O104" s="7">
        <f t="shared" ref="O104:AM104" si="533">N104+(O11+O12)-(C11+C12)</f>
        <v>186170703.36000025</v>
      </c>
      <c r="P104" s="7">
        <f t="shared" si="533"/>
        <v>187298961.04000026</v>
      </c>
      <c r="Q104" s="7">
        <f t="shared" si="533"/>
        <v>187317550.76000026</v>
      </c>
      <c r="R104" s="7">
        <f t="shared" si="533"/>
        <v>189287790.8200002</v>
      </c>
      <c r="S104" s="7">
        <f t="shared" si="533"/>
        <v>188405153.33000019</v>
      </c>
      <c r="T104" s="7">
        <f t="shared" si="533"/>
        <v>189395767.25000018</v>
      </c>
      <c r="U104" s="7">
        <f t="shared" si="533"/>
        <v>191184929.64000013</v>
      </c>
      <c r="V104" s="7">
        <f t="shared" si="533"/>
        <v>191317923.34000015</v>
      </c>
      <c r="W104" s="7">
        <f t="shared" si="533"/>
        <v>190974060.27000016</v>
      </c>
      <c r="X104" s="7">
        <f t="shared" si="533"/>
        <v>192556033.96000016</v>
      </c>
      <c r="Y104" s="7">
        <f t="shared" si="533"/>
        <v>193235547.70000017</v>
      </c>
      <c r="Z104" s="8">
        <f t="shared" si="533"/>
        <v>193993141.26000017</v>
      </c>
      <c r="AA104" s="7">
        <f t="shared" si="533"/>
        <v>194582010.97000018</v>
      </c>
      <c r="AB104" s="7">
        <f t="shared" si="533"/>
        <v>194994325.29000014</v>
      </c>
      <c r="AC104" s="7">
        <f t="shared" si="533"/>
        <v>195062394.49000013</v>
      </c>
      <c r="AD104" s="7">
        <f t="shared" si="533"/>
        <v>196661339.3900001</v>
      </c>
      <c r="AE104" s="7">
        <f t="shared" si="533"/>
        <v>199903104.20000011</v>
      </c>
      <c r="AF104" s="7">
        <f t="shared" si="533"/>
        <v>198973227.98000011</v>
      </c>
      <c r="AG104" s="7">
        <f t="shared" si="533"/>
        <v>201014261.36000013</v>
      </c>
      <c r="AH104" s="63">
        <f t="shared" si="533"/>
        <v>201512700.34000012</v>
      </c>
      <c r="AI104" s="7">
        <f t="shared" si="533"/>
        <v>203721799.37000012</v>
      </c>
      <c r="AJ104" s="7">
        <f t="shared" si="533"/>
        <v>205116498.74000013</v>
      </c>
      <c r="AK104" s="63">
        <f t="shared" si="533"/>
        <v>204756169.8300001</v>
      </c>
      <c r="AL104" s="7">
        <f t="shared" si="533"/>
        <v>206682718.25000009</v>
      </c>
      <c r="AM104" s="63">
        <f t="shared" si="533"/>
        <v>209008550.72000006</v>
      </c>
      <c r="AN104" s="63">
        <f t="shared" ref="AN104:BB104" si="534">AM104+(AN11+AN12)-(AB11+AB12)</f>
        <v>211887578.69000006</v>
      </c>
      <c r="AO104" s="63">
        <f t="shared" si="534"/>
        <v>207558603.87000006</v>
      </c>
      <c r="AP104" s="63">
        <f t="shared" si="534"/>
        <v>190765424.12000006</v>
      </c>
      <c r="AQ104" s="63">
        <f t="shared" si="534"/>
        <v>181761857.77000004</v>
      </c>
      <c r="AR104" s="7">
        <f t="shared" si="534"/>
        <v>186689090.81999999</v>
      </c>
      <c r="AS104" s="7">
        <f t="shared" si="534"/>
        <v>189438777.42999995</v>
      </c>
      <c r="AT104" s="7">
        <f t="shared" si="534"/>
        <v>191174530.37999994</v>
      </c>
      <c r="AU104" s="7">
        <f t="shared" si="534"/>
        <v>194868701.48999992</v>
      </c>
      <c r="AV104" s="7">
        <f t="shared" si="534"/>
        <v>196308772.54999989</v>
      </c>
      <c r="AW104" s="7">
        <f t="shared" si="534"/>
        <v>200610185.92999989</v>
      </c>
      <c r="AX104" s="7">
        <f t="shared" si="534"/>
        <v>205017357.94999987</v>
      </c>
      <c r="AY104" s="7">
        <f t="shared" si="534"/>
        <v>205073392.96999985</v>
      </c>
      <c r="AZ104" s="7">
        <f t="shared" si="534"/>
        <v>207055948.20999983</v>
      </c>
      <c r="BA104" s="7">
        <f t="shared" si="534"/>
        <v>218104954.43999979</v>
      </c>
      <c r="BB104" s="7">
        <f t="shared" si="534"/>
        <v>236932114.89999977</v>
      </c>
      <c r="BC104" s="7">
        <f t="shared" ref="BC104:BS104" si="535">BB104+(BC11+BC12)-(AQ11+AQ12)</f>
        <v>252294420.61999974</v>
      </c>
      <c r="BD104" s="7">
        <f t="shared" si="535"/>
        <v>253726366.95999974</v>
      </c>
      <c r="BE104" s="7">
        <f t="shared" si="535"/>
        <v>253396439.21999973</v>
      </c>
      <c r="BF104" s="7">
        <f t="shared" si="535"/>
        <v>252894786.38999975</v>
      </c>
      <c r="BG104" s="7">
        <f t="shared" si="535"/>
        <v>253625094.17999971</v>
      </c>
      <c r="BH104" s="7">
        <f t="shared" si="535"/>
        <v>254095383.41999969</v>
      </c>
      <c r="BI104" s="7">
        <f t="shared" si="535"/>
        <v>253678682.14999968</v>
      </c>
      <c r="BJ104" s="7">
        <f t="shared" si="535"/>
        <v>253300302.22999972</v>
      </c>
      <c r="BK104" s="7">
        <f t="shared" si="535"/>
        <v>253890227.32999974</v>
      </c>
      <c r="BL104" s="7">
        <f t="shared" si="535"/>
        <v>253637060.06999975</v>
      </c>
      <c r="BM104" s="7">
        <f t="shared" si="535"/>
        <v>254173960.39999974</v>
      </c>
      <c r="BN104" s="7">
        <f t="shared" si="535"/>
        <v>254989095.63999975</v>
      </c>
      <c r="BO104" s="7">
        <f t="shared" si="535"/>
        <v>253632401.10999972</v>
      </c>
      <c r="BP104" s="63">
        <f t="shared" si="535"/>
        <v>254528139.59999967</v>
      </c>
      <c r="BQ104" s="7">
        <f t="shared" si="535"/>
        <v>253883796.52999964</v>
      </c>
      <c r="BR104" s="7">
        <f t="shared" si="535"/>
        <v>254793963.96999964</v>
      </c>
      <c r="BS104" s="7">
        <f t="shared" si="535"/>
        <v>256214885.16999966</v>
      </c>
      <c r="BT104" s="7">
        <f t="shared" ref="BT104:BZ104" si="536">BS104+(BT11+BT12)-(BH11+BH12)</f>
        <v>257490481.17999968</v>
      </c>
      <c r="BU104" s="7">
        <f t="shared" si="536"/>
        <v>258912263.15999967</v>
      </c>
      <c r="BV104" s="7">
        <f t="shared" si="536"/>
        <v>259428056.4099997</v>
      </c>
      <c r="BW104" s="7">
        <f t="shared" si="536"/>
        <v>264247270.23999965</v>
      </c>
      <c r="BX104" s="7">
        <f t="shared" si="536"/>
        <v>268199820.95999968</v>
      </c>
      <c r="BY104" s="7">
        <f t="shared" si="536"/>
        <v>272334447.27999967</v>
      </c>
      <c r="BZ104" s="7">
        <f t="shared" si="536"/>
        <v>275716004.38999963</v>
      </c>
      <c r="CA104" s="7">
        <f t="shared" ref="CA104:CF104" si="537">BZ104+(CA11+CA12)-(BO11+BO12)</f>
        <v>277029809.87999964</v>
      </c>
      <c r="CB104" s="7">
        <f t="shared" si="537"/>
        <v>282671809.17999965</v>
      </c>
      <c r="CC104" s="7">
        <f t="shared" si="537"/>
        <v>287381139.79999965</v>
      </c>
      <c r="CD104" s="7">
        <f t="shared" si="537"/>
        <v>289834370.84999961</v>
      </c>
      <c r="CE104" s="7">
        <f t="shared" si="537"/>
        <v>292614959.62999958</v>
      </c>
      <c r="CF104" s="7">
        <f t="shared" si="537"/>
        <v>297334928.65999949</v>
      </c>
      <c r="CG104" s="7">
        <f t="shared" ref="CG104" si="538">CF104+(CG11+CG12)-(BU11+BU12)</f>
        <v>301174687.0899995</v>
      </c>
      <c r="CH104" s="7">
        <f t="shared" ref="CH104" si="539">CG104+(CH11+CH12)-(BV11+BV12)</f>
        <v>302558299.74999946</v>
      </c>
      <c r="CI104" s="7">
        <f t="shared" ref="CI104" si="540">CH104+(CI11+CI12)-(BW11+BW12)</f>
        <v>302507632.24999946</v>
      </c>
      <c r="CJ104" s="7">
        <f t="shared" ref="CJ104" si="541">CI104+(CJ11+CJ12)-(BX11+BX12)</f>
        <v>304682900.40999943</v>
      </c>
      <c r="CK104" s="7">
        <f t="shared" ref="CK104" si="542">CJ104+(CK11+CK12)-(BY11+BY12)</f>
        <v>302210600.81999946</v>
      </c>
      <c r="CL104" s="7">
        <f t="shared" ref="CL104" si="543">CK104+(CL11+CL12)-(BZ11+BZ12)</f>
        <v>304011505.73999953</v>
      </c>
      <c r="CM104" s="7">
        <f t="shared" ref="CM104" si="544">CL104+(CM11+CM12)-(CA11+CA12)</f>
        <v>305311728.4199996</v>
      </c>
      <c r="CN104" s="7">
        <f t="shared" ref="CN104" si="545">CM104+(CN11+CN12)-(CB11+CB12)</f>
        <v>303067335.39999968</v>
      </c>
      <c r="CO104" s="7">
        <f t="shared" ref="CO104" si="546">CN104+(CO11+CO12)-(CC11+CC12)</f>
        <v>307468845.21999967</v>
      </c>
      <c r="CP104" s="7">
        <f t="shared" ref="CP104" si="547">CO104+(CP11+CP12)-(CD11+CD12)</f>
        <v>306657599.11999971</v>
      </c>
      <c r="CQ104" s="7">
        <f t="shared" ref="CQ104" si="548">CP104+(CQ11+CQ12)-(CE11+CE12)</f>
        <v>306896816.26999974</v>
      </c>
      <c r="CR104" s="7">
        <f t="shared" ref="CR104" si="549">CQ104+(CR11+CR12)-(CF11+CF12)</f>
        <v>309131108.44999981</v>
      </c>
      <c r="CS104" s="7">
        <f t="shared" ref="CS104" si="550">CR104+(CS11+CS12)-(CG11+CG12)</f>
        <v>309188022.67999983</v>
      </c>
      <c r="CT104" s="7">
        <f t="shared" ref="CT104" si="551">CS104+(CT11+CT12)-(CH11+CH12)</f>
        <v>312111201.13999981</v>
      </c>
    </row>
    <row r="105" spans="2:98">
      <c r="B105" s="29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>
        <f>SUM(Y100:Y104)</f>
        <v>2629447158.3099952</v>
      </c>
      <c r="Z105" s="7">
        <f t="shared" ref="Z105:AT105" si="552">SUM(Z100:Z104)</f>
        <v>2630280116.5599947</v>
      </c>
      <c r="AA105" s="7">
        <f t="shared" si="552"/>
        <v>2631053037.9799953</v>
      </c>
      <c r="AB105" s="7">
        <f t="shared" si="552"/>
        <v>2627727313.8799949</v>
      </c>
      <c r="AC105" s="7">
        <f t="shared" si="552"/>
        <v>2628817229.8999958</v>
      </c>
      <c r="AD105" s="7">
        <f t="shared" si="552"/>
        <v>2633453352.8999958</v>
      </c>
      <c r="AE105" s="7">
        <f t="shared" si="552"/>
        <v>2660829125.1899962</v>
      </c>
      <c r="AF105" s="7">
        <f t="shared" si="552"/>
        <v>2638568055.3599963</v>
      </c>
      <c r="AG105" s="7">
        <f t="shared" si="552"/>
        <v>2659891798.3299971</v>
      </c>
      <c r="AH105" s="7">
        <f t="shared" si="552"/>
        <v>2665488104.6299973</v>
      </c>
      <c r="AI105" s="7">
        <f t="shared" si="552"/>
        <v>2687205015.5499964</v>
      </c>
      <c r="AJ105" s="7">
        <f t="shared" si="552"/>
        <v>2695995461.9499955</v>
      </c>
      <c r="AK105" s="7">
        <f t="shared" si="552"/>
        <v>2685593474.4999943</v>
      </c>
      <c r="AL105" s="7">
        <f t="shared" si="552"/>
        <v>2701938540.6699934</v>
      </c>
      <c r="AM105" s="7">
        <f t="shared" si="552"/>
        <v>2728846979.9599915</v>
      </c>
      <c r="AN105" s="7">
        <f t="shared" si="552"/>
        <v>2765308913.5599904</v>
      </c>
      <c r="AO105" s="7">
        <f t="shared" si="552"/>
        <v>2697817739.2099895</v>
      </c>
      <c r="AP105" s="7">
        <f t="shared" si="552"/>
        <v>2482110952.4499893</v>
      </c>
      <c r="AQ105" s="7">
        <f t="shared" si="552"/>
        <v>2381593997.5099893</v>
      </c>
      <c r="AR105" s="7">
        <f t="shared" si="552"/>
        <v>2459837158.1799889</v>
      </c>
      <c r="AS105" s="7">
        <f t="shared" si="552"/>
        <v>2494788848.9599881</v>
      </c>
      <c r="AT105" s="7">
        <f t="shared" si="552"/>
        <v>2515347670.7799883</v>
      </c>
      <c r="AU105" s="7">
        <f t="shared" ref="AU105:BA105" si="553">SUM(AU100:AU104)</f>
        <v>2560782604.1699877</v>
      </c>
      <c r="AV105" s="7">
        <f t="shared" si="553"/>
        <v>2572454857.6599884</v>
      </c>
      <c r="AW105" s="7">
        <f t="shared" si="553"/>
        <v>2618449802.6099892</v>
      </c>
      <c r="AX105" s="7">
        <f t="shared" si="553"/>
        <v>2677167498.5699892</v>
      </c>
      <c r="AY105" s="7">
        <f t="shared" si="553"/>
        <v>2677585234.0499902</v>
      </c>
      <c r="AZ105" s="7">
        <f t="shared" si="553"/>
        <v>2696716296.3499908</v>
      </c>
      <c r="BA105" s="7">
        <f t="shared" si="553"/>
        <v>2836611133.2499905</v>
      </c>
      <c r="BB105" s="7">
        <f t="shared" ref="BB105:BH105" si="554">SUM(BB100:BB104)</f>
        <v>3077909434.5099888</v>
      </c>
      <c r="BC105" s="7">
        <f t="shared" si="554"/>
        <v>3260608408.2399883</v>
      </c>
      <c r="BD105" s="7">
        <f t="shared" si="554"/>
        <v>3240618959.9799886</v>
      </c>
      <c r="BE105" s="7">
        <f t="shared" si="554"/>
        <v>3227814756.1499882</v>
      </c>
      <c r="BF105" s="7">
        <f t="shared" si="554"/>
        <v>3219154678.8399887</v>
      </c>
      <c r="BG105" s="7">
        <f t="shared" si="554"/>
        <v>3226505204.1999888</v>
      </c>
      <c r="BH105" s="7">
        <f t="shared" si="554"/>
        <v>3235482983.3699884</v>
      </c>
      <c r="BI105" s="7">
        <f t="shared" ref="BI105:BN105" si="555">SUM(BI100:BI104)</f>
        <v>3231462819.7199874</v>
      </c>
      <c r="BJ105" s="7">
        <f t="shared" si="555"/>
        <v>3223222735.0699873</v>
      </c>
      <c r="BK105" s="7">
        <f t="shared" si="555"/>
        <v>3225633905.0799875</v>
      </c>
      <c r="BL105" s="7">
        <f t="shared" si="555"/>
        <v>3222655309.5599875</v>
      </c>
      <c r="BM105" s="7">
        <f t="shared" si="555"/>
        <v>3233548645.8599873</v>
      </c>
      <c r="BN105" s="7">
        <f t="shared" si="555"/>
        <v>3243886307.7599874</v>
      </c>
      <c r="BO105" s="7">
        <f t="shared" ref="BO105:BU105" si="556">SUM(BO100:BO104)</f>
        <v>3218359181.4399872</v>
      </c>
      <c r="BP105" s="63">
        <f t="shared" si="556"/>
        <v>3245816112.6099873</v>
      </c>
      <c r="BQ105" s="7">
        <f t="shared" si="556"/>
        <v>3234241983.099987</v>
      </c>
      <c r="BR105" s="7">
        <f t="shared" si="556"/>
        <v>3245231415.6299868</v>
      </c>
      <c r="BS105" s="7">
        <f t="shared" si="556"/>
        <v>3260209883.7999873</v>
      </c>
      <c r="BT105" s="7">
        <f t="shared" si="556"/>
        <v>3272679709.849987</v>
      </c>
      <c r="BU105" s="7">
        <f t="shared" si="556"/>
        <v>3286083965.7699876</v>
      </c>
      <c r="BV105" s="7">
        <f t="shared" ref="BV105:CB105" si="557">SUM(BV100:BV104)</f>
        <v>3288569860.2099872</v>
      </c>
      <c r="BW105" s="7">
        <f t="shared" si="557"/>
        <v>3323636415.3399882</v>
      </c>
      <c r="BX105" s="7">
        <f t="shared" si="557"/>
        <v>3333249662.1099877</v>
      </c>
      <c r="BY105" s="7">
        <f t="shared" si="557"/>
        <v>3346050614.8999872</v>
      </c>
      <c r="BZ105" s="7">
        <f t="shared" si="557"/>
        <v>3349818599.6699877</v>
      </c>
      <c r="CA105" s="7">
        <f t="shared" si="557"/>
        <v>3333616560.9499869</v>
      </c>
      <c r="CB105" s="7">
        <f t="shared" si="557"/>
        <v>3362935724.2899871</v>
      </c>
      <c r="CC105" s="7">
        <f>SUM(CC100:CC104)</f>
        <v>3382492564.599988</v>
      </c>
      <c r="CD105" s="7">
        <f>SUM(CD100:CD104)</f>
        <v>3390007662.9099874</v>
      </c>
      <c r="CE105" s="7">
        <f>SUM(CE100:CE104)</f>
        <v>3388447213.8599887</v>
      </c>
      <c r="CF105" s="7">
        <f>SUM(CF100:CF104)</f>
        <v>3400960144.1899886</v>
      </c>
      <c r="CG105" s="7">
        <f t="shared" ref="CG105:CT105" si="558">SUM(CG100:CG104)</f>
        <v>3395789600.1999898</v>
      </c>
      <c r="CH105" s="7">
        <f t="shared" si="558"/>
        <v>3365781516.0899906</v>
      </c>
      <c r="CI105" s="7">
        <f t="shared" si="558"/>
        <v>3333565112.189991</v>
      </c>
      <c r="CJ105" s="7">
        <f t="shared" si="558"/>
        <v>3332080545.109992</v>
      </c>
      <c r="CK105" s="7">
        <f t="shared" si="558"/>
        <v>3273747851.739994</v>
      </c>
      <c r="CL105" s="7">
        <f t="shared" si="558"/>
        <v>3284371032.0599947</v>
      </c>
      <c r="CM105" s="7">
        <f t="shared" si="558"/>
        <v>3263144456.0299959</v>
      </c>
      <c r="CN105" s="7">
        <f t="shared" si="558"/>
        <v>3209372473.9999971</v>
      </c>
      <c r="CO105" s="7">
        <f t="shared" si="558"/>
        <v>3223889716.9199982</v>
      </c>
      <c r="CP105" s="7">
        <f t="shared" si="558"/>
        <v>3204797450.0599985</v>
      </c>
      <c r="CQ105" s="7">
        <f t="shared" si="558"/>
        <v>3182218994.5699997</v>
      </c>
      <c r="CR105" s="7">
        <f t="shared" si="558"/>
        <v>3182516144.0700002</v>
      </c>
      <c r="CS105" s="7">
        <f t="shared" si="558"/>
        <v>3176337817.1900001</v>
      </c>
      <c r="CT105" s="7">
        <f t="shared" si="558"/>
        <v>3192637242.900001</v>
      </c>
    </row>
    <row r="106" spans="2:98">
      <c r="B106" s="28" t="s">
        <v>6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8"/>
      <c r="AA106" s="7"/>
      <c r="AB106" s="7"/>
      <c r="AC106" s="7"/>
      <c r="AD106" s="7"/>
      <c r="AE106" s="7"/>
      <c r="AF106" s="7"/>
      <c r="AG106" s="7"/>
      <c r="AK106" s="62"/>
      <c r="CG106"/>
    </row>
    <row r="107" spans="2:98" hidden="1">
      <c r="B107" s="29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8"/>
      <c r="AA107" s="7"/>
      <c r="AB107" s="7"/>
      <c r="AC107" s="7"/>
      <c r="AD107" s="7"/>
      <c r="AE107" s="7"/>
      <c r="AF107" s="7"/>
      <c r="AG107" s="7"/>
      <c r="AH107" s="63"/>
      <c r="AI107" s="7"/>
      <c r="AJ107" s="7"/>
      <c r="AK107" s="63"/>
      <c r="AL107" s="7"/>
      <c r="AM107" s="63"/>
      <c r="AN107" s="63"/>
      <c r="AO107" s="63"/>
      <c r="AP107" s="63"/>
      <c r="AQ107" s="63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63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</row>
    <row r="108" spans="2:98">
      <c r="B108" s="29" t="s">
        <v>3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>
        <v>113760904.40000014</v>
      </c>
      <c r="O108" s="7">
        <f t="shared" ref="O108:X110" si="559">N108+O15-C15</f>
        <v>114700929.19000015</v>
      </c>
      <c r="P108" s="7">
        <f t="shared" si="559"/>
        <v>115553021.22000015</v>
      </c>
      <c r="Q108" s="7">
        <f t="shared" si="559"/>
        <v>115735286.47000015</v>
      </c>
      <c r="R108" s="7">
        <f t="shared" si="559"/>
        <v>117467718.14000013</v>
      </c>
      <c r="S108" s="7">
        <f t="shared" si="559"/>
        <v>117174691.83000012</v>
      </c>
      <c r="T108" s="7">
        <f t="shared" si="559"/>
        <v>118161278.28000012</v>
      </c>
      <c r="U108" s="7">
        <f t="shared" si="559"/>
        <v>120085759.42000012</v>
      </c>
      <c r="V108" s="7">
        <f t="shared" si="559"/>
        <v>120824036.76000012</v>
      </c>
      <c r="W108" s="7">
        <f t="shared" si="559"/>
        <v>120522385.80000012</v>
      </c>
      <c r="X108" s="7">
        <f t="shared" si="559"/>
        <v>122243350.33000012</v>
      </c>
      <c r="Y108" s="7">
        <f t="shared" ref="Y108:AH110" si="560">X108+Y15-M15</f>
        <v>123683366.31000011</v>
      </c>
      <c r="Z108" s="8">
        <f t="shared" si="560"/>
        <v>124580980.4400001</v>
      </c>
      <c r="AA108" s="7">
        <f t="shared" si="560"/>
        <v>125769548.8900001</v>
      </c>
      <c r="AB108" s="7">
        <f t="shared" si="560"/>
        <v>127013051.06000011</v>
      </c>
      <c r="AC108" s="7">
        <f t="shared" si="560"/>
        <v>128168752.82000013</v>
      </c>
      <c r="AD108" s="7">
        <f t="shared" si="560"/>
        <v>130082878.37000011</v>
      </c>
      <c r="AE108" s="7">
        <f t="shared" si="560"/>
        <v>134537131.8600001</v>
      </c>
      <c r="AF108" s="7">
        <f t="shared" si="560"/>
        <v>136300546.20000011</v>
      </c>
      <c r="AG108" s="7">
        <f t="shared" si="560"/>
        <v>140278753.63000011</v>
      </c>
      <c r="AH108" s="63">
        <f t="shared" si="560"/>
        <v>142462493.73000011</v>
      </c>
      <c r="AI108" s="7">
        <f t="shared" ref="AI108:AR110" si="561">AH108+AI15-W15</f>
        <v>146637541.09000012</v>
      </c>
      <c r="AJ108" s="7">
        <f t="shared" si="561"/>
        <v>149944191.7100001</v>
      </c>
      <c r="AK108" s="63">
        <f t="shared" si="561"/>
        <v>152005754.4600001</v>
      </c>
      <c r="AL108" s="7">
        <f t="shared" si="561"/>
        <v>155031332.21000013</v>
      </c>
      <c r="AM108" s="63">
        <f t="shared" si="561"/>
        <v>158695758.79000014</v>
      </c>
      <c r="AN108" s="63">
        <f t="shared" si="561"/>
        <v>163562241.45000008</v>
      </c>
      <c r="AO108" s="63">
        <f t="shared" si="561"/>
        <v>162277906.98000008</v>
      </c>
      <c r="AP108" s="63">
        <f t="shared" si="561"/>
        <v>151117895.76000008</v>
      </c>
      <c r="AQ108" s="63">
        <f t="shared" si="561"/>
        <v>141100180.88000008</v>
      </c>
      <c r="AR108" s="7">
        <f t="shared" si="561"/>
        <v>140916730.51000008</v>
      </c>
      <c r="AS108" s="7">
        <f t="shared" ref="AS108:BB110" si="562">AR108+AS15-AG15</f>
        <v>140799030.53000009</v>
      </c>
      <c r="AT108" s="7">
        <f t="shared" si="562"/>
        <v>141076097.82000011</v>
      </c>
      <c r="AU108" s="7">
        <f t="shared" si="562"/>
        <v>142888152.1100001</v>
      </c>
      <c r="AV108" s="7">
        <f t="shared" si="562"/>
        <v>143975974.38000008</v>
      </c>
      <c r="AW108" s="7">
        <f t="shared" si="562"/>
        <v>146389197.07000008</v>
      </c>
      <c r="AX108" s="7">
        <f t="shared" si="562"/>
        <v>150630694.46000001</v>
      </c>
      <c r="AY108" s="7">
        <f t="shared" si="562"/>
        <v>151027974.19</v>
      </c>
      <c r="AZ108" s="7">
        <f t="shared" si="562"/>
        <v>152540090.87000003</v>
      </c>
      <c r="BA108" s="7">
        <f t="shared" si="562"/>
        <v>162467651.84</v>
      </c>
      <c r="BB108" s="7">
        <f t="shared" si="562"/>
        <v>180122448.58999997</v>
      </c>
      <c r="BC108" s="7">
        <f t="shared" ref="BC108:BL110" si="563">BB108+BC15-AQ15</f>
        <v>192398752.34999996</v>
      </c>
      <c r="BD108" s="7">
        <f t="shared" si="563"/>
        <v>200250609.96999994</v>
      </c>
      <c r="BE108" s="7">
        <f t="shared" si="563"/>
        <v>203109392.40999991</v>
      </c>
      <c r="BF108" s="7">
        <f t="shared" si="563"/>
        <v>205383598.64999992</v>
      </c>
      <c r="BG108" s="7">
        <f t="shared" si="563"/>
        <v>208032697.4499999</v>
      </c>
      <c r="BH108" s="7">
        <f t="shared" si="563"/>
        <v>210865008.76999992</v>
      </c>
      <c r="BI108" s="7">
        <f t="shared" si="563"/>
        <v>213956249.48999989</v>
      </c>
      <c r="BJ108" s="7">
        <f t="shared" si="563"/>
        <v>216570885.86999992</v>
      </c>
      <c r="BK108" s="7">
        <f t="shared" si="563"/>
        <v>218531567.10999992</v>
      </c>
      <c r="BL108" s="7">
        <f t="shared" si="563"/>
        <v>220969494.9499999</v>
      </c>
      <c r="BM108" s="7">
        <f t="shared" ref="BM108:BV110" si="564">BL108+BM15-BA15</f>
        <v>224122334.25999993</v>
      </c>
      <c r="BN108" s="7">
        <f t="shared" si="564"/>
        <v>225150116.06999993</v>
      </c>
      <c r="BO108" s="7">
        <f t="shared" si="564"/>
        <v>230428007.60999992</v>
      </c>
      <c r="BP108" s="63">
        <f t="shared" si="564"/>
        <v>232238640.29999989</v>
      </c>
      <c r="BQ108" s="7">
        <f t="shared" si="564"/>
        <v>234248974.08999985</v>
      </c>
      <c r="BR108" s="7">
        <f t="shared" si="564"/>
        <v>237141121.12999982</v>
      </c>
      <c r="BS108" s="7">
        <f t="shared" si="564"/>
        <v>241466263.73999977</v>
      </c>
      <c r="BT108" s="7">
        <f t="shared" si="564"/>
        <v>244620997.08999974</v>
      </c>
      <c r="BU108" s="7">
        <f t="shared" si="564"/>
        <v>248299937.79999968</v>
      </c>
      <c r="BV108" s="7">
        <f t="shared" si="564"/>
        <v>251343879.57999969</v>
      </c>
      <c r="BW108" s="7">
        <f t="shared" ref="BW108:CF110" si="565">BV108+BW15-BK15</f>
        <v>256717538.13999966</v>
      </c>
      <c r="BX108" s="7">
        <f t="shared" si="565"/>
        <v>260546672.87999967</v>
      </c>
      <c r="BY108" s="7">
        <f t="shared" si="565"/>
        <v>263835053.87999961</v>
      </c>
      <c r="BZ108" s="7">
        <f t="shared" si="565"/>
        <v>266088991.95999962</v>
      </c>
      <c r="CA108" s="7">
        <f t="shared" si="565"/>
        <v>268144796.13999966</v>
      </c>
      <c r="CB108" s="7">
        <f t="shared" si="565"/>
        <v>273483024.1299997</v>
      </c>
      <c r="CC108" s="7">
        <f t="shared" si="565"/>
        <v>277869782.79999971</v>
      </c>
      <c r="CD108" s="7">
        <f t="shared" si="565"/>
        <v>279923369.31999969</v>
      </c>
      <c r="CE108" s="7">
        <f t="shared" si="565"/>
        <v>281074707.58999974</v>
      </c>
      <c r="CF108" s="7">
        <f t="shared" si="565"/>
        <v>283790253.7699998</v>
      </c>
      <c r="CG108" s="7">
        <f t="shared" ref="CG108:CP110" si="566">CF108+CG15-BU15</f>
        <v>283610020.60999984</v>
      </c>
      <c r="CH108" s="7">
        <f t="shared" si="566"/>
        <v>281376388.06999987</v>
      </c>
      <c r="CI108" s="7">
        <f t="shared" si="566"/>
        <v>279886188.77999991</v>
      </c>
      <c r="CJ108" s="7">
        <f t="shared" si="566"/>
        <v>279073403.81999993</v>
      </c>
      <c r="CK108" s="7">
        <f t="shared" si="566"/>
        <v>276165303.51999998</v>
      </c>
      <c r="CL108" s="7">
        <f t="shared" si="566"/>
        <v>278352839.10000002</v>
      </c>
      <c r="CM108" s="7">
        <f t="shared" si="566"/>
        <v>275594535.56</v>
      </c>
      <c r="CN108" s="7">
        <f t="shared" si="566"/>
        <v>271327344.64999998</v>
      </c>
      <c r="CO108" s="7">
        <f t="shared" si="566"/>
        <v>272663587.15000004</v>
      </c>
      <c r="CP108" s="7">
        <f t="shared" si="566"/>
        <v>270304214.0200001</v>
      </c>
      <c r="CQ108" s="7">
        <f t="shared" ref="CQ108:CT110" si="567">CP108+CQ15-CE15</f>
        <v>268887079.33000004</v>
      </c>
      <c r="CR108" s="7">
        <f t="shared" si="567"/>
        <v>269130082.44000006</v>
      </c>
      <c r="CS108" s="7">
        <f t="shared" si="567"/>
        <v>269132095.26000005</v>
      </c>
      <c r="CT108" s="7">
        <f t="shared" si="567"/>
        <v>271160152.28000003</v>
      </c>
    </row>
    <row r="109" spans="2:98">
      <c r="B109" s="29" t="s">
        <v>4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>
        <v>108992197.62000002</v>
      </c>
      <c r="O109" s="7">
        <f t="shared" si="559"/>
        <v>109785691.13000003</v>
      </c>
      <c r="P109" s="7">
        <f t="shared" si="559"/>
        <v>110221767.05000003</v>
      </c>
      <c r="Q109" s="7">
        <f t="shared" si="559"/>
        <v>110308824.97000001</v>
      </c>
      <c r="R109" s="7">
        <f t="shared" si="559"/>
        <v>111729078.10000002</v>
      </c>
      <c r="S109" s="7">
        <f t="shared" si="559"/>
        <v>111277723.15000002</v>
      </c>
      <c r="T109" s="7">
        <f t="shared" si="559"/>
        <v>111916676.80000003</v>
      </c>
      <c r="U109" s="7">
        <f t="shared" si="559"/>
        <v>113300622.02000003</v>
      </c>
      <c r="V109" s="7">
        <f t="shared" si="559"/>
        <v>113934241.18000004</v>
      </c>
      <c r="W109" s="7">
        <f t="shared" si="559"/>
        <v>113795954.12000003</v>
      </c>
      <c r="X109" s="7">
        <f t="shared" si="559"/>
        <v>115136474.69000004</v>
      </c>
      <c r="Y109" s="7">
        <f t="shared" si="560"/>
        <v>116252670.03000005</v>
      </c>
      <c r="Z109" s="8">
        <f t="shared" si="560"/>
        <v>117006254.78000006</v>
      </c>
      <c r="AA109" s="7">
        <f t="shared" si="560"/>
        <v>117250399.97000004</v>
      </c>
      <c r="AB109" s="7">
        <f t="shared" si="560"/>
        <v>118124551.44000006</v>
      </c>
      <c r="AC109" s="7">
        <f t="shared" si="560"/>
        <v>119486051.04000005</v>
      </c>
      <c r="AD109" s="7">
        <f t="shared" si="560"/>
        <v>118373134.52000004</v>
      </c>
      <c r="AE109" s="7">
        <f t="shared" si="560"/>
        <v>118323676.66000004</v>
      </c>
      <c r="AF109" s="7">
        <f t="shared" si="560"/>
        <v>116804142.62000005</v>
      </c>
      <c r="AG109" s="7">
        <f t="shared" si="560"/>
        <v>117476412.82000005</v>
      </c>
      <c r="AH109" s="63">
        <f t="shared" si="560"/>
        <v>117773288.14000005</v>
      </c>
      <c r="AI109" s="7">
        <f t="shared" si="561"/>
        <v>118842345.61000004</v>
      </c>
      <c r="AJ109" s="7">
        <f t="shared" si="561"/>
        <v>119089547.36000001</v>
      </c>
      <c r="AK109" s="63">
        <f t="shared" si="561"/>
        <v>118225222.5</v>
      </c>
      <c r="AL109" s="7">
        <f t="shared" si="561"/>
        <v>118679373.94</v>
      </c>
      <c r="AM109" s="63">
        <f t="shared" si="561"/>
        <v>117873254.68000001</v>
      </c>
      <c r="AN109" s="63">
        <f t="shared" si="561"/>
        <v>118649881.27000001</v>
      </c>
      <c r="AO109" s="63">
        <f t="shared" si="561"/>
        <v>115745452.71000001</v>
      </c>
      <c r="AP109" s="63">
        <f t="shared" si="561"/>
        <v>107553496.61000001</v>
      </c>
      <c r="AQ109" s="63">
        <f t="shared" si="561"/>
        <v>102045666.61000001</v>
      </c>
      <c r="AR109" s="7">
        <f t="shared" si="561"/>
        <v>104266671.34</v>
      </c>
      <c r="AS109" s="7">
        <f t="shared" si="562"/>
        <v>107427719.08000006</v>
      </c>
      <c r="AT109" s="7">
        <f t="shared" si="562"/>
        <v>109873415.74000007</v>
      </c>
      <c r="AU109" s="7">
        <f t="shared" si="562"/>
        <v>113520509.97000006</v>
      </c>
      <c r="AV109" s="7">
        <f t="shared" si="562"/>
        <v>117028550.52000013</v>
      </c>
      <c r="AW109" s="7">
        <f t="shared" si="562"/>
        <v>121899046.48000014</v>
      </c>
      <c r="AX109" s="7">
        <f t="shared" si="562"/>
        <v>128912860.07000019</v>
      </c>
      <c r="AY109" s="7">
        <f t="shared" si="562"/>
        <v>131998493.07000017</v>
      </c>
      <c r="AZ109" s="7">
        <f t="shared" si="562"/>
        <v>135734622.30000019</v>
      </c>
      <c r="BA109" s="7">
        <f t="shared" si="562"/>
        <v>145711926.12000027</v>
      </c>
      <c r="BB109" s="7">
        <f t="shared" si="562"/>
        <v>162074838.1200003</v>
      </c>
      <c r="BC109" s="7">
        <f t="shared" si="563"/>
        <v>174099511.09000033</v>
      </c>
      <c r="BD109" s="7">
        <f t="shared" si="563"/>
        <v>181342048.29000041</v>
      </c>
      <c r="BE109" s="7">
        <f t="shared" si="563"/>
        <v>183899545.06000039</v>
      </c>
      <c r="BF109" s="7">
        <f t="shared" si="563"/>
        <v>184506573.79000038</v>
      </c>
      <c r="BG109" s="7">
        <f t="shared" si="563"/>
        <v>186001163.53000039</v>
      </c>
      <c r="BH109" s="7">
        <f t="shared" si="563"/>
        <v>187559376.45000038</v>
      </c>
      <c r="BI109" s="7">
        <f t="shared" si="563"/>
        <v>189582056.84000039</v>
      </c>
      <c r="BJ109" s="7">
        <f t="shared" si="563"/>
        <v>190503226.32000041</v>
      </c>
      <c r="BK109" s="7">
        <f t="shared" si="563"/>
        <v>190782316.56000039</v>
      </c>
      <c r="BL109" s="7">
        <f t="shared" si="563"/>
        <v>190824156.20000038</v>
      </c>
      <c r="BM109" s="7">
        <f t="shared" si="564"/>
        <v>191435692.27000034</v>
      </c>
      <c r="BN109" s="7">
        <f t="shared" si="564"/>
        <v>191433253.33000037</v>
      </c>
      <c r="BO109" s="7">
        <f t="shared" si="564"/>
        <v>193172965.85000041</v>
      </c>
      <c r="BP109" s="63">
        <f t="shared" si="564"/>
        <v>193156149.12000039</v>
      </c>
      <c r="BQ109" s="7">
        <f t="shared" si="564"/>
        <v>192594970.38000041</v>
      </c>
      <c r="BR109" s="7">
        <f t="shared" si="564"/>
        <v>193651401.84000042</v>
      </c>
      <c r="BS109" s="7">
        <f t="shared" si="564"/>
        <v>194826908.70000041</v>
      </c>
      <c r="BT109" s="7">
        <f t="shared" si="564"/>
        <v>195406285.37000042</v>
      </c>
      <c r="BU109" s="7">
        <f t="shared" si="564"/>
        <v>196052416.39000046</v>
      </c>
      <c r="BV109" s="7">
        <f t="shared" si="564"/>
        <v>196679411.37000048</v>
      </c>
      <c r="BW109" s="7">
        <f t="shared" si="565"/>
        <v>199968577.4400005</v>
      </c>
      <c r="BX109" s="7">
        <f t="shared" si="565"/>
        <v>202447142.14000049</v>
      </c>
      <c r="BY109" s="7">
        <f t="shared" si="565"/>
        <v>203607552.2900005</v>
      </c>
      <c r="BZ109" s="7">
        <f t="shared" si="565"/>
        <v>203471074.43000048</v>
      </c>
      <c r="CA109" s="7">
        <f t="shared" si="565"/>
        <v>203949455.19000047</v>
      </c>
      <c r="CB109" s="7">
        <f t="shared" si="565"/>
        <v>206529586.8500005</v>
      </c>
      <c r="CC109" s="7">
        <f t="shared" si="565"/>
        <v>209175611.6300005</v>
      </c>
      <c r="CD109" s="7">
        <f t="shared" si="565"/>
        <v>210291002.1900005</v>
      </c>
      <c r="CE109" s="7">
        <f t="shared" si="565"/>
        <v>211304501.39000052</v>
      </c>
      <c r="CF109" s="7">
        <f t="shared" si="565"/>
        <v>213217581.75000051</v>
      </c>
      <c r="CG109" s="7">
        <f t="shared" si="566"/>
        <v>211273390.74000046</v>
      </c>
      <c r="CH109" s="7">
        <f t="shared" si="566"/>
        <v>209236247.93000039</v>
      </c>
      <c r="CI109" s="7">
        <f t="shared" si="566"/>
        <v>207893032.27000043</v>
      </c>
      <c r="CJ109" s="7">
        <f t="shared" si="566"/>
        <v>206875988.69000041</v>
      </c>
      <c r="CK109" s="7">
        <f t="shared" si="566"/>
        <v>203893388.69000036</v>
      </c>
      <c r="CL109" s="7">
        <f t="shared" si="566"/>
        <v>204259470.54000032</v>
      </c>
      <c r="CM109" s="7">
        <f t="shared" si="566"/>
        <v>201589629.99000028</v>
      </c>
      <c r="CN109" s="7">
        <f t="shared" si="566"/>
        <v>197225399.44000024</v>
      </c>
      <c r="CO109" s="7">
        <f t="shared" si="566"/>
        <v>196985197.77000019</v>
      </c>
      <c r="CP109" s="7">
        <f t="shared" si="566"/>
        <v>195205774.16000018</v>
      </c>
      <c r="CQ109" s="7">
        <f t="shared" si="567"/>
        <v>193019776.06000012</v>
      </c>
      <c r="CR109" s="7">
        <f t="shared" si="567"/>
        <v>192212881.57000008</v>
      </c>
      <c r="CS109" s="7">
        <f t="shared" si="567"/>
        <v>192929384.65000007</v>
      </c>
      <c r="CT109" s="7">
        <f t="shared" si="567"/>
        <v>194132342.27000007</v>
      </c>
    </row>
    <row r="110" spans="2:98">
      <c r="B110" s="29" t="s">
        <v>5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>
        <v>29046162.019999996</v>
      </c>
      <c r="O110" s="7">
        <f t="shared" si="559"/>
        <v>29424357.369999997</v>
      </c>
      <c r="P110" s="7">
        <f t="shared" si="559"/>
        <v>29677221.249999996</v>
      </c>
      <c r="Q110" s="7">
        <f t="shared" si="559"/>
        <v>29815720.949999996</v>
      </c>
      <c r="R110" s="7">
        <f t="shared" si="559"/>
        <v>30333027.599999994</v>
      </c>
      <c r="S110" s="7">
        <f t="shared" si="559"/>
        <v>30283915.069999997</v>
      </c>
      <c r="T110" s="7">
        <f t="shared" si="559"/>
        <v>30370654.389999997</v>
      </c>
      <c r="U110" s="7">
        <f t="shared" si="559"/>
        <v>30635178.779999994</v>
      </c>
      <c r="V110" s="7">
        <f t="shared" si="559"/>
        <v>30731882.849999994</v>
      </c>
      <c r="W110" s="7">
        <f t="shared" si="559"/>
        <v>30621023.219999995</v>
      </c>
      <c r="X110" s="7">
        <f t="shared" si="559"/>
        <v>31030731.689999998</v>
      </c>
      <c r="Y110" s="7">
        <f t="shared" si="560"/>
        <v>31292613.869999997</v>
      </c>
      <c r="Z110" s="8">
        <f t="shared" si="560"/>
        <v>31429275.349999994</v>
      </c>
      <c r="AA110" s="7">
        <f t="shared" si="560"/>
        <v>31552494.039999995</v>
      </c>
      <c r="AB110" s="7">
        <f t="shared" si="560"/>
        <v>31782132.709999997</v>
      </c>
      <c r="AC110" s="7">
        <f t="shared" si="560"/>
        <v>31620587.119999997</v>
      </c>
      <c r="AD110" s="7">
        <f t="shared" si="560"/>
        <v>31826667.019999996</v>
      </c>
      <c r="AE110" s="7">
        <f t="shared" si="560"/>
        <v>32149157.869999994</v>
      </c>
      <c r="AF110" s="7">
        <f t="shared" si="560"/>
        <v>32291929.119999997</v>
      </c>
      <c r="AG110" s="7">
        <f t="shared" si="560"/>
        <v>32675366.039999999</v>
      </c>
      <c r="AH110" s="63">
        <f t="shared" si="560"/>
        <v>32785227.719999999</v>
      </c>
      <c r="AI110" s="7">
        <f t="shared" si="561"/>
        <v>33292356.699999996</v>
      </c>
      <c r="AJ110" s="7">
        <f t="shared" si="561"/>
        <v>33561340.269999996</v>
      </c>
      <c r="AK110" s="63">
        <f t="shared" si="561"/>
        <v>33645806.909999996</v>
      </c>
      <c r="AL110" s="7">
        <f t="shared" si="561"/>
        <v>33855048.809999995</v>
      </c>
      <c r="AM110" s="63">
        <f t="shared" si="561"/>
        <v>34160444.699999996</v>
      </c>
      <c r="AN110" s="63">
        <f t="shared" si="561"/>
        <v>34534704.189999998</v>
      </c>
      <c r="AO110" s="63">
        <f t="shared" si="561"/>
        <v>34332386.090000004</v>
      </c>
      <c r="AP110" s="63">
        <f t="shared" si="561"/>
        <v>32441220.230000004</v>
      </c>
      <c r="AQ110" s="63">
        <f t="shared" si="561"/>
        <v>31191466.160000004</v>
      </c>
      <c r="AR110" s="7">
        <f t="shared" si="561"/>
        <v>32354829.590000004</v>
      </c>
      <c r="AS110" s="7">
        <f t="shared" si="562"/>
        <v>32927819.240000002</v>
      </c>
      <c r="AT110" s="7">
        <f t="shared" si="562"/>
        <v>33503604.130000003</v>
      </c>
      <c r="AU110" s="7">
        <f t="shared" si="562"/>
        <v>33552545.98</v>
      </c>
      <c r="AV110" s="7">
        <f t="shared" si="562"/>
        <v>32825478.160000004</v>
      </c>
      <c r="AW110" s="7">
        <f t="shared" si="562"/>
        <v>32682755.080000006</v>
      </c>
      <c r="AX110" s="7">
        <f t="shared" si="562"/>
        <v>33425693.490000006</v>
      </c>
      <c r="AY110" s="7">
        <f t="shared" si="562"/>
        <v>33853318.540000007</v>
      </c>
      <c r="AZ110" s="7">
        <f t="shared" si="562"/>
        <v>34392841.88000001</v>
      </c>
      <c r="BA110" s="7">
        <f t="shared" si="562"/>
        <v>35632121.600000009</v>
      </c>
      <c r="BB110" s="7">
        <f t="shared" si="562"/>
        <v>37704652.360000007</v>
      </c>
      <c r="BC110" s="7">
        <f t="shared" si="563"/>
        <v>39098790.610000007</v>
      </c>
      <c r="BD110" s="7">
        <f t="shared" si="563"/>
        <v>39160045.430000007</v>
      </c>
      <c r="BE110" s="7">
        <f t="shared" si="563"/>
        <v>38980125.670000009</v>
      </c>
      <c r="BF110" s="7">
        <f t="shared" si="563"/>
        <v>39275509.280000009</v>
      </c>
      <c r="BG110" s="7">
        <f t="shared" si="563"/>
        <v>40155906.820000008</v>
      </c>
      <c r="BH110" s="7">
        <f t="shared" si="563"/>
        <v>41077611.210000008</v>
      </c>
      <c r="BI110" s="7">
        <f t="shared" si="563"/>
        <v>42056037.150000006</v>
      </c>
      <c r="BJ110" s="7">
        <f t="shared" si="563"/>
        <v>42529090.220000006</v>
      </c>
      <c r="BK110" s="7">
        <f t="shared" si="563"/>
        <v>42510623.400000006</v>
      </c>
      <c r="BL110" s="7">
        <f t="shared" si="563"/>
        <v>42752515.780000001</v>
      </c>
      <c r="BM110" s="7">
        <f t="shared" si="564"/>
        <v>43390149.579999998</v>
      </c>
      <c r="BN110" s="7">
        <f t="shared" si="564"/>
        <v>43945300.780000001</v>
      </c>
      <c r="BO110" s="7">
        <f t="shared" si="564"/>
        <v>44781475.649999999</v>
      </c>
      <c r="BP110" s="63">
        <f t="shared" si="564"/>
        <v>45048813.009999998</v>
      </c>
      <c r="BQ110" s="7">
        <f t="shared" si="564"/>
        <v>45076403.769999996</v>
      </c>
      <c r="BR110" s="7">
        <f t="shared" si="564"/>
        <v>45004463.889999993</v>
      </c>
      <c r="BS110" s="7">
        <f t="shared" si="564"/>
        <v>45587117.709999993</v>
      </c>
      <c r="BT110" s="7">
        <f t="shared" si="564"/>
        <v>46225190.00999999</v>
      </c>
      <c r="BU110" s="7">
        <f t="shared" si="564"/>
        <v>46763560.999999993</v>
      </c>
      <c r="BV110" s="7">
        <f t="shared" si="564"/>
        <v>47014704.969999991</v>
      </c>
      <c r="BW110" s="7">
        <f t="shared" si="565"/>
        <v>47538503.389999993</v>
      </c>
      <c r="BX110" s="7">
        <f t="shared" si="565"/>
        <v>47706682.379999995</v>
      </c>
      <c r="BY110" s="7">
        <f t="shared" si="565"/>
        <v>48102501.379999995</v>
      </c>
      <c r="BZ110" s="7">
        <f t="shared" si="565"/>
        <v>48475489.079999991</v>
      </c>
      <c r="CA110" s="7">
        <f t="shared" si="565"/>
        <v>48734786.799999997</v>
      </c>
      <c r="CB110" s="7">
        <f t="shared" si="565"/>
        <v>49359231.689999998</v>
      </c>
      <c r="CC110" s="7">
        <f t="shared" si="565"/>
        <v>49965391.490000002</v>
      </c>
      <c r="CD110" s="7">
        <f t="shared" si="565"/>
        <v>49872025.500000007</v>
      </c>
      <c r="CE110" s="7">
        <f t="shared" si="565"/>
        <v>50140672.500000007</v>
      </c>
      <c r="CF110" s="7">
        <f t="shared" si="565"/>
        <v>50855977.810000002</v>
      </c>
      <c r="CG110" s="7">
        <f t="shared" si="566"/>
        <v>51189551.270000003</v>
      </c>
      <c r="CH110" s="7">
        <f t="shared" si="566"/>
        <v>51704780.010000005</v>
      </c>
      <c r="CI110" s="7">
        <f t="shared" si="566"/>
        <v>52114515.410000004</v>
      </c>
      <c r="CJ110" s="7">
        <f t="shared" si="566"/>
        <v>52534552.490000002</v>
      </c>
      <c r="CK110" s="7">
        <f t="shared" si="566"/>
        <v>52622346.420000002</v>
      </c>
      <c r="CL110" s="7">
        <f t="shared" si="566"/>
        <v>53623273.579999998</v>
      </c>
      <c r="CM110" s="7">
        <f t="shared" si="566"/>
        <v>53870881.649999999</v>
      </c>
      <c r="CN110" s="7">
        <f t="shared" si="566"/>
        <v>53725007.469999999</v>
      </c>
      <c r="CO110" s="7">
        <f t="shared" si="566"/>
        <v>54754594.969999999</v>
      </c>
      <c r="CP110" s="7">
        <f t="shared" si="566"/>
        <v>54913037.789999999</v>
      </c>
      <c r="CQ110" s="7">
        <f t="shared" si="567"/>
        <v>55345110.560000002</v>
      </c>
      <c r="CR110" s="7">
        <f t="shared" si="567"/>
        <v>55910096.280000001</v>
      </c>
      <c r="CS110" s="7">
        <f t="shared" si="567"/>
        <v>56138615.980000004</v>
      </c>
      <c r="CT110" s="7">
        <f t="shared" si="567"/>
        <v>56237562.590000004</v>
      </c>
    </row>
    <row r="111" spans="2:98">
      <c r="B111" s="53" t="s">
        <v>30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>
        <v>25646766.439999986</v>
      </c>
      <c r="O111" s="7">
        <f t="shared" ref="O111:AM111" si="568">N111+(O18+O19)-(C18+C19)</f>
        <v>26026138.769999988</v>
      </c>
      <c r="P111" s="7">
        <f t="shared" si="568"/>
        <v>26425832.229999989</v>
      </c>
      <c r="Q111" s="7">
        <f t="shared" si="568"/>
        <v>26612501.479999993</v>
      </c>
      <c r="R111" s="7">
        <f t="shared" si="568"/>
        <v>27130348.089999992</v>
      </c>
      <c r="S111" s="7">
        <f t="shared" si="568"/>
        <v>27238262.469999991</v>
      </c>
      <c r="T111" s="7">
        <f t="shared" si="568"/>
        <v>27728311.59999999</v>
      </c>
      <c r="U111" s="7">
        <f t="shared" si="568"/>
        <v>28458129.939999994</v>
      </c>
      <c r="V111" s="7">
        <f t="shared" si="568"/>
        <v>28769861.399999995</v>
      </c>
      <c r="W111" s="7">
        <f t="shared" si="568"/>
        <v>28958969.109999996</v>
      </c>
      <c r="X111" s="7">
        <f t="shared" si="568"/>
        <v>29698285.459999997</v>
      </c>
      <c r="Y111" s="7">
        <f t="shared" si="568"/>
        <v>30329717.079999998</v>
      </c>
      <c r="Z111" s="8">
        <f t="shared" si="568"/>
        <v>30910877.870000005</v>
      </c>
      <c r="AA111" s="7">
        <f t="shared" si="568"/>
        <v>31455305.16</v>
      </c>
      <c r="AB111" s="7">
        <f t="shared" si="568"/>
        <v>32041441.609999999</v>
      </c>
      <c r="AC111" s="7">
        <f t="shared" si="568"/>
        <v>32732242.870000001</v>
      </c>
      <c r="AD111" s="7">
        <f t="shared" si="568"/>
        <v>33296968.580000002</v>
      </c>
      <c r="AE111" s="7">
        <f t="shared" si="568"/>
        <v>34302242.340000004</v>
      </c>
      <c r="AF111" s="7">
        <f t="shared" si="568"/>
        <v>34701206.310000002</v>
      </c>
      <c r="AG111" s="7">
        <f t="shared" si="568"/>
        <v>35551513.150000006</v>
      </c>
      <c r="AH111" s="63">
        <f t="shared" si="568"/>
        <v>36091532.38000001</v>
      </c>
      <c r="AI111" s="7">
        <f t="shared" si="568"/>
        <v>37080160.06000001</v>
      </c>
      <c r="AJ111" s="7">
        <f t="shared" si="568"/>
        <v>37784952.560000017</v>
      </c>
      <c r="AK111" s="63">
        <f t="shared" si="568"/>
        <v>38247921.540000021</v>
      </c>
      <c r="AL111" s="7">
        <f t="shared" si="568"/>
        <v>38842810.310000017</v>
      </c>
      <c r="AM111" s="63">
        <f t="shared" si="568"/>
        <v>39528621.970000021</v>
      </c>
      <c r="AN111" s="63">
        <f t="shared" ref="AN111:BB111" si="569">AM111+(AN18+AN19)-(AB18+AB19)</f>
        <v>40444371.730000019</v>
      </c>
      <c r="AO111" s="63">
        <f t="shared" si="569"/>
        <v>39887369.880000018</v>
      </c>
      <c r="AP111" s="63">
        <f t="shared" si="569"/>
        <v>37150952.37000002</v>
      </c>
      <c r="AQ111" s="63">
        <f t="shared" si="569"/>
        <v>35014194.550000019</v>
      </c>
      <c r="AR111" s="7">
        <f t="shared" si="569"/>
        <v>35557835.570000015</v>
      </c>
      <c r="AS111" s="7">
        <f t="shared" si="569"/>
        <v>36152846.660000019</v>
      </c>
      <c r="AT111" s="7">
        <f t="shared" si="569"/>
        <v>36467660.150000021</v>
      </c>
      <c r="AU111" s="7">
        <f t="shared" si="569"/>
        <v>37125109.000000022</v>
      </c>
      <c r="AV111" s="7">
        <f t="shared" si="569"/>
        <v>37640177.180000022</v>
      </c>
      <c r="AW111" s="7">
        <f t="shared" si="569"/>
        <v>38558987.810000017</v>
      </c>
      <c r="AX111" s="7">
        <f t="shared" si="569"/>
        <v>39983961.69000002</v>
      </c>
      <c r="AY111" s="7">
        <f t="shared" si="569"/>
        <v>40396428.910000019</v>
      </c>
      <c r="AZ111" s="7">
        <f t="shared" si="569"/>
        <v>41157566.380000018</v>
      </c>
      <c r="BA111" s="7">
        <f t="shared" si="569"/>
        <v>43946366.810000017</v>
      </c>
      <c r="BB111" s="7">
        <f t="shared" si="569"/>
        <v>48712415.480000012</v>
      </c>
      <c r="BC111" s="7">
        <f t="shared" ref="BC111:BS111" si="570">BB111+(BC18+BC19)-(AQ18+AQ19)</f>
        <v>52129209.700000018</v>
      </c>
      <c r="BD111" s="7">
        <f t="shared" si="570"/>
        <v>53914101.160000011</v>
      </c>
      <c r="BE111" s="7">
        <f t="shared" si="570"/>
        <v>54549427.050000004</v>
      </c>
      <c r="BF111" s="7">
        <f t="shared" si="570"/>
        <v>55062951.649999999</v>
      </c>
      <c r="BG111" s="7">
        <f t="shared" si="570"/>
        <v>55965193.839999996</v>
      </c>
      <c r="BH111" s="7">
        <f t="shared" si="570"/>
        <v>56890631.439999998</v>
      </c>
      <c r="BI111" s="7">
        <f t="shared" si="570"/>
        <v>57746006.739999995</v>
      </c>
      <c r="BJ111" s="7">
        <f t="shared" si="570"/>
        <v>58486998.779999994</v>
      </c>
      <c r="BK111" s="7">
        <f t="shared" si="570"/>
        <v>59061299.819999993</v>
      </c>
      <c r="BL111" s="7">
        <f t="shared" si="570"/>
        <v>59854062.179999992</v>
      </c>
      <c r="BM111" s="7">
        <f t="shared" si="570"/>
        <v>60863426.949999996</v>
      </c>
      <c r="BN111" s="7">
        <f t="shared" si="570"/>
        <v>61287043.310000002</v>
      </c>
      <c r="BO111" s="7">
        <f t="shared" si="570"/>
        <v>62526412.659999996</v>
      </c>
      <c r="BP111" s="63">
        <f t="shared" si="570"/>
        <v>63030689.430000007</v>
      </c>
      <c r="BQ111" s="7">
        <f t="shared" si="570"/>
        <v>63554122.99000001</v>
      </c>
      <c r="BR111" s="7">
        <f t="shared" si="570"/>
        <v>64179067.969999999</v>
      </c>
      <c r="BS111" s="7">
        <f t="shared" si="570"/>
        <v>65126176.039999999</v>
      </c>
      <c r="BT111" s="7">
        <f t="shared" ref="BT111:BZ111" si="571">BS111+(BT18+BT19)-(BH18+BH19)</f>
        <v>65807645.590000004</v>
      </c>
      <c r="BU111" s="7">
        <f t="shared" si="571"/>
        <v>66596517.029999994</v>
      </c>
      <c r="BV111" s="7">
        <f t="shared" si="571"/>
        <v>67156176.86999999</v>
      </c>
      <c r="BW111" s="7">
        <f t="shared" si="571"/>
        <v>68471392.979999989</v>
      </c>
      <c r="BX111" s="7">
        <f t="shared" si="571"/>
        <v>69662096.640000001</v>
      </c>
      <c r="BY111" s="7">
        <f t="shared" si="571"/>
        <v>70716872.730000004</v>
      </c>
      <c r="BZ111" s="7">
        <f t="shared" si="571"/>
        <v>71374062.370000005</v>
      </c>
      <c r="CA111" s="7">
        <f t="shared" ref="CA111:CF111" si="572">BZ111+(CA18+CA19)-(BO18+BO19)</f>
        <v>72148086.790000021</v>
      </c>
      <c r="CB111" s="7">
        <f t="shared" si="572"/>
        <v>73763376.700000018</v>
      </c>
      <c r="CC111" s="7">
        <f t="shared" si="572"/>
        <v>74980359.240000024</v>
      </c>
      <c r="CD111" s="7">
        <f t="shared" si="572"/>
        <v>75781210.460000038</v>
      </c>
      <c r="CE111" s="7">
        <f t="shared" si="572"/>
        <v>76268453.560000047</v>
      </c>
      <c r="CF111" s="7">
        <f t="shared" si="572"/>
        <v>77434700.550000057</v>
      </c>
      <c r="CG111" s="7">
        <f t="shared" ref="CG111" si="573">CF111+(CG18+CG19)-(BU18+BU19)</f>
        <v>78375639.600000054</v>
      </c>
      <c r="CH111" s="7">
        <f t="shared" ref="CH111" si="574">CG111+(CH18+CH19)-(BV18+BV19)</f>
        <v>78554859.020000055</v>
      </c>
      <c r="CI111" s="7">
        <f t="shared" ref="CI111" si="575">CH111+(CI18+CI19)-(BW18+BW19)</f>
        <v>78983066.030000061</v>
      </c>
      <c r="CJ111" s="7">
        <f t="shared" ref="CJ111" si="576">CI111+(CJ18+CJ19)-(BX18+BX19)</f>
        <v>79292012.100000054</v>
      </c>
      <c r="CK111" s="7">
        <f t="shared" ref="CK111" si="577">CJ111+(CK18+CK19)-(BY18+BY19)</f>
        <v>78641552.110000044</v>
      </c>
      <c r="CL111" s="7">
        <f t="shared" ref="CL111" si="578">CK111+(CL18+CL19)-(BZ18+BZ19)</f>
        <v>79293125.560000047</v>
      </c>
      <c r="CM111" s="7">
        <f t="shared" ref="CM111" si="579">CL111+(CM18+CM19)-(CA18+CA19)</f>
        <v>78554304.430000037</v>
      </c>
      <c r="CN111" s="7">
        <f t="shared" ref="CN111" si="580">CM111+(CN18+CN19)-(CB18+CB19)</f>
        <v>77375325.920000032</v>
      </c>
      <c r="CO111" s="7">
        <f t="shared" ref="CO111" si="581">CN111+(CO18+CO19)-(CC18+CC19)</f>
        <v>77703863.450000033</v>
      </c>
      <c r="CP111" s="7">
        <f t="shared" ref="CP111" si="582">CO111+(CP18+CP19)-(CD18+CD19)</f>
        <v>76900073.37000002</v>
      </c>
      <c r="CQ111" s="7">
        <f t="shared" ref="CQ111" si="583">CP111+(CQ18+CQ19)-(CE18+CE19)</f>
        <v>76407285.230000004</v>
      </c>
      <c r="CR111" s="7">
        <f t="shared" ref="CR111" si="584">CQ111+(CR18+CR19)-(CF18+CF19)</f>
        <v>76331170.030000001</v>
      </c>
      <c r="CS111" s="7">
        <f t="shared" ref="CS111" si="585">CR111+(CS18+CS19)-(CG18+CG19)</f>
        <v>75511523.730000004</v>
      </c>
      <c r="CT111" s="7">
        <f t="shared" ref="CT111" si="586">CS111+(CT18+CT19)-(CH18+CH19)</f>
        <v>75627345.290000007</v>
      </c>
    </row>
    <row r="112" spans="2:98">
      <c r="B112" s="29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>
        <f>SUM(Y107:Y111)</f>
        <v>301558367.29000014</v>
      </c>
      <c r="Z112" s="7">
        <f t="shared" ref="Z112:AT112" si="587">SUM(Z107:Z111)</f>
        <v>303927388.44000018</v>
      </c>
      <c r="AA112" s="7">
        <f t="shared" si="587"/>
        <v>306027748.06000018</v>
      </c>
      <c r="AB112" s="7">
        <f t="shared" si="587"/>
        <v>308961176.82000017</v>
      </c>
      <c r="AC112" s="7">
        <f t="shared" si="587"/>
        <v>312007633.8500002</v>
      </c>
      <c r="AD112" s="7">
        <f t="shared" si="587"/>
        <v>313579648.49000013</v>
      </c>
      <c r="AE112" s="7">
        <f t="shared" si="587"/>
        <v>319312208.73000014</v>
      </c>
      <c r="AF112" s="7">
        <f t="shared" si="587"/>
        <v>320097824.25000018</v>
      </c>
      <c r="AG112" s="7">
        <f t="shared" si="587"/>
        <v>325982045.64000022</v>
      </c>
      <c r="AH112" s="7">
        <f t="shared" si="587"/>
        <v>329112541.97000015</v>
      </c>
      <c r="AI112" s="7">
        <f t="shared" si="587"/>
        <v>335852403.46000016</v>
      </c>
      <c r="AJ112" s="7">
        <f t="shared" si="587"/>
        <v>340380031.9000001</v>
      </c>
      <c r="AK112" s="7">
        <f t="shared" si="587"/>
        <v>342124705.41000015</v>
      </c>
      <c r="AL112" s="7">
        <f t="shared" si="587"/>
        <v>346408565.2700001</v>
      </c>
      <c r="AM112" s="7">
        <f t="shared" si="587"/>
        <v>350258080.14000016</v>
      </c>
      <c r="AN112" s="7">
        <f t="shared" si="587"/>
        <v>357191198.6400001</v>
      </c>
      <c r="AO112" s="7">
        <f t="shared" si="587"/>
        <v>352243115.66000009</v>
      </c>
      <c r="AP112" s="7">
        <f t="shared" si="587"/>
        <v>328263564.97000009</v>
      </c>
      <c r="AQ112" s="7">
        <f t="shared" si="587"/>
        <v>309351508.20000011</v>
      </c>
      <c r="AR112" s="7">
        <f t="shared" si="587"/>
        <v>313096067.01000005</v>
      </c>
      <c r="AS112" s="7">
        <f t="shared" si="587"/>
        <v>317307415.51000017</v>
      </c>
      <c r="AT112" s="7">
        <f t="shared" si="587"/>
        <v>320920777.84000021</v>
      </c>
      <c r="AU112" s="7">
        <f t="shared" ref="AU112:BA112" si="588">SUM(AU107:AU111)</f>
        <v>327086317.06000018</v>
      </c>
      <c r="AV112" s="7">
        <f t="shared" si="588"/>
        <v>331470180.24000025</v>
      </c>
      <c r="AW112" s="7">
        <f t="shared" si="588"/>
        <v>339529986.44000024</v>
      </c>
      <c r="AX112" s="7">
        <f t="shared" si="588"/>
        <v>352953209.71000022</v>
      </c>
      <c r="AY112" s="7">
        <f t="shared" si="588"/>
        <v>357276214.71000022</v>
      </c>
      <c r="AZ112" s="7">
        <f t="shared" si="588"/>
        <v>363825121.43000019</v>
      </c>
      <c r="BA112" s="7">
        <f t="shared" si="588"/>
        <v>387758066.3700003</v>
      </c>
      <c r="BB112" s="7">
        <f t="shared" ref="BB112:BH112" si="589">SUM(BB107:BB111)</f>
        <v>428614354.55000031</v>
      </c>
      <c r="BC112" s="7">
        <f t="shared" si="589"/>
        <v>457726263.75000036</v>
      </c>
      <c r="BD112" s="7">
        <f t="shared" si="589"/>
        <v>474666804.85000038</v>
      </c>
      <c r="BE112" s="7">
        <f t="shared" si="589"/>
        <v>480538490.1900003</v>
      </c>
      <c r="BF112" s="7">
        <f t="shared" si="589"/>
        <v>484228633.3700003</v>
      </c>
      <c r="BG112" s="7">
        <f t="shared" si="589"/>
        <v>490154961.64000022</v>
      </c>
      <c r="BH112" s="7">
        <f t="shared" si="589"/>
        <v>496392627.8700003</v>
      </c>
      <c r="BI112" s="7">
        <f t="shared" ref="BI112:BN112" si="590">SUM(BI107:BI111)</f>
        <v>503340350.22000027</v>
      </c>
      <c r="BJ112" s="7">
        <f t="shared" si="590"/>
        <v>508090201.1900003</v>
      </c>
      <c r="BK112" s="7">
        <f t="shared" si="590"/>
        <v>510885806.89000028</v>
      </c>
      <c r="BL112" s="7">
        <f t="shared" si="590"/>
        <v>514400229.11000031</v>
      </c>
      <c r="BM112" s="7">
        <f t="shared" si="590"/>
        <v>519811603.06000024</v>
      </c>
      <c r="BN112" s="7">
        <f t="shared" si="590"/>
        <v>521815713.49000031</v>
      </c>
      <c r="BO112" s="7">
        <f t="shared" ref="BO112:BU112" si="591">SUM(BO107:BO111)</f>
        <v>530908861.77000034</v>
      </c>
      <c r="BP112" s="63">
        <f t="shared" si="591"/>
        <v>533474291.86000031</v>
      </c>
      <c r="BQ112" s="7">
        <f t="shared" si="591"/>
        <v>535474471.23000026</v>
      </c>
      <c r="BR112" s="7">
        <f t="shared" si="591"/>
        <v>539976054.83000028</v>
      </c>
      <c r="BS112" s="7">
        <f t="shared" si="591"/>
        <v>547006466.19000018</v>
      </c>
      <c r="BT112" s="7">
        <f t="shared" si="591"/>
        <v>552060118.06000018</v>
      </c>
      <c r="BU112" s="7">
        <f t="shared" si="591"/>
        <v>557712432.22000015</v>
      </c>
      <c r="BV112" s="7">
        <f t="shared" ref="BV112:CB112" si="592">SUM(BV107:BV111)</f>
        <v>562194172.79000008</v>
      </c>
      <c r="BW112" s="7">
        <f t="shared" si="592"/>
        <v>572696011.95000017</v>
      </c>
      <c r="BX112" s="7">
        <f t="shared" si="592"/>
        <v>580362594.0400002</v>
      </c>
      <c r="BY112" s="7">
        <f t="shared" si="592"/>
        <v>586261980.28000009</v>
      </c>
      <c r="BZ112" s="7">
        <f t="shared" si="592"/>
        <v>589409617.84000015</v>
      </c>
      <c r="CA112" s="7">
        <f t="shared" si="592"/>
        <v>592977124.9200002</v>
      </c>
      <c r="CB112" s="7">
        <f t="shared" si="592"/>
        <v>603135219.37000024</v>
      </c>
      <c r="CC112" s="7">
        <f>SUM(CC107:CC111)</f>
        <v>611991145.16000021</v>
      </c>
      <c r="CD112" s="7">
        <f>SUM(CD107:CD111)</f>
        <v>615867607.47000027</v>
      </c>
      <c r="CE112" s="7">
        <f>SUM(CE107:CE111)</f>
        <v>618788335.04000032</v>
      </c>
      <c r="CF112" s="7">
        <f>SUM(CF107:CF111)</f>
        <v>625298513.88000047</v>
      </c>
      <c r="CG112" s="7">
        <f t="shared" ref="CG112:CT112" si="593">SUM(CG107:CG111)</f>
        <v>624448602.22000027</v>
      </c>
      <c r="CH112" s="7">
        <f t="shared" si="593"/>
        <v>620872275.03000033</v>
      </c>
      <c r="CI112" s="7">
        <f t="shared" si="593"/>
        <v>618876802.49000037</v>
      </c>
      <c r="CJ112" s="7">
        <f t="shared" si="593"/>
        <v>617775957.10000038</v>
      </c>
      <c r="CK112" s="7">
        <f t="shared" si="593"/>
        <v>611322590.74000037</v>
      </c>
      <c r="CL112" s="7">
        <f t="shared" si="593"/>
        <v>615528708.78000033</v>
      </c>
      <c r="CM112" s="7">
        <f t="shared" si="593"/>
        <v>609609351.63000035</v>
      </c>
      <c r="CN112" s="7">
        <f t="shared" si="593"/>
        <v>599653077.48000026</v>
      </c>
      <c r="CO112" s="7">
        <f t="shared" si="593"/>
        <v>602107243.34000027</v>
      </c>
      <c r="CP112" s="7">
        <f t="shared" si="593"/>
        <v>597323099.34000039</v>
      </c>
      <c r="CQ112" s="7">
        <f t="shared" si="593"/>
        <v>593659251.18000019</v>
      </c>
      <c r="CR112" s="7">
        <f t="shared" si="593"/>
        <v>593584230.32000005</v>
      </c>
      <c r="CS112" s="7">
        <f t="shared" si="593"/>
        <v>593711619.62000012</v>
      </c>
      <c r="CT112" s="7">
        <f t="shared" si="593"/>
        <v>597157402.43000007</v>
      </c>
    </row>
    <row r="113" spans="2:98">
      <c r="B113" s="28" t="s">
        <v>7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37" t="e">
        <f>Y112/Y120</f>
        <v>#DIV/0!</v>
      </c>
      <c r="Z113" s="8"/>
      <c r="AA113" s="7"/>
      <c r="AB113" s="7"/>
      <c r="AC113" s="7"/>
      <c r="AD113" s="7"/>
      <c r="AE113" s="7"/>
      <c r="AF113" s="7"/>
      <c r="AG113" s="7"/>
      <c r="AH113" s="63"/>
      <c r="AI113" s="7"/>
      <c r="AJ113" s="7"/>
      <c r="AK113" s="63"/>
      <c r="AL113" s="7"/>
      <c r="AM113" s="63"/>
      <c r="AN113" s="63"/>
      <c r="AO113" s="63"/>
      <c r="AP113" s="63"/>
      <c r="AQ113" s="63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63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</row>
    <row r="114" spans="2:98">
      <c r="B114" s="29" t="s">
        <v>1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>
        <f>N100</f>
        <v>168919897.87999889</v>
      </c>
      <c r="O114" s="7">
        <f t="shared" ref="O114:X117" si="594">N114+O21-C21</f>
        <v>169598188.04999894</v>
      </c>
      <c r="P114" s="7">
        <f t="shared" si="594"/>
        <v>169985117.17999899</v>
      </c>
      <c r="Q114" s="7">
        <f t="shared" si="594"/>
        <v>169243335.44999897</v>
      </c>
      <c r="R114" s="7">
        <f t="shared" si="594"/>
        <v>170433090.95999894</v>
      </c>
      <c r="S114" s="7">
        <f t="shared" si="594"/>
        <v>169363083.34999895</v>
      </c>
      <c r="T114" s="7">
        <f t="shared" si="594"/>
        <v>169523172.83999899</v>
      </c>
      <c r="U114" s="7">
        <f t="shared" si="594"/>
        <v>170317795.489999</v>
      </c>
      <c r="V114" s="7">
        <f t="shared" si="594"/>
        <v>169958037.15999901</v>
      </c>
      <c r="W114" s="7">
        <f t="shared" si="594"/>
        <v>169241392.54999906</v>
      </c>
      <c r="X114" s="7">
        <f t="shared" si="594"/>
        <v>170061355.76999909</v>
      </c>
      <c r="Y114" s="7">
        <f t="shared" ref="Y114:AH117" si="595">X114+Y21-M21</f>
        <v>170255472.43999907</v>
      </c>
      <c r="Z114" s="8">
        <f t="shared" si="595"/>
        <v>170143367.10999906</v>
      </c>
      <c r="AA114" s="7">
        <f t="shared" si="595"/>
        <v>170235752.82999906</v>
      </c>
      <c r="AB114" s="7">
        <f t="shared" si="595"/>
        <v>170198591.62999904</v>
      </c>
      <c r="AC114" s="7">
        <f t="shared" si="595"/>
        <v>169838812.63999909</v>
      </c>
      <c r="AD114" s="7">
        <f t="shared" si="595"/>
        <v>170178714.56999916</v>
      </c>
      <c r="AE114" s="7">
        <f t="shared" si="595"/>
        <v>171427692.6499992</v>
      </c>
      <c r="AF114" s="7">
        <f t="shared" si="595"/>
        <v>169995708.54999921</v>
      </c>
      <c r="AG114" s="7">
        <f t="shared" si="595"/>
        <v>170411938.18999925</v>
      </c>
      <c r="AH114" s="63">
        <f t="shared" si="595"/>
        <v>170141169.07999927</v>
      </c>
      <c r="AI114" s="7">
        <f t="shared" ref="AI114:AR117" si="596">AH114+AI21-W21</f>
        <v>170861246.11999926</v>
      </c>
      <c r="AJ114" s="7">
        <f t="shared" si="596"/>
        <v>170828486.69999924</v>
      </c>
      <c r="AK114" s="63">
        <f t="shared" si="596"/>
        <v>169707777.2699993</v>
      </c>
      <c r="AL114" s="7">
        <f t="shared" si="596"/>
        <v>170320188.05999929</v>
      </c>
      <c r="AM114" s="63">
        <f t="shared" si="596"/>
        <v>171351723.12999916</v>
      </c>
      <c r="AN114" s="63">
        <f t="shared" si="596"/>
        <v>172625513.17999911</v>
      </c>
      <c r="AO114" s="63">
        <f t="shared" si="596"/>
        <v>168026500.98999912</v>
      </c>
      <c r="AP114" s="63">
        <f t="shared" si="596"/>
        <v>154765887.43999916</v>
      </c>
      <c r="AQ114" s="63">
        <f t="shared" si="596"/>
        <v>147961379.88999918</v>
      </c>
      <c r="AR114" s="7">
        <f t="shared" si="596"/>
        <v>150479209.89999914</v>
      </c>
      <c r="AS114" s="7">
        <f t="shared" ref="AS114:BB117" si="597">AR114+AS21-AG21</f>
        <v>151361881.5999991</v>
      </c>
      <c r="AT114" s="7">
        <f t="shared" si="597"/>
        <v>151469346.92999908</v>
      </c>
      <c r="AU114" s="7">
        <f t="shared" si="597"/>
        <v>152667680.66999906</v>
      </c>
      <c r="AV114" s="7">
        <f t="shared" si="597"/>
        <v>152014450.90999904</v>
      </c>
      <c r="AW114" s="7">
        <f t="shared" si="597"/>
        <v>153107158.669999</v>
      </c>
      <c r="AX114" s="7">
        <f t="shared" si="597"/>
        <v>154780711.41999894</v>
      </c>
      <c r="AY114" s="7">
        <f t="shared" si="597"/>
        <v>153281477.67999905</v>
      </c>
      <c r="AZ114" s="7">
        <f t="shared" si="597"/>
        <v>152651883.9399991</v>
      </c>
      <c r="BA114" s="7">
        <f t="shared" si="597"/>
        <v>159220286.66999906</v>
      </c>
      <c r="BB114" s="7">
        <f t="shared" si="597"/>
        <v>173397626.88999897</v>
      </c>
      <c r="BC114" s="7">
        <f t="shared" ref="BC114:BL117" si="598">BB114+BC21-AQ21</f>
        <v>179116912.1199989</v>
      </c>
      <c r="BD114" s="7">
        <f t="shared" si="598"/>
        <v>179636356.45999888</v>
      </c>
      <c r="BE114" s="7">
        <f t="shared" si="598"/>
        <v>178217886.20999885</v>
      </c>
      <c r="BF114" s="7">
        <f t="shared" si="598"/>
        <v>177790745.06999886</v>
      </c>
      <c r="BG114" s="7">
        <f t="shared" si="598"/>
        <v>177958013.0599989</v>
      </c>
      <c r="BH114" s="7">
        <f t="shared" si="598"/>
        <v>177844906.13999885</v>
      </c>
      <c r="BI114" s="7">
        <f t="shared" si="598"/>
        <v>177513124.33999887</v>
      </c>
      <c r="BJ114" s="7">
        <f t="shared" si="598"/>
        <v>176992193.89999896</v>
      </c>
      <c r="BK114" s="7">
        <f t="shared" si="598"/>
        <v>178591280.22999898</v>
      </c>
      <c r="BL114" s="7">
        <f t="shared" si="598"/>
        <v>178962981.56999901</v>
      </c>
      <c r="BM114" s="7">
        <f t="shared" ref="BM114:BV117" si="599">BL114+BM21-BA21</f>
        <v>179430948.56999898</v>
      </c>
      <c r="BN114" s="7">
        <f t="shared" si="599"/>
        <v>178235528.37999898</v>
      </c>
      <c r="BO114" s="7">
        <f t="shared" si="599"/>
        <v>179866250.39999896</v>
      </c>
      <c r="BP114" s="63">
        <f t="shared" si="599"/>
        <v>179179941.93999895</v>
      </c>
      <c r="BQ114" s="7">
        <f t="shared" si="599"/>
        <v>178478159.61999899</v>
      </c>
      <c r="BR114" s="7">
        <f t="shared" si="599"/>
        <v>178846534.17999899</v>
      </c>
      <c r="BS114" s="7">
        <f t="shared" si="599"/>
        <v>179214293.02999893</v>
      </c>
      <c r="BT114" s="7">
        <f t="shared" si="599"/>
        <v>179245982.44999897</v>
      </c>
      <c r="BU114" s="7">
        <f t="shared" si="599"/>
        <v>179458551.419999</v>
      </c>
      <c r="BV114" s="7">
        <f t="shared" si="599"/>
        <v>179236410.75999898</v>
      </c>
      <c r="BW114" s="7">
        <f t="shared" ref="BW114:CF117" si="600">BV114+BW21-BK21</f>
        <v>179034667.23999891</v>
      </c>
      <c r="BX114" s="7">
        <f t="shared" si="600"/>
        <v>178844521.87999886</v>
      </c>
      <c r="BY114" s="7">
        <f t="shared" si="600"/>
        <v>179113492.11999884</v>
      </c>
      <c r="BZ114" s="7">
        <f t="shared" si="600"/>
        <v>178954688.95999882</v>
      </c>
      <c r="CA114" s="7">
        <f t="shared" si="600"/>
        <v>178232420.59999883</v>
      </c>
      <c r="CB114" s="7">
        <f t="shared" si="600"/>
        <v>179475637.29999888</v>
      </c>
      <c r="CC114" s="7">
        <f t="shared" si="600"/>
        <v>180232887.12999886</v>
      </c>
      <c r="CD114" s="7">
        <f t="shared" si="600"/>
        <v>180689575.73999885</v>
      </c>
      <c r="CE114" s="7">
        <f t="shared" si="600"/>
        <v>180241991.59999886</v>
      </c>
      <c r="CF114" s="7">
        <f t="shared" si="600"/>
        <v>179958591.30999887</v>
      </c>
      <c r="CG114" s="7">
        <f t="shared" ref="CG114:CP117" si="601">CF114+CG21-BU21</f>
        <v>178671739.53999895</v>
      </c>
      <c r="CH114" s="7">
        <f t="shared" si="601"/>
        <v>176287266.49999902</v>
      </c>
      <c r="CI114" s="7">
        <f t="shared" si="601"/>
        <v>174092198.57999918</v>
      </c>
      <c r="CJ114" s="7">
        <f t="shared" si="601"/>
        <v>173436803.39999929</v>
      </c>
      <c r="CK114" s="7">
        <f t="shared" si="601"/>
        <v>169857474.07999945</v>
      </c>
      <c r="CL114" s="7">
        <f t="shared" si="601"/>
        <v>169747259.31999958</v>
      </c>
      <c r="CM114" s="7">
        <f t="shared" si="601"/>
        <v>168131497.07999969</v>
      </c>
      <c r="CN114" s="7">
        <f t="shared" si="601"/>
        <v>164806113.94999978</v>
      </c>
      <c r="CO114" s="7">
        <f t="shared" si="601"/>
        <v>164781583.5399999</v>
      </c>
      <c r="CP114" s="7">
        <f t="shared" si="601"/>
        <v>163034163.65999991</v>
      </c>
      <c r="CQ114" s="7">
        <f t="shared" ref="CQ114:CT117" si="602">CP114+CQ21-CE21</f>
        <v>161251568.53000006</v>
      </c>
      <c r="CR114" s="7">
        <f t="shared" si="602"/>
        <v>161315990.53000018</v>
      </c>
      <c r="CS114" s="7">
        <f t="shared" si="602"/>
        <v>161166737.77000019</v>
      </c>
      <c r="CT114" s="7">
        <f t="shared" si="602"/>
        <v>161994288.59000021</v>
      </c>
    </row>
    <row r="115" spans="2:98">
      <c r="B115" s="29" t="s">
        <v>3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">
        <v>1198385613.7899978</v>
      </c>
      <c r="O115" s="7">
        <f t="shared" si="594"/>
        <v>1200841779.629998</v>
      </c>
      <c r="P115" s="7">
        <f t="shared" si="594"/>
        <v>1204525331.389998</v>
      </c>
      <c r="Q115" s="7">
        <f t="shared" si="594"/>
        <v>1197810530.4499979</v>
      </c>
      <c r="R115" s="7">
        <f t="shared" si="594"/>
        <v>1207777524.6499979</v>
      </c>
      <c r="S115" s="7">
        <f t="shared" si="594"/>
        <v>1199320402.7899978</v>
      </c>
      <c r="T115" s="7">
        <f t="shared" si="594"/>
        <v>1202223068.9199977</v>
      </c>
      <c r="U115" s="7">
        <f t="shared" si="594"/>
        <v>1211452760.9499977</v>
      </c>
      <c r="V115" s="7">
        <f t="shared" si="594"/>
        <v>1211065364.5299976</v>
      </c>
      <c r="W115" s="7">
        <f t="shared" si="594"/>
        <v>1205428504.5199976</v>
      </c>
      <c r="X115" s="7">
        <f t="shared" si="594"/>
        <v>1212041917.7999976</v>
      </c>
      <c r="Y115" s="7">
        <f t="shared" si="595"/>
        <v>1214482325.1499975</v>
      </c>
      <c r="Z115" s="8">
        <f t="shared" si="595"/>
        <v>1215843626.2399976</v>
      </c>
      <c r="AA115" s="7">
        <f t="shared" si="595"/>
        <v>1217843645.3099976</v>
      </c>
      <c r="AB115" s="7">
        <f t="shared" si="595"/>
        <v>1217450574.0499973</v>
      </c>
      <c r="AC115" s="7">
        <f t="shared" si="595"/>
        <v>1216942649.4699976</v>
      </c>
      <c r="AD115" s="7">
        <f t="shared" si="595"/>
        <v>1230390361.0699978</v>
      </c>
      <c r="AE115" s="7">
        <f t="shared" si="595"/>
        <v>1261008801.1499979</v>
      </c>
      <c r="AF115" s="7">
        <f t="shared" si="595"/>
        <v>1264182979.6899979</v>
      </c>
      <c r="AG115" s="7">
        <f t="shared" si="595"/>
        <v>1286961207.349998</v>
      </c>
      <c r="AH115" s="63">
        <f t="shared" si="595"/>
        <v>1295664975.359998</v>
      </c>
      <c r="AI115" s="7">
        <f t="shared" si="596"/>
        <v>1318058931.059998</v>
      </c>
      <c r="AJ115" s="7">
        <f t="shared" si="596"/>
        <v>1335800191.9599981</v>
      </c>
      <c r="AK115" s="63">
        <f t="shared" si="596"/>
        <v>1342367128.9499979</v>
      </c>
      <c r="AL115" s="7">
        <f t="shared" si="596"/>
        <v>1362225411.2599978</v>
      </c>
      <c r="AM115" s="63">
        <f t="shared" si="596"/>
        <v>1389810720.4999971</v>
      </c>
      <c r="AN115" s="63">
        <f t="shared" si="596"/>
        <v>1421395838.6999972</v>
      </c>
      <c r="AO115" s="63">
        <f t="shared" si="596"/>
        <v>1398571883.8999972</v>
      </c>
      <c r="AP115" s="63">
        <f t="shared" si="596"/>
        <v>1287528590.4399974</v>
      </c>
      <c r="AQ115" s="63">
        <f t="shared" si="596"/>
        <v>1216060607.1099975</v>
      </c>
      <c r="AR115" s="7">
        <f t="shared" si="596"/>
        <v>1231505022.669997</v>
      </c>
      <c r="AS115" s="7">
        <f t="shared" si="597"/>
        <v>1237240468.3999965</v>
      </c>
      <c r="AT115" s="7">
        <f t="shared" si="597"/>
        <v>1243284420.9499965</v>
      </c>
      <c r="AU115" s="7">
        <f t="shared" si="597"/>
        <v>1262127909.1099963</v>
      </c>
      <c r="AV115" s="7">
        <f t="shared" si="597"/>
        <v>1264207886.1699965</v>
      </c>
      <c r="AW115" s="7">
        <f t="shared" si="597"/>
        <v>1280895556.349997</v>
      </c>
      <c r="AX115" s="7">
        <f t="shared" si="597"/>
        <v>1300818298.3399966</v>
      </c>
      <c r="AY115" s="7">
        <f t="shared" si="597"/>
        <v>1292897741.9499972</v>
      </c>
      <c r="AZ115" s="7">
        <f t="shared" si="597"/>
        <v>1295956017.7099969</v>
      </c>
      <c r="BA115" s="7">
        <f t="shared" si="597"/>
        <v>1366695697.9299963</v>
      </c>
      <c r="BB115" s="7">
        <f t="shared" si="597"/>
        <v>1488884922.3499956</v>
      </c>
      <c r="BC115" s="7">
        <f t="shared" si="598"/>
        <v>1587409952.4599946</v>
      </c>
      <c r="BD115" s="7">
        <f t="shared" si="598"/>
        <v>1599951583.0399952</v>
      </c>
      <c r="BE115" s="7">
        <f t="shared" si="598"/>
        <v>1599479006.509995</v>
      </c>
      <c r="BF115" s="7">
        <f t="shared" si="598"/>
        <v>1599429772.7499952</v>
      </c>
      <c r="BG115" s="7">
        <f t="shared" si="598"/>
        <v>1602748870.6399949</v>
      </c>
      <c r="BH115" s="7">
        <f t="shared" si="598"/>
        <v>1606393123.1299944</v>
      </c>
      <c r="BI115" s="7">
        <f t="shared" si="598"/>
        <v>1607122656.7499936</v>
      </c>
      <c r="BJ115" s="7">
        <f t="shared" si="598"/>
        <v>1609810406.049994</v>
      </c>
      <c r="BK115" s="7">
        <f t="shared" si="598"/>
        <v>1612676441.0599937</v>
      </c>
      <c r="BL115" s="7">
        <f t="shared" si="598"/>
        <v>1613293239.039994</v>
      </c>
      <c r="BM115" s="7">
        <f t="shared" si="599"/>
        <v>1620969967.0999939</v>
      </c>
      <c r="BN115" s="7">
        <f t="shared" si="599"/>
        <v>1627208826.3699937</v>
      </c>
      <c r="BO115" s="7">
        <f t="shared" si="599"/>
        <v>1623540906.5399945</v>
      </c>
      <c r="BP115" s="63">
        <f t="shared" si="599"/>
        <v>1636074947.6199939</v>
      </c>
      <c r="BQ115" s="7">
        <f t="shared" si="599"/>
        <v>1634353598.0499942</v>
      </c>
      <c r="BR115" s="7">
        <f t="shared" si="599"/>
        <v>1644229114.5999942</v>
      </c>
      <c r="BS115" s="7">
        <f t="shared" si="599"/>
        <v>1656421396.8699944</v>
      </c>
      <c r="BT115" s="7">
        <f t="shared" si="599"/>
        <v>1666940130.769994</v>
      </c>
      <c r="BU115" s="7">
        <f t="shared" si="599"/>
        <v>1678751290.3599944</v>
      </c>
      <c r="BV115" s="7">
        <f t="shared" si="599"/>
        <v>1685162301.7199941</v>
      </c>
      <c r="BW115" s="7">
        <f t="shared" si="600"/>
        <v>1708521112.4499943</v>
      </c>
      <c r="BX115" s="7">
        <f t="shared" si="600"/>
        <v>1718516481.9999948</v>
      </c>
      <c r="BY115" s="7">
        <f t="shared" si="600"/>
        <v>1728638520.0799942</v>
      </c>
      <c r="BZ115" s="7">
        <f t="shared" si="600"/>
        <v>1734081701.9199946</v>
      </c>
      <c r="CA115" s="7">
        <f t="shared" si="600"/>
        <v>1728773510.1399941</v>
      </c>
      <c r="CB115" s="7">
        <f t="shared" si="600"/>
        <v>1748187491.1399939</v>
      </c>
      <c r="CC115" s="7">
        <f t="shared" si="600"/>
        <v>1762624008.7899945</v>
      </c>
      <c r="CD115" s="7">
        <f t="shared" si="600"/>
        <v>1769201541.0599945</v>
      </c>
      <c r="CE115" s="7">
        <f t="shared" si="600"/>
        <v>1768717765.5999944</v>
      </c>
      <c r="CF115" s="7">
        <f t="shared" si="600"/>
        <v>1774884446.2799952</v>
      </c>
      <c r="CG115" s="7">
        <f t="shared" si="601"/>
        <v>1770721897.8699954</v>
      </c>
      <c r="CH115" s="7">
        <f t="shared" si="601"/>
        <v>1751846958.7099955</v>
      </c>
      <c r="CI115" s="7">
        <f t="shared" si="601"/>
        <v>1732967460.5099957</v>
      </c>
      <c r="CJ115" s="7">
        <f t="shared" si="601"/>
        <v>1729028047.159996</v>
      </c>
      <c r="CK115" s="7">
        <f t="shared" si="601"/>
        <v>1699147123.3799973</v>
      </c>
      <c r="CL115" s="7">
        <f t="shared" si="601"/>
        <v>1705488022.9899976</v>
      </c>
      <c r="CM115" s="7">
        <f t="shared" si="601"/>
        <v>1692796655.2899985</v>
      </c>
      <c r="CN115" s="7">
        <f t="shared" si="601"/>
        <v>1664246770.3099995</v>
      </c>
      <c r="CO115" s="7">
        <f t="shared" si="601"/>
        <v>1671816361.7999995</v>
      </c>
      <c r="CP115" s="7">
        <f t="shared" si="601"/>
        <v>1658643357.9699993</v>
      </c>
      <c r="CQ115" s="7">
        <f t="shared" si="602"/>
        <v>1646738114.2599998</v>
      </c>
      <c r="CR115" s="7">
        <f t="shared" si="602"/>
        <v>1647960490.9199998</v>
      </c>
      <c r="CS115" s="7">
        <f t="shared" si="602"/>
        <v>1645606841.2399998</v>
      </c>
      <c r="CT115" s="7">
        <f t="shared" si="602"/>
        <v>1657608882.5799999</v>
      </c>
    </row>
    <row r="116" spans="2:98">
      <c r="B116" s="29" t="s">
        <v>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>
        <v>912686246.2599988</v>
      </c>
      <c r="O116" s="7">
        <f t="shared" si="594"/>
        <v>910199753.70999885</v>
      </c>
      <c r="P116" s="7">
        <f t="shared" si="594"/>
        <v>911002356.06999886</v>
      </c>
      <c r="Q116" s="7">
        <f t="shared" si="594"/>
        <v>904328686.33999884</v>
      </c>
      <c r="R116" s="7">
        <f t="shared" si="594"/>
        <v>912185833.07999885</v>
      </c>
      <c r="S116" s="7">
        <f t="shared" si="594"/>
        <v>903234878.72999895</v>
      </c>
      <c r="T116" s="7">
        <f t="shared" si="594"/>
        <v>903920990.81999898</v>
      </c>
      <c r="U116" s="7">
        <f t="shared" si="594"/>
        <v>910130293.57999897</v>
      </c>
      <c r="V116" s="7">
        <f t="shared" si="594"/>
        <v>909789187.83999896</v>
      </c>
      <c r="W116" s="7">
        <f t="shared" si="594"/>
        <v>906213561.049999</v>
      </c>
      <c r="X116" s="7">
        <f t="shared" si="594"/>
        <v>910479605.32999897</v>
      </c>
      <c r="Y116" s="7">
        <f t="shared" si="595"/>
        <v>910797318.32999897</v>
      </c>
      <c r="Z116" s="8">
        <f t="shared" si="595"/>
        <v>911353973.64999902</v>
      </c>
      <c r="AA116" s="7">
        <f t="shared" si="595"/>
        <v>909838624.15999901</v>
      </c>
      <c r="AB116" s="7">
        <f t="shared" si="595"/>
        <v>907765823.74999905</v>
      </c>
      <c r="AC116" s="7">
        <f t="shared" si="595"/>
        <v>911922216.05999911</v>
      </c>
      <c r="AD116" s="7">
        <f t="shared" si="595"/>
        <v>900039108.10999918</v>
      </c>
      <c r="AE116" s="7">
        <f t="shared" si="595"/>
        <v>894828795.73999929</v>
      </c>
      <c r="AF116" s="7">
        <f t="shared" si="595"/>
        <v>873406724.49999952</v>
      </c>
      <c r="AG116" s="7">
        <f t="shared" si="595"/>
        <v>871871954.4399997</v>
      </c>
      <c r="AH116" s="63">
        <f t="shared" si="595"/>
        <v>870589572.97999966</v>
      </c>
      <c r="AI116" s="7">
        <f t="shared" si="596"/>
        <v>869627157.85999882</v>
      </c>
      <c r="AJ116" s="7">
        <f t="shared" si="596"/>
        <v>861435256.02999783</v>
      </c>
      <c r="AK116" s="63">
        <f t="shared" si="596"/>
        <v>847783902.70999718</v>
      </c>
      <c r="AL116" s="7">
        <f t="shared" si="596"/>
        <v>842786899.89999652</v>
      </c>
      <c r="AM116" s="63">
        <f t="shared" si="596"/>
        <v>837139150.86999559</v>
      </c>
      <c r="AN116" s="63">
        <f t="shared" si="596"/>
        <v>841135999.37999415</v>
      </c>
      <c r="AO116" s="63">
        <f t="shared" si="596"/>
        <v>812557995.73999369</v>
      </c>
      <c r="AP116" s="63">
        <f t="shared" si="596"/>
        <v>747382739.53999364</v>
      </c>
      <c r="AQ116" s="63">
        <f t="shared" si="596"/>
        <v>716744044.78999352</v>
      </c>
      <c r="AR116" s="7">
        <f t="shared" si="596"/>
        <v>754260760.49999332</v>
      </c>
      <c r="AS116" s="7">
        <f t="shared" si="597"/>
        <v>775924939.48999345</v>
      </c>
      <c r="AT116" s="7">
        <f t="shared" si="597"/>
        <v>789762462.53999317</v>
      </c>
      <c r="AU116" s="7">
        <f t="shared" si="597"/>
        <v>814244533.43999279</v>
      </c>
      <c r="AV116" s="7">
        <f t="shared" si="597"/>
        <v>832866256.94999373</v>
      </c>
      <c r="AW116" s="7">
        <f t="shared" si="597"/>
        <v>863366163.67999387</v>
      </c>
      <c r="AX116" s="7">
        <f t="shared" si="597"/>
        <v>897296515.26999426</v>
      </c>
      <c r="AY116" s="7">
        <f t="shared" si="597"/>
        <v>910639548.94999421</v>
      </c>
      <c r="AZ116" s="7">
        <f t="shared" si="597"/>
        <v>927446170.39999521</v>
      </c>
      <c r="BA116" s="7">
        <f t="shared" si="597"/>
        <v>982424641.36999607</v>
      </c>
      <c r="BB116" s="7">
        <f t="shared" si="597"/>
        <v>1075228774.7699955</v>
      </c>
      <c r="BC116" s="7">
        <f t="shared" si="598"/>
        <v>1153911204.9399955</v>
      </c>
      <c r="BD116" s="7">
        <f t="shared" si="598"/>
        <v>1155976385.5599954</v>
      </c>
      <c r="BE116" s="7">
        <f t="shared" si="598"/>
        <v>1154480430.4399953</v>
      </c>
      <c r="BF116" s="7">
        <f t="shared" si="598"/>
        <v>1149306137.8799953</v>
      </c>
      <c r="BG116" s="7">
        <f t="shared" si="598"/>
        <v>1152500954.1499958</v>
      </c>
      <c r="BH116" s="7">
        <f t="shared" si="598"/>
        <v>1156638694.0399959</v>
      </c>
      <c r="BI116" s="7">
        <f t="shared" si="598"/>
        <v>1155567440.3399959</v>
      </c>
      <c r="BJ116" s="7">
        <f t="shared" si="598"/>
        <v>1151821724.6899958</v>
      </c>
      <c r="BK116" s="7">
        <f t="shared" si="598"/>
        <v>1152345156.729996</v>
      </c>
      <c r="BL116" s="7">
        <f t="shared" si="598"/>
        <v>1150654559.5499961</v>
      </c>
      <c r="BM116" s="7">
        <f t="shared" si="599"/>
        <v>1153471298.5999959</v>
      </c>
      <c r="BN116" s="7">
        <f t="shared" si="599"/>
        <v>1155217985.2599959</v>
      </c>
      <c r="BO116" s="7">
        <f t="shared" si="599"/>
        <v>1145106341.3499961</v>
      </c>
      <c r="BP116" s="63">
        <f t="shared" si="599"/>
        <v>1152195857.6399963</v>
      </c>
      <c r="BQ116" s="7">
        <f t="shared" si="599"/>
        <v>1145021276.6599956</v>
      </c>
      <c r="BR116" s="7">
        <f t="shared" si="599"/>
        <v>1148063810.8399956</v>
      </c>
      <c r="BS116" s="7">
        <f t="shared" si="599"/>
        <v>1150687682.4099958</v>
      </c>
      <c r="BT116" s="7">
        <f t="shared" si="599"/>
        <v>1152626451.7499957</v>
      </c>
      <c r="BU116" s="7">
        <f t="shared" si="599"/>
        <v>1154450477.1899958</v>
      </c>
      <c r="BV116" s="7">
        <f t="shared" si="599"/>
        <v>1153979604.9299958</v>
      </c>
      <c r="BW116" s="7">
        <f t="shared" si="600"/>
        <v>1165053350.429996</v>
      </c>
      <c r="BX116" s="7">
        <f t="shared" si="600"/>
        <v>1167742405.1199958</v>
      </c>
      <c r="BY116" s="7">
        <f t="shared" si="600"/>
        <v>1167722442.2899957</v>
      </c>
      <c r="BZ116" s="7">
        <f t="shared" si="600"/>
        <v>1164499931.3399956</v>
      </c>
      <c r="CA116" s="7">
        <f t="shared" si="600"/>
        <v>1154954641.1899953</v>
      </c>
      <c r="CB116" s="7">
        <f t="shared" si="600"/>
        <v>1161266166.9999952</v>
      </c>
      <c r="CC116" s="7">
        <f t="shared" si="600"/>
        <v>1167720516.0899954</v>
      </c>
      <c r="CD116" s="7">
        <f t="shared" si="600"/>
        <v>1168791756.2599952</v>
      </c>
      <c r="CE116" s="7">
        <f t="shared" si="600"/>
        <v>1167114402.5799956</v>
      </c>
      <c r="CF116" s="7">
        <f t="shared" si="600"/>
        <v>1169455540.2099953</v>
      </c>
      <c r="CG116" s="7">
        <f t="shared" si="601"/>
        <v>1161914215.5199962</v>
      </c>
      <c r="CH116" s="7">
        <f t="shared" si="601"/>
        <v>1147177148.7999966</v>
      </c>
      <c r="CI116" s="7">
        <f t="shared" si="601"/>
        <v>1133303637.8199968</v>
      </c>
      <c r="CJ116" s="7">
        <f t="shared" si="601"/>
        <v>1128330151.7699974</v>
      </c>
      <c r="CK116" s="7">
        <f t="shared" si="601"/>
        <v>1102833742.1599975</v>
      </c>
      <c r="CL116" s="7">
        <f t="shared" si="601"/>
        <v>1101377229.9499981</v>
      </c>
      <c r="CM116" s="7">
        <f t="shared" si="601"/>
        <v>1086994640.0599985</v>
      </c>
      <c r="CN116" s="7">
        <f t="shared" si="601"/>
        <v>1061927954.8499986</v>
      </c>
      <c r="CO116" s="7">
        <f t="shared" si="601"/>
        <v>1059693832.469999</v>
      </c>
      <c r="CP116" s="7">
        <f t="shared" si="601"/>
        <v>1051841001.2299989</v>
      </c>
      <c r="CQ116" s="7">
        <f t="shared" si="602"/>
        <v>1039503802.8799992</v>
      </c>
      <c r="CR116" s="7">
        <f t="shared" si="602"/>
        <v>1032916788.0799999</v>
      </c>
      <c r="CS116" s="7">
        <f t="shared" si="602"/>
        <v>1027798974.0799998</v>
      </c>
      <c r="CT116" s="7">
        <f t="shared" si="602"/>
        <v>1030787654.6699998</v>
      </c>
    </row>
    <row r="117" spans="2:98">
      <c r="B117" s="29" t="s">
        <v>5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">
        <v>394627012.69</v>
      </c>
      <c r="O117" s="7">
        <f t="shared" si="594"/>
        <v>396347955.36999995</v>
      </c>
      <c r="P117" s="7">
        <f t="shared" si="594"/>
        <v>398564009.33999991</v>
      </c>
      <c r="Q117" s="7">
        <f t="shared" si="594"/>
        <v>397659701.9799999</v>
      </c>
      <c r="R117" s="7">
        <f t="shared" si="594"/>
        <v>402459392.13999987</v>
      </c>
      <c r="S117" s="7">
        <f t="shared" si="594"/>
        <v>402116220.88999987</v>
      </c>
      <c r="T117" s="7">
        <f t="shared" si="594"/>
        <v>403128566.36999983</v>
      </c>
      <c r="U117" s="7">
        <f t="shared" si="594"/>
        <v>406164194.00999981</v>
      </c>
      <c r="V117" s="7">
        <f t="shared" si="594"/>
        <v>406835136.56999981</v>
      </c>
      <c r="W117" s="7">
        <f t="shared" si="594"/>
        <v>405311980.94999987</v>
      </c>
      <c r="X117" s="7">
        <f t="shared" si="594"/>
        <v>408323910.33999991</v>
      </c>
      <c r="Y117" s="7">
        <f t="shared" si="595"/>
        <v>411905144.89999992</v>
      </c>
      <c r="Z117" s="8">
        <f t="shared" si="595"/>
        <v>411962518.86999995</v>
      </c>
      <c r="AA117" s="7">
        <f t="shared" si="595"/>
        <v>413125447.6099999</v>
      </c>
      <c r="AB117" s="7">
        <f t="shared" si="595"/>
        <v>414237734.36999989</v>
      </c>
      <c r="AC117" s="7">
        <f t="shared" si="595"/>
        <v>414326548.21999991</v>
      </c>
      <c r="AD117" s="7">
        <f t="shared" si="595"/>
        <v>416466509.6699999</v>
      </c>
      <c r="AE117" s="7">
        <f t="shared" si="595"/>
        <v>418670697.83999991</v>
      </c>
      <c r="AF117" s="7">
        <f t="shared" si="595"/>
        <v>417406032.57999992</v>
      </c>
      <c r="AG117" s="7">
        <f t="shared" si="595"/>
        <v>420062969.47999996</v>
      </c>
      <c r="AH117" s="63">
        <f t="shared" si="595"/>
        <v>420600696.45999992</v>
      </c>
      <c r="AI117" s="7">
        <f t="shared" si="596"/>
        <v>423708124.5399999</v>
      </c>
      <c r="AJ117" s="7">
        <f t="shared" si="596"/>
        <v>425410107.8599999</v>
      </c>
      <c r="AK117" s="63">
        <f t="shared" si="596"/>
        <v>424855279.6099999</v>
      </c>
      <c r="AL117" s="7">
        <f t="shared" si="596"/>
        <v>427489078.15999985</v>
      </c>
      <c r="AM117" s="63">
        <f t="shared" si="596"/>
        <v>432266292.90999985</v>
      </c>
      <c r="AN117" s="63">
        <f t="shared" si="596"/>
        <v>435010810.51999986</v>
      </c>
      <c r="AO117" s="63">
        <f t="shared" si="596"/>
        <v>423458500.48999989</v>
      </c>
      <c r="AP117" s="63">
        <f t="shared" si="596"/>
        <v>392780923.50999987</v>
      </c>
      <c r="AQ117" s="63">
        <f t="shared" si="596"/>
        <v>393403421.5999999</v>
      </c>
      <c r="AR117" s="7">
        <f t="shared" si="596"/>
        <v>414441305.7299999</v>
      </c>
      <c r="AS117" s="7">
        <f t="shared" si="597"/>
        <v>421977350.88999987</v>
      </c>
      <c r="AT117" s="7">
        <f t="shared" si="597"/>
        <v>424110027.6699999</v>
      </c>
      <c r="AU117" s="7">
        <f t="shared" si="597"/>
        <v>426834987.51999986</v>
      </c>
      <c r="AV117" s="7">
        <f t="shared" si="597"/>
        <v>420887494.13999981</v>
      </c>
      <c r="AW117" s="7">
        <f t="shared" si="597"/>
        <v>421441736.60999984</v>
      </c>
      <c r="AX117" s="7">
        <f t="shared" si="597"/>
        <v>432223863.60999984</v>
      </c>
      <c r="AY117" s="7">
        <f t="shared" si="597"/>
        <v>432572858.29999989</v>
      </c>
      <c r="AZ117" s="7">
        <f t="shared" si="597"/>
        <v>436273831.13999987</v>
      </c>
      <c r="BA117" s="7">
        <f t="shared" si="597"/>
        <v>453977252.39999986</v>
      </c>
      <c r="BB117" s="7">
        <f t="shared" si="597"/>
        <v>483367934.66999984</v>
      </c>
      <c r="BC117" s="7">
        <f t="shared" si="598"/>
        <v>493472972.1499998</v>
      </c>
      <c r="BD117" s="7">
        <f t="shared" si="598"/>
        <v>472080971.6499998</v>
      </c>
      <c r="BE117" s="7">
        <f t="shared" si="598"/>
        <v>468230056.90999979</v>
      </c>
      <c r="BF117" s="7">
        <f t="shared" si="598"/>
        <v>468898918.46999979</v>
      </c>
      <c r="BG117" s="7">
        <f t="shared" si="598"/>
        <v>473862039.96999985</v>
      </c>
      <c r="BH117" s="7">
        <f t="shared" si="598"/>
        <v>480012873.06999987</v>
      </c>
      <c r="BI117" s="7">
        <f t="shared" si="598"/>
        <v>483175259.61999983</v>
      </c>
      <c r="BJ117" s="7">
        <f t="shared" si="598"/>
        <v>480901310.6099999</v>
      </c>
      <c r="BK117" s="7">
        <f t="shared" si="598"/>
        <v>479955306.79999983</v>
      </c>
      <c r="BL117" s="7">
        <f t="shared" si="598"/>
        <v>480653636.25999987</v>
      </c>
      <c r="BM117" s="7">
        <f t="shared" si="599"/>
        <v>484450647.29999983</v>
      </c>
      <c r="BN117" s="7">
        <f t="shared" si="599"/>
        <v>488763542.28999984</v>
      </c>
      <c r="BO117" s="7">
        <f t="shared" si="599"/>
        <v>484595731.14999986</v>
      </c>
      <c r="BP117" s="63">
        <f t="shared" si="599"/>
        <v>494280828.23999989</v>
      </c>
      <c r="BQ117" s="7">
        <f t="shared" si="599"/>
        <v>494425500.4799999</v>
      </c>
      <c r="BR117" s="7">
        <f t="shared" si="599"/>
        <v>495094978.89999986</v>
      </c>
      <c r="BS117" s="7">
        <f t="shared" si="599"/>
        <v>499551916.46999979</v>
      </c>
      <c r="BT117" s="7">
        <f t="shared" si="599"/>
        <v>502629136.16999978</v>
      </c>
      <c r="BU117" s="7">
        <f t="shared" si="599"/>
        <v>505627298.82999969</v>
      </c>
      <c r="BV117" s="7">
        <f t="shared" si="599"/>
        <v>505801482.3099997</v>
      </c>
      <c r="BW117" s="7">
        <f t="shared" si="600"/>
        <v>511004633.94999975</v>
      </c>
      <c r="BX117" s="7">
        <f t="shared" si="600"/>
        <v>510646929.54999971</v>
      </c>
      <c r="BY117" s="7">
        <f t="shared" si="600"/>
        <v>513786820.67999977</v>
      </c>
      <c r="BZ117" s="7">
        <f t="shared" si="600"/>
        <v>514601828.52999979</v>
      </c>
      <c r="CA117" s="7">
        <f t="shared" si="600"/>
        <v>515455217.26999974</v>
      </c>
      <c r="CB117" s="7">
        <f t="shared" si="600"/>
        <v>520706462.33999968</v>
      </c>
      <c r="CC117" s="7">
        <f t="shared" si="600"/>
        <v>521544798.70999968</v>
      </c>
      <c r="CD117" s="7">
        <f t="shared" si="600"/>
        <v>521576816.00999969</v>
      </c>
      <c r="CE117" s="7">
        <f t="shared" si="600"/>
        <v>522277975.92999971</v>
      </c>
      <c r="CF117" s="7">
        <f t="shared" si="600"/>
        <v>527190451.0599997</v>
      </c>
      <c r="CG117" s="7">
        <f t="shared" si="601"/>
        <v>529380022.79999971</v>
      </c>
      <c r="CH117" s="7">
        <f t="shared" si="601"/>
        <v>530229258.33999968</v>
      </c>
      <c r="CI117" s="7">
        <f t="shared" si="601"/>
        <v>530587919.48999965</v>
      </c>
      <c r="CJ117" s="7">
        <f t="shared" si="601"/>
        <v>535086587.36999971</v>
      </c>
      <c r="CK117" s="7">
        <f t="shared" si="601"/>
        <v>532379949.92999977</v>
      </c>
      <c r="CL117" s="7">
        <f t="shared" si="601"/>
        <v>539982597.27999985</v>
      </c>
      <c r="CM117" s="7">
        <f t="shared" si="601"/>
        <v>540964982.37999988</v>
      </c>
      <c r="CN117" s="7">
        <f t="shared" si="601"/>
        <v>537602051.04999995</v>
      </c>
      <c r="CO117" s="7">
        <f t="shared" si="601"/>
        <v>544532473.77999997</v>
      </c>
      <c r="CP117" s="7">
        <f t="shared" si="601"/>
        <v>545044354.04999995</v>
      </c>
      <c r="CQ117" s="7">
        <f t="shared" si="602"/>
        <v>545080658.57999992</v>
      </c>
      <c r="CR117" s="7">
        <f t="shared" si="602"/>
        <v>548444826.38</v>
      </c>
      <c r="CS117" s="7">
        <f t="shared" si="602"/>
        <v>550777337.30999994</v>
      </c>
      <c r="CT117" s="7">
        <f t="shared" si="602"/>
        <v>551665273.06000006</v>
      </c>
    </row>
    <row r="118" spans="2:98" ht="14.65" thickBot="1">
      <c r="B118" s="61" t="s">
        <v>30</v>
      </c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44">
        <v>210713705.88000026</v>
      </c>
      <c r="O118" s="30">
        <f t="shared" ref="O118:AM118" si="603">N118+(O25+O26)-(C25+C26)</f>
        <v>212196842.13000023</v>
      </c>
      <c r="P118" s="30">
        <f t="shared" si="603"/>
        <v>213724793.27000025</v>
      </c>
      <c r="Q118" s="30">
        <f t="shared" si="603"/>
        <v>213930052.24000028</v>
      </c>
      <c r="R118" s="30">
        <f t="shared" si="603"/>
        <v>216418138.91000026</v>
      </c>
      <c r="S118" s="30">
        <f t="shared" si="603"/>
        <v>215643415.80000025</v>
      </c>
      <c r="T118" s="30">
        <f t="shared" si="603"/>
        <v>217124078.8500002</v>
      </c>
      <c r="U118" s="30">
        <f t="shared" si="603"/>
        <v>219643059.58000016</v>
      </c>
      <c r="V118" s="30">
        <f t="shared" si="603"/>
        <v>220087784.74000016</v>
      </c>
      <c r="W118" s="30">
        <f t="shared" si="603"/>
        <v>219933029.38000014</v>
      </c>
      <c r="X118" s="30">
        <f t="shared" si="603"/>
        <v>222254319.42000014</v>
      </c>
      <c r="Y118" s="30">
        <f t="shared" si="603"/>
        <v>223565264.78000015</v>
      </c>
      <c r="Z118" s="44">
        <f t="shared" si="603"/>
        <v>224904019.13000017</v>
      </c>
      <c r="AA118" s="30">
        <f t="shared" si="603"/>
        <v>226037316.13000017</v>
      </c>
      <c r="AB118" s="30">
        <f t="shared" si="603"/>
        <v>227035766.90000015</v>
      </c>
      <c r="AC118" s="30">
        <f t="shared" si="603"/>
        <v>227794637.36000013</v>
      </c>
      <c r="AD118" s="30">
        <f t="shared" si="603"/>
        <v>229958307.97000012</v>
      </c>
      <c r="AE118" s="30">
        <f t="shared" si="603"/>
        <v>234205346.54000011</v>
      </c>
      <c r="AF118" s="30">
        <f t="shared" si="603"/>
        <v>233674434.29000011</v>
      </c>
      <c r="AG118" s="30">
        <f t="shared" si="603"/>
        <v>236565774.51000011</v>
      </c>
      <c r="AH118" s="86">
        <f t="shared" si="603"/>
        <v>237604232.72000012</v>
      </c>
      <c r="AI118" s="30">
        <f t="shared" si="603"/>
        <v>240801959.43000013</v>
      </c>
      <c r="AJ118" s="30">
        <f t="shared" si="603"/>
        <v>242901451.30000013</v>
      </c>
      <c r="AK118" s="86">
        <f t="shared" si="603"/>
        <v>243004091.37000012</v>
      </c>
      <c r="AL118" s="30">
        <f t="shared" si="603"/>
        <v>245525528.56000012</v>
      </c>
      <c r="AM118" s="86">
        <f t="shared" si="603"/>
        <v>248537172.69000009</v>
      </c>
      <c r="AN118" s="86">
        <f t="shared" ref="AN118:BB118" si="604">AM118+(AN25+AN26)-(AB25+AB26)</f>
        <v>252331950.42000008</v>
      </c>
      <c r="AO118" s="86">
        <f t="shared" si="604"/>
        <v>247445973.75000012</v>
      </c>
      <c r="AP118" s="86">
        <f t="shared" si="604"/>
        <v>227916376.49000013</v>
      </c>
      <c r="AQ118" s="86">
        <f t="shared" si="604"/>
        <v>216776052.32000014</v>
      </c>
      <c r="AR118" s="30">
        <f t="shared" si="604"/>
        <v>222246926.3900001</v>
      </c>
      <c r="AS118" s="30">
        <f t="shared" si="604"/>
        <v>225591624.09000003</v>
      </c>
      <c r="AT118" s="30">
        <f t="shared" si="604"/>
        <v>227642190.53</v>
      </c>
      <c r="AU118" s="30">
        <f t="shared" si="604"/>
        <v>231993810.48999998</v>
      </c>
      <c r="AV118" s="30">
        <f t="shared" si="604"/>
        <v>233948949.72999996</v>
      </c>
      <c r="AW118" s="30">
        <f t="shared" si="604"/>
        <v>239169173.73999995</v>
      </c>
      <c r="AX118" s="30">
        <f t="shared" si="604"/>
        <v>245001319.63999993</v>
      </c>
      <c r="AY118" s="30">
        <f t="shared" si="604"/>
        <v>245469821.87999994</v>
      </c>
      <c r="AZ118" s="30">
        <f t="shared" si="604"/>
        <v>248213514.58999997</v>
      </c>
      <c r="BA118" s="30">
        <f t="shared" si="604"/>
        <v>262051321.24999994</v>
      </c>
      <c r="BB118" s="30">
        <f t="shared" si="604"/>
        <v>285644530.37999994</v>
      </c>
      <c r="BC118" s="30">
        <f t="shared" ref="BC118:BS118" si="605">BB118+(BC25+BC26)-(AQ25+AQ26)</f>
        <v>304423630.31999993</v>
      </c>
      <c r="BD118" s="30">
        <f t="shared" si="605"/>
        <v>307640468.11999995</v>
      </c>
      <c r="BE118" s="30">
        <f t="shared" si="605"/>
        <v>307945866.26999998</v>
      </c>
      <c r="BF118" s="30">
        <f t="shared" si="605"/>
        <v>307957738.03999996</v>
      </c>
      <c r="BG118" s="30">
        <f t="shared" si="605"/>
        <v>309590288.01999992</v>
      </c>
      <c r="BH118" s="30">
        <f t="shared" si="605"/>
        <v>310986014.8599999</v>
      </c>
      <c r="BI118" s="30">
        <f t="shared" si="605"/>
        <v>311424688.88999987</v>
      </c>
      <c r="BJ118" s="30">
        <f t="shared" si="605"/>
        <v>311787301.00999987</v>
      </c>
      <c r="BK118" s="30">
        <f t="shared" si="605"/>
        <v>312951527.14999986</v>
      </c>
      <c r="BL118" s="30">
        <f t="shared" si="605"/>
        <v>313491122.24999988</v>
      </c>
      <c r="BM118" s="30">
        <f t="shared" si="605"/>
        <v>315037387.34999985</v>
      </c>
      <c r="BN118" s="30">
        <f t="shared" si="605"/>
        <v>316276138.94999987</v>
      </c>
      <c r="BO118" s="30">
        <f t="shared" si="605"/>
        <v>316158813.76999986</v>
      </c>
      <c r="BP118" s="86">
        <f t="shared" si="605"/>
        <v>317558829.02999979</v>
      </c>
      <c r="BQ118" s="30">
        <f t="shared" si="605"/>
        <v>317437919.5199998</v>
      </c>
      <c r="BR118" s="30">
        <f t="shared" si="605"/>
        <v>318973031.93999982</v>
      </c>
      <c r="BS118" s="30">
        <f t="shared" si="605"/>
        <v>321341061.2099998</v>
      </c>
      <c r="BT118" s="30">
        <f t="shared" ref="BT118:BZ118" si="606">BS118+(BT25+BT26)-(BH25+BH26)</f>
        <v>323298126.7699998</v>
      </c>
      <c r="BU118" s="30">
        <f t="shared" si="606"/>
        <v>325508780.18999982</v>
      </c>
      <c r="BV118" s="30">
        <f t="shared" si="606"/>
        <v>326584233.27999985</v>
      </c>
      <c r="BW118" s="30">
        <f t="shared" si="606"/>
        <v>332718663.21999985</v>
      </c>
      <c r="BX118" s="30">
        <f t="shared" si="606"/>
        <v>337861917.59999985</v>
      </c>
      <c r="BY118" s="30">
        <f t="shared" si="606"/>
        <v>343051320.00999987</v>
      </c>
      <c r="BZ118" s="30">
        <f t="shared" si="606"/>
        <v>347090066.75999981</v>
      </c>
      <c r="CA118" s="30">
        <f t="shared" ref="CA118:CF118" si="607">BZ118+(CA25+CA26)-(BO25+BO26)</f>
        <v>349177896.66999984</v>
      </c>
      <c r="CB118" s="30">
        <f t="shared" si="607"/>
        <v>356435185.87999988</v>
      </c>
      <c r="CC118" s="30">
        <f t="shared" si="607"/>
        <v>362361499.03999984</v>
      </c>
      <c r="CD118" s="30">
        <f t="shared" si="607"/>
        <v>365615581.30999982</v>
      </c>
      <c r="CE118" s="30">
        <f t="shared" si="607"/>
        <v>368883413.18999982</v>
      </c>
      <c r="CF118" s="30">
        <f t="shared" si="607"/>
        <v>374769629.20999974</v>
      </c>
      <c r="CG118" s="30">
        <f t="shared" ref="CG118" si="608">CF118+(CG25+CG26)-(BU25+BU26)</f>
        <v>379550326.68999976</v>
      </c>
      <c r="CH118" s="30">
        <f t="shared" ref="CH118" si="609">CG118+(CH25+CH26)-(BV25+BV26)</f>
        <v>381113158.76999974</v>
      </c>
      <c r="CI118" s="30">
        <f t="shared" ref="CI118" si="610">CH118+(CI25+CI26)-(BW25+BW26)</f>
        <v>381490698.27999973</v>
      </c>
      <c r="CJ118" s="30">
        <f t="shared" ref="CJ118" si="611">CI118+(CJ25+CJ26)-(BX25+BX26)</f>
        <v>383974912.50999975</v>
      </c>
      <c r="CK118" s="30">
        <f t="shared" ref="CK118" si="612">CJ118+(CK25+CK26)-(BY25+BY26)</f>
        <v>380852152.92999977</v>
      </c>
      <c r="CL118" s="30">
        <f t="shared" ref="CL118" si="613">CK118+(CL25+CL26)-(BZ25+BZ26)</f>
        <v>383304631.29999983</v>
      </c>
      <c r="CM118" s="30">
        <f t="shared" ref="CM118" si="614">CL118+(CM25+CM26)-(CA25+CA26)</f>
        <v>383866032.84999985</v>
      </c>
      <c r="CN118" s="30">
        <f t="shared" ref="CN118" si="615">CM118+(CN25+CN26)-(CB25+CB26)</f>
        <v>380442661.31999993</v>
      </c>
      <c r="CO118" s="30">
        <f t="shared" ref="CO118" si="616">CN118+(CO25+CO26)-(CC25+CC26)</f>
        <v>385172708.66999996</v>
      </c>
      <c r="CP118" s="30">
        <f t="shared" ref="CP118" si="617">CO118+(CP25+CP26)-(CD25+CD26)</f>
        <v>383557672.49000001</v>
      </c>
      <c r="CQ118" s="30">
        <f t="shared" ref="CQ118" si="618">CP118+(CQ25+CQ26)-(CE25+CE26)</f>
        <v>383304101.50000006</v>
      </c>
      <c r="CR118" s="30">
        <f t="shared" ref="CR118" si="619">CQ118+(CR25+CR26)-(CF25+CF26)</f>
        <v>385462278.48000014</v>
      </c>
      <c r="CS118" s="30">
        <f t="shared" ref="CS118" si="620">CR118+(CS25+CS26)-(CG25+CG26)</f>
        <v>384699546.41000015</v>
      </c>
      <c r="CT118" s="30">
        <f t="shared" ref="CT118" si="621">CS118+(CT25+CT26)-(CH25+CH26)</f>
        <v>387738546.43000007</v>
      </c>
    </row>
    <row r="119" spans="2:98">
      <c r="B119" s="34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8"/>
      <c r="AA119" s="7"/>
      <c r="AB119" s="7"/>
      <c r="AC119" s="7"/>
      <c r="AD119" s="7"/>
      <c r="AE119" s="7"/>
      <c r="AF119" s="7"/>
      <c r="AG119" s="7"/>
      <c r="AH119" s="63"/>
      <c r="AI119" s="7"/>
      <c r="AJ119" s="7"/>
      <c r="AK119" s="63"/>
      <c r="AL119" s="7"/>
      <c r="AM119" s="63"/>
      <c r="AN119" s="63"/>
      <c r="AO119" s="63"/>
      <c r="AP119" s="63"/>
      <c r="AQ119" s="63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63"/>
      <c r="BQ119" s="7"/>
      <c r="BR119" s="7"/>
      <c r="BS119" s="7"/>
      <c r="BT119" s="7"/>
      <c r="BU119" s="7"/>
      <c r="BV119" s="7"/>
      <c r="BW119" s="7"/>
      <c r="BX119" s="339">
        <f t="shared" ref="BX119:CS119" si="622">BW119+BX27-BL27</f>
        <v>17279828.859999955</v>
      </c>
      <c r="BY119" s="339">
        <f t="shared" si="622"/>
        <v>35980167.889999092</v>
      </c>
      <c r="BZ119" s="339">
        <f t="shared" si="622"/>
        <v>42895790.219999611</v>
      </c>
      <c r="CA119" s="339">
        <f t="shared" si="622"/>
        <v>30261258.57999891</v>
      </c>
      <c r="CB119" s="339">
        <f t="shared" si="622"/>
        <v>69738516.369998693</v>
      </c>
      <c r="CC119" s="339">
        <f t="shared" si="622"/>
        <v>98151282.469999433</v>
      </c>
      <c r="CD119" s="339">
        <f t="shared" si="622"/>
        <v>109542843.08999947</v>
      </c>
      <c r="CE119" s="339">
        <f t="shared" si="622"/>
        <v>110903121.60999966</v>
      </c>
      <c r="CF119" s="339">
        <f t="shared" si="622"/>
        <v>129926230.78000015</v>
      </c>
      <c r="CG119" s="339">
        <f t="shared" si="622"/>
        <v>123905775.13000113</v>
      </c>
      <c r="CH119" s="339">
        <f t="shared" si="622"/>
        <v>90321363.830001771</v>
      </c>
      <c r="CI119" s="339">
        <f t="shared" si="622"/>
        <v>56109487.390002489</v>
      </c>
      <c r="CJ119" s="339">
        <f t="shared" si="622"/>
        <v>53524074.920003593</v>
      </c>
      <c r="CK119" s="339">
        <f t="shared" si="622"/>
        <v>-11261984.809994638</v>
      </c>
      <c r="CL119" s="339">
        <f t="shared" si="622"/>
        <v>3567313.5500063896</v>
      </c>
      <c r="CM119" s="339">
        <f t="shared" si="622"/>
        <v>-23578619.629992127</v>
      </c>
      <c r="CN119" s="339">
        <f t="shared" si="622"/>
        <v>-87306875.809990883</v>
      </c>
      <c r="CO119" s="339">
        <f t="shared" si="622"/>
        <v>-70335467.029990196</v>
      </c>
      <c r="CP119" s="339">
        <f t="shared" si="622"/>
        <v>-94211877.88999027</v>
      </c>
      <c r="CQ119" s="339">
        <f t="shared" si="622"/>
        <v>-120454181.53998911</v>
      </c>
      <c r="CR119" s="339">
        <f t="shared" si="622"/>
        <v>-120232052.89998829</v>
      </c>
      <c r="CS119" s="339">
        <f t="shared" si="622"/>
        <v>-126282990.47998828</v>
      </c>
      <c r="CT119" s="339">
        <f>CS119+CT27-CH27</f>
        <v>-106537781.959988</v>
      </c>
    </row>
    <row r="120" spans="2:98" s="337" customFormat="1" ht="14.65" thickBot="1">
      <c r="B120" s="338"/>
      <c r="C120" s="339"/>
      <c r="D120" s="339"/>
      <c r="E120" s="339"/>
      <c r="F120" s="339"/>
      <c r="G120" s="339"/>
      <c r="H120" s="339"/>
      <c r="I120" s="339"/>
      <c r="J120" s="339"/>
      <c r="K120" s="339"/>
      <c r="L120" s="339"/>
      <c r="M120" s="339"/>
      <c r="N120" s="340"/>
      <c r="O120" s="339"/>
      <c r="P120" s="339"/>
      <c r="Q120" s="339"/>
      <c r="R120" s="339"/>
      <c r="S120" s="339"/>
      <c r="T120" s="339"/>
      <c r="U120" s="339"/>
      <c r="V120" s="339"/>
      <c r="W120" s="339"/>
      <c r="X120" s="339"/>
      <c r="Y120" s="339"/>
      <c r="Z120" s="339"/>
      <c r="AA120" s="339"/>
      <c r="AB120" s="339"/>
      <c r="AC120" s="339"/>
      <c r="AD120" s="339"/>
      <c r="AE120" s="339"/>
      <c r="AF120" s="339"/>
      <c r="AG120" s="339"/>
      <c r="AH120" s="339"/>
      <c r="AI120" s="339"/>
      <c r="AJ120" s="339"/>
      <c r="AK120" s="339"/>
      <c r="AL120" s="339"/>
      <c r="AM120" s="339"/>
      <c r="AN120" s="339"/>
      <c r="AO120" s="339"/>
      <c r="AP120" s="339"/>
      <c r="AQ120" s="339"/>
      <c r="AR120" s="339"/>
      <c r="AS120" s="339"/>
      <c r="AT120" s="339"/>
      <c r="AU120" s="339"/>
      <c r="AV120" s="339"/>
      <c r="AW120" s="339"/>
      <c r="AX120" s="339"/>
      <c r="AY120" s="339"/>
      <c r="AZ120" s="339"/>
      <c r="BA120" s="339"/>
      <c r="BB120" s="339"/>
      <c r="BC120" s="339"/>
      <c r="BD120" s="339"/>
      <c r="BE120" s="339"/>
      <c r="BF120" s="339"/>
      <c r="BG120" s="339"/>
      <c r="BH120" s="339"/>
      <c r="BI120" s="339"/>
      <c r="BJ120" s="339"/>
      <c r="BK120" s="339"/>
      <c r="BL120" s="339"/>
      <c r="BM120" s="339"/>
      <c r="BN120" s="339"/>
      <c r="BO120" s="339"/>
      <c r="BP120" s="339"/>
      <c r="BQ120" s="339"/>
      <c r="BR120" s="339"/>
      <c r="BS120" s="339"/>
      <c r="BT120" s="339"/>
      <c r="BU120" s="339"/>
      <c r="BV120" s="339"/>
      <c r="BW120" s="339" t="e">
        <f t="shared" ref="BW120:CS120" si="623">BV120+BW28-BK28</f>
        <v>#REF!</v>
      </c>
      <c r="BX120" s="339" t="e">
        <f t="shared" si="623"/>
        <v>#REF!</v>
      </c>
      <c r="BY120" s="339" t="e">
        <f t="shared" si="623"/>
        <v>#REF!</v>
      </c>
      <c r="BZ120" s="339" t="e">
        <f t="shared" si="623"/>
        <v>#REF!</v>
      </c>
      <c r="CA120" s="339" t="e">
        <f t="shared" si="623"/>
        <v>#REF!</v>
      </c>
      <c r="CB120" s="339" t="e">
        <f t="shared" si="623"/>
        <v>#REF!</v>
      </c>
      <c r="CC120" s="339" t="e">
        <f t="shared" si="623"/>
        <v>#REF!</v>
      </c>
      <c r="CD120" s="339" t="e">
        <f t="shared" si="623"/>
        <v>#REF!</v>
      </c>
      <c r="CE120" s="339" t="e">
        <f t="shared" si="623"/>
        <v>#REF!</v>
      </c>
      <c r="CF120" s="339" t="e">
        <f t="shared" si="623"/>
        <v>#REF!</v>
      </c>
      <c r="CG120" s="339" t="e">
        <f t="shared" si="623"/>
        <v>#REF!</v>
      </c>
      <c r="CH120" s="339" t="e">
        <f t="shared" si="623"/>
        <v>#REF!</v>
      </c>
      <c r="CI120" s="339" t="e">
        <f t="shared" si="623"/>
        <v>#REF!</v>
      </c>
      <c r="CJ120" s="339" t="e">
        <f t="shared" si="623"/>
        <v>#REF!</v>
      </c>
      <c r="CK120" s="339" t="e">
        <f t="shared" si="623"/>
        <v>#REF!</v>
      </c>
      <c r="CL120" s="339" t="e">
        <f t="shared" si="623"/>
        <v>#REF!</v>
      </c>
      <c r="CM120" s="339" t="e">
        <f t="shared" si="623"/>
        <v>#REF!</v>
      </c>
      <c r="CN120" s="339" t="e">
        <f t="shared" si="623"/>
        <v>#REF!</v>
      </c>
      <c r="CO120" s="339" t="e">
        <f t="shared" si="623"/>
        <v>#REF!</v>
      </c>
      <c r="CP120" s="339" t="e">
        <f t="shared" si="623"/>
        <v>#REF!</v>
      </c>
      <c r="CQ120" s="339" t="e">
        <f t="shared" si="623"/>
        <v>#REF!</v>
      </c>
      <c r="CR120" s="339" t="e">
        <f t="shared" si="623"/>
        <v>#REF!</v>
      </c>
      <c r="CS120" s="339" t="e">
        <f t="shared" si="623"/>
        <v>#REF!</v>
      </c>
      <c r="CT120" s="339" t="e">
        <f>CS120+CT28-CH28</f>
        <v>#REF!</v>
      </c>
    </row>
    <row r="121" spans="2:98">
      <c r="B121" s="26" t="s">
        <v>22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27"/>
      <c r="AB121" s="27"/>
      <c r="AC121" s="27"/>
      <c r="AD121" s="27"/>
      <c r="AE121" s="27"/>
      <c r="AF121" s="27"/>
      <c r="AG121" s="27"/>
      <c r="AH121" s="27"/>
      <c r="AI121" s="51"/>
      <c r="AJ121" s="27"/>
      <c r="AK121" s="27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</row>
    <row r="122" spans="2:98">
      <c r="B122" s="28" t="s">
        <v>2</v>
      </c>
      <c r="N122" s="6"/>
      <c r="Z122" s="6"/>
      <c r="AK122" s="62"/>
      <c r="CG122"/>
    </row>
    <row r="123" spans="2:98">
      <c r="B123" s="29" t="s">
        <v>1</v>
      </c>
      <c r="N123" s="6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45">
        <f t="shared" ref="Z123:AF127" si="624">+Z100/N100-1</f>
        <v>7.2428958657630993E-3</v>
      </c>
      <c r="AA123" s="37">
        <f t="shared" si="624"/>
        <v>3.759266459923305E-3</v>
      </c>
      <c r="AB123" s="37">
        <f t="shared" si="624"/>
        <v>1.2558420027677375E-3</v>
      </c>
      <c r="AC123" s="37">
        <f t="shared" si="624"/>
        <v>3.5184675864299297E-3</v>
      </c>
      <c r="AD123" s="37">
        <f t="shared" si="624"/>
        <v>-1.4925293472467516E-3</v>
      </c>
      <c r="AE123" s="37">
        <f t="shared" si="624"/>
        <v>1.2190432880426538E-2</v>
      </c>
      <c r="AF123" s="37">
        <f t="shared" si="624"/>
        <v>2.7874402188436953E-3</v>
      </c>
      <c r="AG123" s="37">
        <f t="shared" ref="AG123:AM123" si="625">+AG100/U100-1</f>
        <v>5.5274729061283168E-4</v>
      </c>
      <c r="AH123" s="64">
        <f t="shared" si="625"/>
        <v>1.0775125616910852E-3</v>
      </c>
      <c r="AI123" s="90">
        <f t="shared" si="625"/>
        <v>9.57126117667495E-3</v>
      </c>
      <c r="AJ123" s="90">
        <f t="shared" si="625"/>
        <v>4.5109068225803739E-3</v>
      </c>
      <c r="AK123" s="64">
        <f t="shared" si="625"/>
        <v>-3.2169020011547644E-3</v>
      </c>
      <c r="AL123" s="90">
        <f t="shared" si="625"/>
        <v>1.0392468011162226E-3</v>
      </c>
      <c r="AM123" s="64">
        <f t="shared" si="625"/>
        <v>6.5554402142218304E-3</v>
      </c>
      <c r="AN123" s="64">
        <f t="shared" ref="AN123:AW128" si="626">+AN100/AB100-1</f>
        <v>1.4259351541968446E-2</v>
      </c>
      <c r="AO123" s="64">
        <f t="shared" si="626"/>
        <v>-1.0670774376181358E-2</v>
      </c>
      <c r="AP123" s="64">
        <f t="shared" si="626"/>
        <v>-9.0568477784924606E-2</v>
      </c>
      <c r="AQ123" s="64">
        <f t="shared" si="626"/>
        <v>-0.13688752614731137</v>
      </c>
      <c r="AR123" s="90">
        <f t="shared" si="626"/>
        <v>-0.11480583137344236</v>
      </c>
      <c r="AS123" s="90">
        <f t="shared" si="626"/>
        <v>-0.11178827488459442</v>
      </c>
      <c r="AT123" s="90">
        <f t="shared" si="626"/>
        <v>-0.10974311655999502</v>
      </c>
      <c r="AU123" s="90">
        <f t="shared" si="626"/>
        <v>-0.10648152148687062</v>
      </c>
      <c r="AV123" s="90">
        <f t="shared" si="626"/>
        <v>-0.1101340657723</v>
      </c>
      <c r="AW123" s="90">
        <f t="shared" si="626"/>
        <v>-9.7818844056800525E-2</v>
      </c>
      <c r="AX123" s="90">
        <f t="shared" ref="AX123:BE128" si="627">+AX100/AL100-1</f>
        <v>-9.1236845244241915E-2</v>
      </c>
      <c r="AY123" s="90">
        <f t="shared" si="627"/>
        <v>-0.10545703959037978</v>
      </c>
      <c r="AZ123" s="90">
        <f t="shared" si="627"/>
        <v>-0.11570496661853924</v>
      </c>
      <c r="BA123" s="90">
        <f t="shared" si="627"/>
        <v>-5.2409675069792661E-2</v>
      </c>
      <c r="BB123" s="90">
        <f t="shared" si="627"/>
        <v>0.12038660300528514</v>
      </c>
      <c r="BC123" s="90">
        <f t="shared" si="627"/>
        <v>0.21056529922309508</v>
      </c>
      <c r="BD123" s="90">
        <f t="shared" si="627"/>
        <v>0.19376195940539631</v>
      </c>
      <c r="BE123" s="90">
        <f t="shared" si="627"/>
        <v>0.17742911442506748</v>
      </c>
      <c r="BF123" s="90">
        <f t="shared" ref="BF123:BS123" si="628">+BF100/AT100-1</f>
        <v>0.17377376131531164</v>
      </c>
      <c r="BG123" s="90">
        <f t="shared" si="628"/>
        <v>0.16565609878273135</v>
      </c>
      <c r="BH123" s="90">
        <f t="shared" si="628"/>
        <v>0.16992105076439645</v>
      </c>
      <c r="BI123" s="90">
        <f t="shared" si="628"/>
        <v>0.15940447123444756</v>
      </c>
      <c r="BJ123" s="90">
        <f t="shared" si="628"/>
        <v>0.1435029098666496</v>
      </c>
      <c r="BK123" s="90">
        <f t="shared" si="628"/>
        <v>0.16511977137145295</v>
      </c>
      <c r="BL123" s="90">
        <f t="shared" si="628"/>
        <v>0.17236012390349309</v>
      </c>
      <c r="BM123" s="90">
        <f t="shared" si="628"/>
        <v>0.12693521863761403</v>
      </c>
      <c r="BN123" s="90">
        <f t="shared" si="628"/>
        <v>2.7900621114434809E-2</v>
      </c>
      <c r="BO123" s="90">
        <f t="shared" si="628"/>
        <v>4.1835149519440229E-3</v>
      </c>
      <c r="BP123" s="64">
        <f t="shared" si="628"/>
        <v>-2.5407691905705576E-3</v>
      </c>
      <c r="BQ123" s="90">
        <f t="shared" si="628"/>
        <v>1.4604224948189248E-3</v>
      </c>
      <c r="BR123" s="90">
        <f t="shared" si="628"/>
        <v>5.9383805922206268E-3</v>
      </c>
      <c r="BS123" s="90">
        <f t="shared" si="628"/>
        <v>7.0594178278247099E-3</v>
      </c>
      <c r="BT123" s="90">
        <f t="shared" ref="BT123:CC128" si="629">+BT100/BH100-1</f>
        <v>7.8780795042687757E-3</v>
      </c>
      <c r="BU123" s="90">
        <f t="shared" si="629"/>
        <v>1.0959342230234093E-2</v>
      </c>
      <c r="BV123" s="90">
        <f t="shared" si="629"/>
        <v>1.2679750505087295E-2</v>
      </c>
      <c r="BW123" s="90">
        <f t="shared" si="629"/>
        <v>2.4826912569801962E-3</v>
      </c>
      <c r="BX123" s="90">
        <f t="shared" si="629"/>
        <v>-6.6192286785193843E-4</v>
      </c>
      <c r="BY123" s="90">
        <f t="shared" si="629"/>
        <v>-1.7692402148579145E-3</v>
      </c>
      <c r="BZ123" s="90">
        <f t="shared" si="629"/>
        <v>4.0348890400043746E-3</v>
      </c>
      <c r="CA123" s="90">
        <f t="shared" si="629"/>
        <v>-9.0835818079639807E-3</v>
      </c>
      <c r="CB123" s="90">
        <f t="shared" si="629"/>
        <v>1.6502704309333538E-3</v>
      </c>
      <c r="CC123" s="90">
        <f t="shared" si="629"/>
        <v>9.8316091657146831E-3</v>
      </c>
      <c r="CD123" s="90">
        <f t="shared" ref="CD123:CM128" si="630">+CD100/BR100-1</f>
        <v>1.0305156700128881E-2</v>
      </c>
      <c r="CE123" s="90">
        <f t="shared" si="630"/>
        <v>5.7344676734456534E-3</v>
      </c>
      <c r="CF123" s="90">
        <f t="shared" si="630"/>
        <v>3.9755918110950805E-3</v>
      </c>
      <c r="CG123" s="90">
        <f t="shared" si="630"/>
        <v>-4.3843654914978991E-3</v>
      </c>
      <c r="CH123" s="90">
        <f t="shared" si="630"/>
        <v>-1.6453935043080792E-2</v>
      </c>
      <c r="CI123" s="90">
        <f t="shared" si="630"/>
        <v>-2.7606210217232752E-2</v>
      </c>
      <c r="CJ123" s="90">
        <f t="shared" si="630"/>
        <v>-3.0236981391177586E-2</v>
      </c>
      <c r="CK123" s="90">
        <f t="shared" si="630"/>
        <v>-5.1676833109804088E-2</v>
      </c>
      <c r="CL123" s="90">
        <f t="shared" si="630"/>
        <v>-5.1451178471536685E-2</v>
      </c>
      <c r="CM123" s="90">
        <f t="shared" si="630"/>
        <v>-5.6672761812893269E-2</v>
      </c>
      <c r="CN123" s="90">
        <f t="shared" ref="CN123:CT128" si="631">+CN100/CB100-1</f>
        <v>-8.173545764029555E-2</v>
      </c>
      <c r="CO123" s="90">
        <f t="shared" si="631"/>
        <v>-8.5729656979051772E-2</v>
      </c>
      <c r="CP123" s="90">
        <f t="shared" si="631"/>
        <v>-9.7711293015619205E-2</v>
      </c>
      <c r="CQ123" s="90">
        <f t="shared" si="631"/>
        <v>-0.10536070369297301</v>
      </c>
      <c r="CR123" s="90">
        <f t="shared" si="631"/>
        <v>-0.10359383591686777</v>
      </c>
      <c r="CS123" s="90">
        <f t="shared" si="631"/>
        <v>-9.7972974433821691E-2</v>
      </c>
      <c r="CT123" s="90">
        <f t="shared" si="631"/>
        <v>-8.1077766952605601E-2</v>
      </c>
    </row>
    <row r="124" spans="2:98">
      <c r="B124" s="29" t="s">
        <v>3</v>
      </c>
      <c r="N124" s="6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45">
        <f t="shared" si="624"/>
        <v>6.1200305990929404E-3</v>
      </c>
      <c r="AA124" s="37">
        <f t="shared" si="624"/>
        <v>5.4626855969883703E-3</v>
      </c>
      <c r="AB124" s="37">
        <f t="shared" si="624"/>
        <v>1.345500529550181E-3</v>
      </c>
      <c r="AC124" s="37">
        <f t="shared" si="624"/>
        <v>6.1905608757495401E-3</v>
      </c>
      <c r="AD124" s="37">
        <f t="shared" si="624"/>
        <v>9.1695737581245496E-3</v>
      </c>
      <c r="AE124" s="37">
        <f t="shared" si="624"/>
        <v>4.0961173602654277E-2</v>
      </c>
      <c r="AF124" s="37">
        <f t="shared" si="624"/>
        <v>4.0422643089495836E-2</v>
      </c>
      <c r="AG124" s="37">
        <f t="shared" ref="AG124:AM127" si="632">+AG101/U101-1</f>
        <v>5.0684556260591984E-2</v>
      </c>
      <c r="AH124" s="64">
        <f t="shared" si="632"/>
        <v>5.7749740590721466E-2</v>
      </c>
      <c r="AI124" s="90">
        <f t="shared" si="632"/>
        <v>7.9744477201469266E-2</v>
      </c>
      <c r="AJ124" s="90">
        <f t="shared" si="632"/>
        <v>8.8142373872817315E-2</v>
      </c>
      <c r="AK124" s="64">
        <f t="shared" si="632"/>
        <v>9.1274762267723464E-2</v>
      </c>
      <c r="AL124" s="90">
        <f t="shared" si="632"/>
        <v>0.10623605022694793</v>
      </c>
      <c r="AM124" s="64">
        <f t="shared" si="632"/>
        <v>0.12731816068689739</v>
      </c>
      <c r="AN124" s="64">
        <f t="shared" si="626"/>
        <v>0.15351276045691908</v>
      </c>
      <c r="AO124" s="64">
        <f t="shared" si="626"/>
        <v>0.13549193337927878</v>
      </c>
      <c r="AP124" s="64">
        <f t="shared" si="626"/>
        <v>3.2811929890185665E-2</v>
      </c>
      <c r="AQ124" s="64">
        <f t="shared" si="626"/>
        <v>-4.572795256579143E-2</v>
      </c>
      <c r="AR124" s="90">
        <f t="shared" si="626"/>
        <v>-3.3065628316067186E-2</v>
      </c>
      <c r="AS124" s="90">
        <f t="shared" si="626"/>
        <v>-4.3814236179347987E-2</v>
      </c>
      <c r="AT124" s="90">
        <f t="shared" si="626"/>
        <v>-4.4219605240464421E-2</v>
      </c>
      <c r="AU124" s="90">
        <f t="shared" si="626"/>
        <v>-4.4545569525018536E-2</v>
      </c>
      <c r="AV124" s="90">
        <f t="shared" si="626"/>
        <v>-5.5339002750896871E-2</v>
      </c>
      <c r="AW124" s="90">
        <f t="shared" si="626"/>
        <v>-4.692273825999449E-2</v>
      </c>
      <c r="AX124" s="90">
        <f t="shared" si="627"/>
        <v>-4.7222295204481624E-2</v>
      </c>
      <c r="AY124" s="90">
        <f t="shared" si="627"/>
        <v>-7.2491356799075479E-2</v>
      </c>
      <c r="AZ124" s="90">
        <f t="shared" si="627"/>
        <v>-9.0964075582136927E-2</v>
      </c>
      <c r="BA124" s="90">
        <f t="shared" si="627"/>
        <v>-2.5937140703287342E-2</v>
      </c>
      <c r="BB124" s="90">
        <f t="shared" si="627"/>
        <v>0.15166328501381421</v>
      </c>
      <c r="BC124" s="90">
        <f t="shared" si="627"/>
        <v>0.2977326104947422</v>
      </c>
      <c r="BD124" s="90">
        <f t="shared" si="627"/>
        <v>0.28343663977702982</v>
      </c>
      <c r="BE124" s="90">
        <f t="shared" si="627"/>
        <v>0.27354691812145981</v>
      </c>
      <c r="BF124" s="90">
        <f t="shared" ref="BF124:BS128" si="633">+BF101/AT101-1</f>
        <v>0.26477558266050205</v>
      </c>
      <c r="BG124" s="90">
        <f t="shared" si="633"/>
        <v>0.2461281548185752</v>
      </c>
      <c r="BH124" s="90">
        <f t="shared" si="633"/>
        <v>0.24574929500991316</v>
      </c>
      <c r="BI124" s="90">
        <f t="shared" si="633"/>
        <v>0.22799347563300887</v>
      </c>
      <c r="BJ124" s="90">
        <f t="shared" si="633"/>
        <v>0.21131501981076495</v>
      </c>
      <c r="BK124" s="90">
        <f t="shared" si="633"/>
        <v>0.22093159247475636</v>
      </c>
      <c r="BL124" s="90">
        <f t="shared" si="633"/>
        <v>0.21768790464366838</v>
      </c>
      <c r="BM124" s="90">
        <f t="shared" si="633"/>
        <v>0.15995274929479808</v>
      </c>
      <c r="BN124" s="90">
        <f t="shared" si="633"/>
        <v>7.1285843237820945E-2</v>
      </c>
      <c r="BO124" s="90">
        <f t="shared" si="633"/>
        <v>-1.3607784509908072E-3</v>
      </c>
      <c r="BP124" s="64">
        <f t="shared" si="633"/>
        <v>2.9544412196327308E-3</v>
      </c>
      <c r="BQ124" s="90">
        <f t="shared" si="633"/>
        <v>2.6748002980614416E-3</v>
      </c>
      <c r="BR124" s="90">
        <f t="shared" si="633"/>
        <v>9.3553711579303922E-3</v>
      </c>
      <c r="BS124" s="90">
        <f t="shared" si="633"/>
        <v>1.4511167454026364E-2</v>
      </c>
      <c r="BT124" s="90">
        <f t="shared" si="629"/>
        <v>1.9197763946364965E-2</v>
      </c>
      <c r="BU124" s="90">
        <f t="shared" si="629"/>
        <v>2.6762736386481301E-2</v>
      </c>
      <c r="BV124" s="90">
        <f t="shared" si="629"/>
        <v>2.9125574872264526E-2</v>
      </c>
      <c r="BW124" s="90">
        <f t="shared" si="629"/>
        <v>4.1357753729451607E-2</v>
      </c>
      <c r="BX124" s="90">
        <f t="shared" si="629"/>
        <v>4.7148563908824936E-2</v>
      </c>
      <c r="BY124" s="90">
        <f t="shared" si="629"/>
        <v>4.8649424434243249E-2</v>
      </c>
      <c r="BZ124" s="90">
        <f t="shared" si="629"/>
        <v>4.7026561138722611E-2</v>
      </c>
      <c r="CA124" s="90">
        <f t="shared" si="629"/>
        <v>4.8463993924582338E-2</v>
      </c>
      <c r="CB124" s="90">
        <f t="shared" si="629"/>
        <v>5.0481782897674465E-2</v>
      </c>
      <c r="CC124" s="90">
        <f t="shared" si="629"/>
        <v>6.0459483228176403E-2</v>
      </c>
      <c r="CD124" s="90">
        <f t="shared" si="630"/>
        <v>5.8411541176834003E-2</v>
      </c>
      <c r="CE124" s="90">
        <f t="shared" si="630"/>
        <v>5.1371187098498083E-2</v>
      </c>
      <c r="CF124" s="90">
        <f t="shared" si="630"/>
        <v>4.8354168344806769E-2</v>
      </c>
      <c r="CG124" s="90">
        <f t="shared" si="630"/>
        <v>3.961024231869148E-2</v>
      </c>
      <c r="CH124" s="90">
        <f t="shared" si="630"/>
        <v>2.5562615135951372E-2</v>
      </c>
      <c r="CI124" s="90">
        <f t="shared" si="630"/>
        <v>8.80075956975368E-4</v>
      </c>
      <c r="CJ124" s="90">
        <f t="shared" si="630"/>
        <v>-5.4974840561592409E-3</v>
      </c>
      <c r="CK124" s="90">
        <f t="shared" si="630"/>
        <v>-2.855102906637097E-2</v>
      </c>
      <c r="CL124" s="90">
        <f t="shared" si="630"/>
        <v>-2.7832240441514333E-2</v>
      </c>
      <c r="CM124" s="90">
        <f t="shared" si="630"/>
        <v>-2.9731439518993263E-2</v>
      </c>
      <c r="CN124" s="90">
        <f t="shared" si="631"/>
        <v>-5.545859742041459E-2</v>
      </c>
      <c r="CO124" s="90">
        <f t="shared" si="631"/>
        <v>-5.7653616902769489E-2</v>
      </c>
      <c r="CP124" s="90">
        <f t="shared" si="631"/>
        <v>-6.7777148490710482E-2</v>
      </c>
      <c r="CQ124" s="90">
        <f t="shared" si="631"/>
        <v>-7.3802665558001745E-2</v>
      </c>
      <c r="CR124" s="90">
        <f t="shared" si="631"/>
        <v>-7.5289532072430054E-2</v>
      </c>
      <c r="CS124" s="90">
        <f t="shared" si="631"/>
        <v>-7.4397315341091952E-2</v>
      </c>
      <c r="CT124" s="90">
        <f t="shared" si="631"/>
        <v>-5.7139423268720013E-2</v>
      </c>
    </row>
    <row r="125" spans="2:98">
      <c r="B125" s="29" t="s">
        <v>4</v>
      </c>
      <c r="N125" s="6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45">
        <f t="shared" si="624"/>
        <v>-1.1629213611592415E-2</v>
      </c>
      <c r="AA125" s="37">
        <f t="shared" si="624"/>
        <v>-9.7772375022682212E-3</v>
      </c>
      <c r="AB125" s="37">
        <f t="shared" si="624"/>
        <v>-1.3910572836977053E-2</v>
      </c>
      <c r="AC125" s="37">
        <f t="shared" si="624"/>
        <v>-1.9945298940854395E-3</v>
      </c>
      <c r="AD125" s="37">
        <f t="shared" si="624"/>
        <v>-2.347507379142455E-2</v>
      </c>
      <c r="AE125" s="37">
        <f t="shared" si="624"/>
        <v>-1.9511202583532672E-2</v>
      </c>
      <c r="AF125" s="37">
        <f t="shared" si="624"/>
        <v>-4.4698913267668838E-2</v>
      </c>
      <c r="AG125" s="37">
        <f t="shared" si="632"/>
        <v>-5.3253702082809662E-2</v>
      </c>
      <c r="AH125" s="64">
        <f t="shared" si="632"/>
        <v>-5.4078525239582564E-2</v>
      </c>
      <c r="AI125" s="90">
        <f t="shared" si="632"/>
        <v>-5.2538957130565E-2</v>
      </c>
      <c r="AJ125" s="90">
        <f t="shared" si="632"/>
        <v>-6.6634663616639389E-2</v>
      </c>
      <c r="AK125" s="64">
        <f t="shared" si="632"/>
        <v>-8.1790203016338103E-2</v>
      </c>
      <c r="AL125" s="90">
        <f t="shared" si="632"/>
        <v>-8.8424994799409462E-2</v>
      </c>
      <c r="AM125" s="64">
        <f t="shared" si="632"/>
        <v>-9.250998912447439E-2</v>
      </c>
      <c r="AN125" s="64">
        <f t="shared" si="626"/>
        <v>-8.5045142085279357E-2</v>
      </c>
      <c r="AO125" s="64">
        <f t="shared" si="626"/>
        <v>-0.12067044162174489</v>
      </c>
      <c r="AP125" s="64">
        <f t="shared" si="626"/>
        <v>-0.18145440053963746</v>
      </c>
      <c r="AQ125" s="64">
        <f t="shared" si="626"/>
        <v>-0.20837820244084659</v>
      </c>
      <c r="AR125" s="90">
        <f t="shared" si="626"/>
        <v>-0.14090421480601656</v>
      </c>
      <c r="AS125" s="90">
        <f t="shared" si="626"/>
        <v>-0.11386377102063339</v>
      </c>
      <c r="AT125" s="90">
        <f t="shared" si="626"/>
        <v>-9.6872556437200497E-2</v>
      </c>
      <c r="AU125" s="90">
        <f t="shared" si="626"/>
        <v>-6.6677945482115919E-2</v>
      </c>
      <c r="AV125" s="90">
        <f t="shared" si="626"/>
        <v>-3.5708433322119371E-2</v>
      </c>
      <c r="AW125" s="90">
        <f t="shared" si="626"/>
        <v>1.6322795291214831E-2</v>
      </c>
      <c r="AX125" s="90">
        <f t="shared" si="627"/>
        <v>6.1145793480461119E-2</v>
      </c>
      <c r="AY125" s="90">
        <f t="shared" si="627"/>
        <v>8.2549666270169242E-2</v>
      </c>
      <c r="AZ125" s="90">
        <f t="shared" si="627"/>
        <v>9.5815584901606909E-2</v>
      </c>
      <c r="BA125" s="90">
        <f t="shared" si="627"/>
        <v>0.20077160438539909</v>
      </c>
      <c r="BB125" s="90">
        <f t="shared" si="627"/>
        <v>0.42718380996210059</v>
      </c>
      <c r="BC125" s="90">
        <f t="shared" si="627"/>
        <v>0.5939714966404066</v>
      </c>
      <c r="BD125" s="90">
        <f t="shared" si="627"/>
        <v>0.49945107736217054</v>
      </c>
      <c r="BE125" s="90">
        <f t="shared" si="627"/>
        <v>0.45188469861509906</v>
      </c>
      <c r="BF125" s="90">
        <f t="shared" si="633"/>
        <v>0.41905443047064606</v>
      </c>
      <c r="BG125" s="90">
        <f t="shared" si="633"/>
        <v>0.37928736313888312</v>
      </c>
      <c r="BH125" s="90">
        <f t="shared" si="633"/>
        <v>0.35376958895188881</v>
      </c>
      <c r="BI125" s="90">
        <f t="shared" si="633"/>
        <v>0.30280272866024194</v>
      </c>
      <c r="BJ125" s="90">
        <f t="shared" si="633"/>
        <v>0.25109181053543383</v>
      </c>
      <c r="BK125" s="90">
        <f t="shared" si="633"/>
        <v>0.23492440182629371</v>
      </c>
      <c r="BL125" s="90">
        <f t="shared" si="633"/>
        <v>0.21234862072362604</v>
      </c>
      <c r="BM125" s="90">
        <f t="shared" si="633"/>
        <v>0.1497800724141678</v>
      </c>
      <c r="BN125" s="90">
        <f t="shared" si="633"/>
        <v>5.5446068015371885E-2</v>
      </c>
      <c r="BO125" s="90">
        <f t="shared" si="633"/>
        <v>-2.8452730789991776E-2</v>
      </c>
      <c r="BP125" s="64">
        <f t="shared" si="633"/>
        <v>-1.6000491829254448E-2</v>
      </c>
      <c r="BQ125" s="90">
        <f t="shared" si="633"/>
        <v>-1.8704859505750737E-2</v>
      </c>
      <c r="BR125" s="90">
        <f t="shared" si="633"/>
        <v>-1.0766127470007048E-2</v>
      </c>
      <c r="BS125" s="90">
        <f t="shared" si="633"/>
        <v>-1.1007779839430465E-2</v>
      </c>
      <c r="BT125" s="90">
        <f t="shared" si="629"/>
        <v>-1.2237544434952397E-2</v>
      </c>
      <c r="BU125" s="90">
        <f t="shared" si="629"/>
        <v>-7.8544901709693971E-3</v>
      </c>
      <c r="BV125" s="90">
        <f t="shared" si="629"/>
        <v>-4.1799932247367222E-3</v>
      </c>
      <c r="BW125" s="90">
        <f t="shared" si="629"/>
        <v>3.6627172690832932E-3</v>
      </c>
      <c r="BX125" s="90">
        <f t="shared" si="629"/>
        <v>5.6935679583869359E-3</v>
      </c>
      <c r="BY125" s="90">
        <f t="shared" si="629"/>
        <v>2.1613375391908995E-3</v>
      </c>
      <c r="BZ125" s="90">
        <f t="shared" si="629"/>
        <v>-2.8594300456304955E-3</v>
      </c>
      <c r="CA125" s="90">
        <f t="shared" si="629"/>
        <v>-9.7505720871826629E-4</v>
      </c>
      <c r="CB125" s="90">
        <f t="shared" si="629"/>
        <v>-4.4869136614184013E-3</v>
      </c>
      <c r="CC125" s="90">
        <f t="shared" si="629"/>
        <v>6.4242221573003189E-3</v>
      </c>
      <c r="CD125" s="90">
        <f t="shared" si="630"/>
        <v>4.283625224742682E-3</v>
      </c>
      <c r="CE125" s="90">
        <f t="shared" si="630"/>
        <v>-5.3221683951165666E-5</v>
      </c>
      <c r="CF125" s="90">
        <f t="shared" si="630"/>
        <v>-1.0261044997770252E-3</v>
      </c>
      <c r="CG125" s="90">
        <f t="shared" si="630"/>
        <v>-8.0939604714180824E-3</v>
      </c>
      <c r="CH125" s="90">
        <f t="shared" si="630"/>
        <v>-2.0222802439854637E-2</v>
      </c>
      <c r="CI125" s="90">
        <f t="shared" si="630"/>
        <v>-4.1109515506167593E-2</v>
      </c>
      <c r="CJ125" s="90">
        <f t="shared" si="630"/>
        <v>-4.5417295185572804E-2</v>
      </c>
      <c r="CK125" s="90">
        <f t="shared" si="630"/>
        <v>-6.7600383736421188E-2</v>
      </c>
      <c r="CL125" s="90">
        <f t="shared" si="630"/>
        <v>-6.650278713325064E-2</v>
      </c>
      <c r="CM125" s="90">
        <f t="shared" si="630"/>
        <v>-6.8979829863931252E-2</v>
      </c>
      <c r="CN125" s="90">
        <f t="shared" si="631"/>
        <v>-9.4302477365904358E-2</v>
      </c>
      <c r="CO125" s="90">
        <f t="shared" si="631"/>
        <v>-9.998099130680338E-2</v>
      </c>
      <c r="CP125" s="90">
        <f t="shared" si="631"/>
        <v>-0.10627589656810699</v>
      </c>
      <c r="CQ125" s="90">
        <f t="shared" si="631"/>
        <v>-0.11438035349276399</v>
      </c>
      <c r="CR125" s="90">
        <f t="shared" si="631"/>
        <v>-0.12082144504706771</v>
      </c>
      <c r="CS125" s="90">
        <f t="shared" si="631"/>
        <v>-0.12178230971385862</v>
      </c>
      <c r="CT125" s="90">
        <f t="shared" si="631"/>
        <v>-0.10798717528582824</v>
      </c>
    </row>
    <row r="126" spans="2:98">
      <c r="B126" s="29" t="s">
        <v>5</v>
      </c>
      <c r="N126" s="6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45">
        <f t="shared" si="624"/>
        <v>4.0900372168282129E-2</v>
      </c>
      <c r="AA126" s="37">
        <f t="shared" si="624"/>
        <v>3.9924811731514964E-2</v>
      </c>
      <c r="AB126" s="37">
        <f t="shared" si="624"/>
        <v>3.6783137830053159E-2</v>
      </c>
      <c r="AC126" s="37">
        <f t="shared" si="624"/>
        <v>4.0402944825643328E-2</v>
      </c>
      <c r="AD126" s="37">
        <f t="shared" si="624"/>
        <v>3.3626959286984226E-2</v>
      </c>
      <c r="AE126" s="37">
        <f t="shared" si="624"/>
        <v>3.9504997064754521E-2</v>
      </c>
      <c r="AF126" s="37">
        <f t="shared" si="624"/>
        <v>3.3148032765735191E-2</v>
      </c>
      <c r="AG126" s="37">
        <f t="shared" si="632"/>
        <v>3.1578354079343507E-2</v>
      </c>
      <c r="AH126" s="64">
        <f t="shared" si="632"/>
        <v>3.1140956384066776E-2</v>
      </c>
      <c r="AI126" s="90">
        <f t="shared" si="632"/>
        <v>4.1967412838745943E-2</v>
      </c>
      <c r="AJ126" s="90">
        <f t="shared" si="632"/>
        <v>3.8578987810173659E-2</v>
      </c>
      <c r="AK126" s="64">
        <f t="shared" si="632"/>
        <v>2.7841809730549283E-2</v>
      </c>
      <c r="AL126" s="90">
        <f t="shared" si="632"/>
        <v>3.4427441105579604E-2</v>
      </c>
      <c r="AM126" s="64">
        <f t="shared" si="632"/>
        <v>4.3328266548554151E-2</v>
      </c>
      <c r="AN126" s="64">
        <f t="shared" si="626"/>
        <v>4.711789967720259E-2</v>
      </c>
      <c r="AO126" s="64">
        <f t="shared" si="626"/>
        <v>1.6775681469781256E-2</v>
      </c>
      <c r="AP126" s="64">
        <f t="shared" si="626"/>
        <v>-6.3176344921999306E-2</v>
      </c>
      <c r="AQ126" s="64">
        <f t="shared" si="626"/>
        <v>-6.2893220729397736E-2</v>
      </c>
      <c r="AR126" s="90">
        <f t="shared" si="626"/>
        <v>-7.8616370909263544E-3</v>
      </c>
      <c r="AS126" s="90">
        <f t="shared" si="626"/>
        <v>4.2900913587375911E-3</v>
      </c>
      <c r="AT126" s="90">
        <f t="shared" si="626"/>
        <v>7.196605151072788E-3</v>
      </c>
      <c r="AU126" s="90">
        <f t="shared" si="626"/>
        <v>7.3426176300717128E-3</v>
      </c>
      <c r="AV126" s="90">
        <f t="shared" si="626"/>
        <v>-9.6638089058944665E-3</v>
      </c>
      <c r="AW126" s="90">
        <f t="shared" si="626"/>
        <v>-6.2638850564826765E-3</v>
      </c>
      <c r="AX126" s="90">
        <f t="shared" si="627"/>
        <v>1.3119142109048409E-2</v>
      </c>
      <c r="AY126" s="90">
        <f t="shared" si="627"/>
        <v>1.541528597882591E-3</v>
      </c>
      <c r="AZ126" s="90">
        <f t="shared" si="627"/>
        <v>3.5080318345943606E-3</v>
      </c>
      <c r="BA126" s="90">
        <f t="shared" si="627"/>
        <v>7.5088808791600181E-2</v>
      </c>
      <c r="BB126" s="90">
        <f t="shared" si="627"/>
        <v>0.23678650521532907</v>
      </c>
      <c r="BC126" s="90">
        <f t="shared" si="627"/>
        <v>0.25444280542326414</v>
      </c>
      <c r="BD126" s="90">
        <f t="shared" si="627"/>
        <v>0.1330443584226042</v>
      </c>
      <c r="BE126" s="90">
        <f t="shared" si="627"/>
        <v>0.10332977248296848</v>
      </c>
      <c r="BF126" s="90">
        <f t="shared" si="633"/>
        <v>9.9888233522622549E-2</v>
      </c>
      <c r="BG126" s="90">
        <f t="shared" si="633"/>
        <v>0.10278539629613381</v>
      </c>
      <c r="BH126" s="90">
        <f t="shared" si="633"/>
        <v>0.13109565941806034</v>
      </c>
      <c r="BI126" s="90">
        <f t="shared" si="633"/>
        <v>0.1346856109508543</v>
      </c>
      <c r="BJ126" s="90">
        <f t="shared" si="633"/>
        <v>9.9233279475911207E-2</v>
      </c>
      <c r="BK126" s="90">
        <f t="shared" si="633"/>
        <v>9.7123766904701148E-2</v>
      </c>
      <c r="BL126" s="90">
        <f t="shared" si="633"/>
        <v>8.9628850785714587E-2</v>
      </c>
      <c r="BM126" s="90">
        <f t="shared" si="633"/>
        <v>5.4298150612059226E-2</v>
      </c>
      <c r="BN126" s="90">
        <f t="shared" si="633"/>
        <v>-1.8961418486617143E-3</v>
      </c>
      <c r="BO126" s="90">
        <f t="shared" si="633"/>
        <v>-3.2043911453446428E-2</v>
      </c>
      <c r="BP126" s="64">
        <f t="shared" si="633"/>
        <v>3.7676832008141758E-2</v>
      </c>
      <c r="BQ126" s="90">
        <f t="shared" si="633"/>
        <v>4.6823922398632423E-2</v>
      </c>
      <c r="BR126" s="90">
        <f t="shared" si="633"/>
        <v>4.7639642957510553E-2</v>
      </c>
      <c r="BS126" s="90">
        <f t="shared" si="633"/>
        <v>4.671058133963113E-2</v>
      </c>
      <c r="BT126" s="90">
        <f t="shared" si="629"/>
        <v>3.9797860454354961E-2</v>
      </c>
      <c r="BU126" s="90">
        <f t="shared" si="629"/>
        <v>4.0226121320765973E-2</v>
      </c>
      <c r="BV126" s="90">
        <f t="shared" si="629"/>
        <v>4.6569002323728848E-2</v>
      </c>
      <c r="BW126" s="90">
        <f t="shared" si="629"/>
        <v>5.9485114684102891E-2</v>
      </c>
      <c r="BX126" s="90">
        <f t="shared" si="629"/>
        <v>5.717986440078926E-2</v>
      </c>
      <c r="BY126" s="90">
        <f t="shared" si="629"/>
        <v>5.5828671366602745E-2</v>
      </c>
      <c r="BZ126" s="90">
        <f t="shared" si="629"/>
        <v>4.7902931920387637E-2</v>
      </c>
      <c r="CA126" s="90">
        <f t="shared" si="629"/>
        <v>6.1176222993072127E-2</v>
      </c>
      <c r="CB126" s="90">
        <f t="shared" si="629"/>
        <v>4.9228938878448592E-2</v>
      </c>
      <c r="CC126" s="90">
        <f t="shared" si="629"/>
        <v>4.9472249243992517E-2</v>
      </c>
      <c r="CD126" s="90">
        <f t="shared" si="630"/>
        <v>4.8022063960889705E-2</v>
      </c>
      <c r="CE126" s="90">
        <f t="shared" si="630"/>
        <v>4.0030647133077357E-2</v>
      </c>
      <c r="CF126" s="90">
        <f t="shared" si="630"/>
        <v>4.3668612547475671E-2</v>
      </c>
      <c r="CG126" s="90">
        <f t="shared" si="630"/>
        <v>4.2118677303631502E-2</v>
      </c>
      <c r="CH126" s="90">
        <f t="shared" si="630"/>
        <v>4.3021512312183763E-2</v>
      </c>
      <c r="CI126" s="90">
        <f t="shared" si="630"/>
        <v>3.2380518295623606E-2</v>
      </c>
      <c r="CJ126" s="90">
        <f t="shared" si="630"/>
        <v>4.236354006783527E-2</v>
      </c>
      <c r="CK126" s="90">
        <f t="shared" si="630"/>
        <v>3.0220652976149731E-2</v>
      </c>
      <c r="CL126" s="90">
        <f t="shared" si="630"/>
        <v>4.3406652955663372E-2</v>
      </c>
      <c r="CM126" s="90">
        <f t="shared" si="630"/>
        <v>4.365283568041578E-2</v>
      </c>
      <c r="CN126" s="90">
        <f t="shared" si="631"/>
        <v>2.6582977718402789E-2</v>
      </c>
      <c r="CO126" s="90">
        <f t="shared" si="631"/>
        <v>3.8590471321216624E-2</v>
      </c>
      <c r="CP126" s="90">
        <f t="shared" si="631"/>
        <v>3.9063681609163403E-2</v>
      </c>
      <c r="CQ126" s="90">
        <f t="shared" si="631"/>
        <v>3.727357372982687E-2</v>
      </c>
      <c r="CR126" s="90">
        <f t="shared" si="631"/>
        <v>3.4010254893932945E-2</v>
      </c>
      <c r="CS126" s="90">
        <f t="shared" si="631"/>
        <v>3.4396858112569095E-2</v>
      </c>
      <c r="CT126" s="90">
        <f t="shared" si="631"/>
        <v>3.5323651987439364E-2</v>
      </c>
    </row>
    <row r="127" spans="2:98">
      <c r="B127" s="53" t="s">
        <v>30</v>
      </c>
      <c r="N127" s="6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45">
        <f t="shared" si="624"/>
        <v>4.8232287446963618E-2</v>
      </c>
      <c r="AA127" s="37">
        <f t="shared" si="624"/>
        <v>4.5180618959874019E-2</v>
      </c>
      <c r="AB127" s="37">
        <f t="shared" si="624"/>
        <v>4.1085995390846897E-2</v>
      </c>
      <c r="AC127" s="37">
        <f t="shared" si="624"/>
        <v>4.1346065537248622E-2</v>
      </c>
      <c r="AD127" s="37">
        <f t="shared" si="624"/>
        <v>3.8954168877229023E-2</v>
      </c>
      <c r="AE127" s="37">
        <f t="shared" si="624"/>
        <v>6.1027793915279682E-2</v>
      </c>
      <c r="AF127" s="37">
        <f t="shared" si="624"/>
        <v>5.0568504613716092E-2</v>
      </c>
      <c r="AG127" s="37">
        <f t="shared" si="632"/>
        <v>5.141269104478341E-2</v>
      </c>
      <c r="AH127" s="64">
        <f t="shared" si="632"/>
        <v>5.3287098364967811E-2</v>
      </c>
      <c r="AI127" s="90">
        <f t="shared" si="632"/>
        <v>6.6751155010147167E-2</v>
      </c>
      <c r="AJ127" s="90">
        <f t="shared" si="632"/>
        <v>6.5230180128290183E-2</v>
      </c>
      <c r="AK127" s="64">
        <f t="shared" si="632"/>
        <v>5.9619579663912514E-2</v>
      </c>
      <c r="AL127" s="90">
        <f t="shared" si="632"/>
        <v>6.541250328532322E-2</v>
      </c>
      <c r="AM127" s="64">
        <f t="shared" si="632"/>
        <v>7.4141179228660148E-2</v>
      </c>
      <c r="AN127" s="64">
        <f t="shared" si="626"/>
        <v>8.6634589877812473E-2</v>
      </c>
      <c r="AO127" s="64">
        <f t="shared" si="626"/>
        <v>6.4062626795245992E-2</v>
      </c>
      <c r="AP127" s="64">
        <f t="shared" si="626"/>
        <v>-2.998004228125295E-2</v>
      </c>
      <c r="AQ127" s="64">
        <f t="shared" si="626"/>
        <v>-9.0750198715523811E-2</v>
      </c>
      <c r="AR127" s="90">
        <f t="shared" si="626"/>
        <v>-6.1737638197410516E-2</v>
      </c>
      <c r="AS127" s="90">
        <f t="shared" si="626"/>
        <v>-5.7585386487924106E-2</v>
      </c>
      <c r="AT127" s="90">
        <f t="shared" si="626"/>
        <v>-5.1302820827457629E-2</v>
      </c>
      <c r="AU127" s="90">
        <f t="shared" si="626"/>
        <v>-4.3456801910144005E-2</v>
      </c>
      <c r="AV127" s="90">
        <f t="shared" si="626"/>
        <v>-4.2940115710363491E-2</v>
      </c>
      <c r="AW127" s="90">
        <f t="shared" si="626"/>
        <v>-2.0248395461989976E-2</v>
      </c>
      <c r="AX127" s="90">
        <f t="shared" si="627"/>
        <v>-8.0575691770505831E-3</v>
      </c>
      <c r="AY127" s="90">
        <f t="shared" si="627"/>
        <v>-1.8827735690450154E-2</v>
      </c>
      <c r="AZ127" s="90">
        <f t="shared" si="627"/>
        <v>-2.2802801890851265E-2</v>
      </c>
      <c r="BA127" s="90">
        <f t="shared" si="627"/>
        <v>5.0811435292777318E-2</v>
      </c>
      <c r="BB127" s="90">
        <f t="shared" si="627"/>
        <v>0.24200764364384386</v>
      </c>
      <c r="BC127" s="90">
        <f t="shared" si="627"/>
        <v>0.38804930646808766</v>
      </c>
      <c r="BD127" s="90">
        <f t="shared" si="627"/>
        <v>0.35908512835725936</v>
      </c>
      <c r="BE127" s="90">
        <f t="shared" si="627"/>
        <v>0.33761652528418029</v>
      </c>
      <c r="BF127" s="90">
        <f t="shared" si="633"/>
        <v>0.32284769256300883</v>
      </c>
      <c r="BG127" s="90">
        <f t="shared" si="633"/>
        <v>0.30151785402549613</v>
      </c>
      <c r="BH127" s="90">
        <f t="shared" si="633"/>
        <v>0.29436591202403628</v>
      </c>
      <c r="BI127" s="90">
        <f t="shared" si="633"/>
        <v>0.26453540219795868</v>
      </c>
      <c r="BJ127" s="90">
        <f t="shared" si="633"/>
        <v>0.23550661642891346</v>
      </c>
      <c r="BK127" s="90">
        <f t="shared" si="633"/>
        <v>0.23804567551647859</v>
      </c>
      <c r="BL127" s="90">
        <f t="shared" si="633"/>
        <v>0.22496872107608579</v>
      </c>
      <c r="BM127" s="90">
        <f t="shared" si="633"/>
        <v>0.16537453746802644</v>
      </c>
      <c r="BN127" s="90">
        <f t="shared" si="633"/>
        <v>7.6211621829405329E-2</v>
      </c>
      <c r="BO127" s="90">
        <f t="shared" si="633"/>
        <v>5.303250411610172E-3</v>
      </c>
      <c r="BP127" s="64">
        <f t="shared" si="633"/>
        <v>3.1599894390412775E-3</v>
      </c>
      <c r="BQ127" s="90">
        <f t="shared" si="633"/>
        <v>1.9232997570923782E-3</v>
      </c>
      <c r="BR127" s="90">
        <f t="shared" si="633"/>
        <v>7.5097537877713005E-3</v>
      </c>
      <c r="BS127" s="90">
        <f t="shared" si="633"/>
        <v>1.0211099175233551E-2</v>
      </c>
      <c r="BT127" s="90">
        <f t="shared" si="629"/>
        <v>1.3361509029812479E-2</v>
      </c>
      <c r="BU127" s="90">
        <f t="shared" si="629"/>
        <v>2.0630748179720548E-2</v>
      </c>
      <c r="BV127" s="90">
        <f t="shared" si="629"/>
        <v>2.4191657593980676E-2</v>
      </c>
      <c r="BW127" s="90">
        <f t="shared" si="629"/>
        <v>4.0793389406588387E-2</v>
      </c>
      <c r="BX127" s="90">
        <f t="shared" si="629"/>
        <v>5.7415745498630377E-2</v>
      </c>
      <c r="BY127" s="90">
        <f t="shared" si="629"/>
        <v>7.1449045572647751E-2</v>
      </c>
      <c r="BZ127" s="90">
        <f t="shared" si="629"/>
        <v>8.1285471043289981E-2</v>
      </c>
      <c r="CA127" s="90">
        <f t="shared" si="629"/>
        <v>9.2249289395216261E-2</v>
      </c>
      <c r="CB127" s="90">
        <f t="shared" si="629"/>
        <v>0.11057193764205708</v>
      </c>
      <c r="CC127" s="90">
        <f t="shared" si="629"/>
        <v>0.13193966581495431</v>
      </c>
      <c r="CD127" s="90">
        <f t="shared" si="630"/>
        <v>0.13752447795084244</v>
      </c>
      <c r="CE127" s="90">
        <f t="shared" si="630"/>
        <v>0.14206853921015683</v>
      </c>
      <c r="CF127" s="90">
        <f t="shared" si="630"/>
        <v>0.15474143858602063</v>
      </c>
      <c r="CG127" s="90">
        <f t="shared" si="630"/>
        <v>0.16323067673269298</v>
      </c>
      <c r="CH127" s="90">
        <f t="shared" si="630"/>
        <v>0.16625126802722057</v>
      </c>
      <c r="CI127" s="90">
        <f t="shared" si="630"/>
        <v>0.14478999906129686</v>
      </c>
      <c r="CJ127" s="90">
        <f t="shared" si="630"/>
        <v>0.13602946981624187</v>
      </c>
      <c r="CK127" s="90">
        <f t="shared" si="630"/>
        <v>0.10970390943339869</v>
      </c>
      <c r="CL127" s="90">
        <f t="shared" si="630"/>
        <v>0.10262553097924632</v>
      </c>
      <c r="CM127" s="90">
        <f t="shared" si="630"/>
        <v>0.10208980236549547</v>
      </c>
      <c r="CN127" s="90">
        <f t="shared" si="631"/>
        <v>7.2152671605864249E-2</v>
      </c>
      <c r="CO127" s="90">
        <f t="shared" si="631"/>
        <v>6.9899177913971267E-2</v>
      </c>
      <c r="CP127" s="90">
        <f t="shared" si="631"/>
        <v>5.8044283087138604E-2</v>
      </c>
      <c r="CQ127" s="90">
        <f t="shared" si="631"/>
        <v>4.8807677700617225E-2</v>
      </c>
      <c r="CR127" s="90">
        <f t="shared" si="631"/>
        <v>3.9673037551162249E-2</v>
      </c>
      <c r="CS127" s="90">
        <f t="shared" si="631"/>
        <v>2.66069358863672E-2</v>
      </c>
      <c r="CT127" s="90">
        <f t="shared" si="631"/>
        <v>3.1573754208342075E-2</v>
      </c>
    </row>
    <row r="128" spans="2:98">
      <c r="B128" s="29"/>
      <c r="N128" s="6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45"/>
      <c r="AA128" s="37"/>
      <c r="AB128" s="37"/>
      <c r="AC128" s="37"/>
      <c r="AD128" s="37"/>
      <c r="AE128" s="37"/>
      <c r="AF128" s="37"/>
      <c r="AG128" s="37"/>
      <c r="AH128" s="64"/>
      <c r="AI128" s="90"/>
      <c r="AJ128" s="90"/>
      <c r="AK128" s="64">
        <f>+AK105/Y105-1</f>
        <v>2.1352897704202345E-2</v>
      </c>
      <c r="AL128" s="90">
        <f>+AL105/Z105-1</f>
        <v>2.7243647419468386E-2</v>
      </c>
      <c r="AM128" s="64">
        <f>+AM105/AA105-1</f>
        <v>3.7169126037488676E-2</v>
      </c>
      <c r="AN128" s="64">
        <f t="shared" si="626"/>
        <v>5.2357639604867501E-2</v>
      </c>
      <c r="AO128" s="64">
        <f t="shared" si="626"/>
        <v>2.6247739297044381E-2</v>
      </c>
      <c r="AP128" s="64">
        <f t="shared" si="626"/>
        <v>-5.7469178363591E-2</v>
      </c>
      <c r="AQ128" s="64">
        <f t="shared" si="626"/>
        <v>-0.10494290108165749</v>
      </c>
      <c r="AR128" s="90">
        <f t="shared" si="626"/>
        <v>-6.773783864203653E-2</v>
      </c>
      <c r="AS128" s="90">
        <f t="shared" si="626"/>
        <v>-6.2071302852870991E-2</v>
      </c>
      <c r="AT128" s="90">
        <f t="shared" si="626"/>
        <v>-5.6327557263981975E-2</v>
      </c>
      <c r="AU128" s="90">
        <f t="shared" si="626"/>
        <v>-4.7046061111244764E-2</v>
      </c>
      <c r="AV128" s="90">
        <f t="shared" si="626"/>
        <v>-4.5823743412628404E-2</v>
      </c>
      <c r="AW128" s="90">
        <f t="shared" si="626"/>
        <v>-2.5001428000008818E-2</v>
      </c>
      <c r="AX128" s="90">
        <f t="shared" si="627"/>
        <v>-9.1678777023039837E-3</v>
      </c>
      <c r="AY128" s="90">
        <f t="shared" si="627"/>
        <v>-1.8785130235024372E-2</v>
      </c>
      <c r="AZ128" s="90">
        <f t="shared" si="627"/>
        <v>-2.4804685246428759E-2</v>
      </c>
      <c r="BA128" s="90">
        <f t="shared" si="627"/>
        <v>5.1446542152489672E-2</v>
      </c>
      <c r="BB128" s="90">
        <f t="shared" si="627"/>
        <v>0.2400370061910051</v>
      </c>
      <c r="BC128" s="90">
        <f t="shared" si="627"/>
        <v>0.36908659143793132</v>
      </c>
      <c r="BD128" s="90">
        <f t="shared" si="627"/>
        <v>0.31741198770153267</v>
      </c>
      <c r="BE128" s="90">
        <f t="shared" si="627"/>
        <v>0.29382282492387257</v>
      </c>
      <c r="BF128" s="90">
        <f t="shared" si="633"/>
        <v>0.2798050608414524</v>
      </c>
      <c r="BG128" s="90">
        <f t="shared" si="633"/>
        <v>0.25996841705576101</v>
      </c>
      <c r="BH128" s="90">
        <f t="shared" si="633"/>
        <v>0.25774140359964104</v>
      </c>
      <c r="BI128" s="90">
        <f t="shared" si="633"/>
        <v>0.23411295358764028</v>
      </c>
      <c r="BJ128" s="90">
        <f t="shared" si="633"/>
        <v>0.20396752791585659</v>
      </c>
      <c r="BK128" s="90">
        <f t="shared" si="633"/>
        <v>0.20468019619343525</v>
      </c>
      <c r="BL128" s="90">
        <f t="shared" si="633"/>
        <v>0.19502941926885509</v>
      </c>
      <c r="BM128" s="90">
        <f t="shared" si="633"/>
        <v>0.13993370749948841</v>
      </c>
      <c r="BN128" s="90">
        <f t="shared" si="633"/>
        <v>5.3925197209846676E-2</v>
      </c>
      <c r="BO128" s="90">
        <f t="shared" si="633"/>
        <v>-1.2957467291451419E-2</v>
      </c>
      <c r="BP128" s="64">
        <f t="shared" si="633"/>
        <v>1.6037530774770659E-3</v>
      </c>
      <c r="BQ128" s="90">
        <f t="shared" si="633"/>
        <v>1.9912006839155616E-3</v>
      </c>
      <c r="BR128" s="90">
        <f t="shared" si="633"/>
        <v>8.1004920209035713E-3</v>
      </c>
      <c r="BS128" s="90">
        <f t="shared" si="633"/>
        <v>1.0446187892746872E-2</v>
      </c>
      <c r="BT128" s="90">
        <f t="shared" si="629"/>
        <v>1.1496498875495753E-2</v>
      </c>
      <c r="BU128" s="90">
        <f t="shared" si="629"/>
        <v>1.690291644906905E-2</v>
      </c>
      <c r="BV128" s="90">
        <f t="shared" si="629"/>
        <v>2.0273847174443249E-2</v>
      </c>
      <c r="BW128" s="90">
        <f t="shared" si="629"/>
        <v>3.0382403317890105E-2</v>
      </c>
      <c r="BX128" s="90">
        <f t="shared" si="629"/>
        <v>3.4317772745326769E-2</v>
      </c>
      <c r="BY128" s="90">
        <f t="shared" si="629"/>
        <v>3.4792106555761704E-2</v>
      </c>
      <c r="BZ128" s="90">
        <f t="shared" si="629"/>
        <v>3.2655981702130132E-2</v>
      </c>
      <c r="CA128" s="90">
        <f t="shared" si="629"/>
        <v>3.581246623269374E-2</v>
      </c>
      <c r="CB128" s="90">
        <f t="shared" si="629"/>
        <v>3.6083255371427425E-2</v>
      </c>
      <c r="CC128" s="90">
        <f t="shared" si="629"/>
        <v>4.5837813705548403E-2</v>
      </c>
      <c r="CD128" s="90">
        <f t="shared" si="630"/>
        <v>4.4611994874299565E-2</v>
      </c>
      <c r="CE128" s="90">
        <f t="shared" si="630"/>
        <v>3.9334071925005043E-2</v>
      </c>
      <c r="CF128" s="90">
        <f t="shared" si="630"/>
        <v>3.9197369041005681E-2</v>
      </c>
      <c r="CG128" s="90">
        <f t="shared" si="630"/>
        <v>3.3384915167344653E-2</v>
      </c>
      <c r="CH128" s="90">
        <f t="shared" si="630"/>
        <v>2.347879447969925E-2</v>
      </c>
      <c r="CI128" s="90">
        <f t="shared" si="630"/>
        <v>2.9872993339998821E-3</v>
      </c>
      <c r="CJ128" s="90">
        <f t="shared" si="630"/>
        <v>-3.5074390415013035E-4</v>
      </c>
      <c r="CK128" s="90">
        <f t="shared" si="630"/>
        <v>-2.1608388958023639E-2</v>
      </c>
      <c r="CL128" s="90">
        <f t="shared" si="630"/>
        <v>-1.9537645297103778E-2</v>
      </c>
      <c r="CM128" s="90">
        <f t="shared" si="630"/>
        <v>-2.1139835260450157E-2</v>
      </c>
      <c r="CN128" s="90">
        <f t="shared" si="631"/>
        <v>-4.5663450889300461E-2</v>
      </c>
      <c r="CO128" s="90">
        <f t="shared" si="631"/>
        <v>-4.6889341114855099E-2</v>
      </c>
      <c r="CP128" s="90">
        <f t="shared" si="631"/>
        <v>-5.4634157579161458E-2</v>
      </c>
      <c r="CQ128" s="90">
        <f t="shared" si="631"/>
        <v>-6.0862160828842216E-2</v>
      </c>
      <c r="CR128" s="90">
        <f t="shared" si="631"/>
        <v>-6.4230097048671997E-2</v>
      </c>
      <c r="CS128" s="90">
        <f t="shared" si="631"/>
        <v>-6.4624670208385582E-2</v>
      </c>
      <c r="CT128" s="90">
        <f t="shared" si="631"/>
        <v>-5.1442517098118201E-2</v>
      </c>
    </row>
    <row r="129" spans="2:98">
      <c r="B129" s="28" t="s">
        <v>6</v>
      </c>
      <c r="N129" s="6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45"/>
      <c r="AA129" s="37"/>
      <c r="AB129" s="37"/>
      <c r="AC129" s="37"/>
      <c r="AD129" s="37"/>
      <c r="AE129" s="37"/>
      <c r="AF129" s="37"/>
      <c r="AG129" s="37"/>
      <c r="AH129" s="64"/>
      <c r="AI129" s="90"/>
      <c r="AJ129" s="90"/>
      <c r="AK129" s="64"/>
      <c r="AL129" s="90"/>
      <c r="AM129" s="64"/>
      <c r="AN129" s="64"/>
      <c r="AO129" s="64"/>
      <c r="AP129" s="64"/>
      <c r="AQ129" s="64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64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</row>
    <row r="130" spans="2:98" hidden="1">
      <c r="B130" s="29"/>
      <c r="N130" s="6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45"/>
      <c r="AA130" s="37"/>
      <c r="AB130" s="37"/>
      <c r="AC130" s="37"/>
      <c r="AD130" s="37"/>
      <c r="AE130" s="37"/>
      <c r="AF130" s="37"/>
      <c r="AG130" s="37"/>
      <c r="AH130" s="64"/>
      <c r="AI130" s="90"/>
      <c r="AJ130" s="90"/>
      <c r="AK130" s="64"/>
      <c r="AL130" s="90"/>
      <c r="AM130" s="64"/>
      <c r="AN130" s="64"/>
      <c r="AO130" s="64"/>
      <c r="AP130" s="64"/>
      <c r="AQ130" s="64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64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</row>
    <row r="131" spans="2:98">
      <c r="B131" s="29" t="s">
        <v>3</v>
      </c>
      <c r="N131" s="6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45">
        <f t="shared" ref="Z131:AI134" si="634">+Z108/N108-1</f>
        <v>9.5112429855119363E-2</v>
      </c>
      <c r="AA131" s="37">
        <f t="shared" si="634"/>
        <v>9.649982592263906E-2</v>
      </c>
      <c r="AB131" s="37">
        <f t="shared" si="634"/>
        <v>9.9175510246342524E-2</v>
      </c>
      <c r="AC131" s="37">
        <f t="shared" si="634"/>
        <v>0.1074302119019066</v>
      </c>
      <c r="AD131" s="37">
        <f t="shared" si="634"/>
        <v>0.10739257073986064</v>
      </c>
      <c r="AE131" s="37">
        <f t="shared" si="634"/>
        <v>0.14817568332238351</v>
      </c>
      <c r="AF131" s="37">
        <f t="shared" si="634"/>
        <v>0.15351279356521852</v>
      </c>
      <c r="AG131" s="37">
        <f t="shared" si="634"/>
        <v>0.16815477794810763</v>
      </c>
      <c r="AH131" s="64">
        <f t="shared" si="634"/>
        <v>0.17909066399578855</v>
      </c>
      <c r="AI131" s="90">
        <f t="shared" si="634"/>
        <v>0.21668302628307234</v>
      </c>
      <c r="AJ131" s="90">
        <f t="shared" ref="AJ131:AS134" si="635">+AJ108/X108-1</f>
        <v>0.22660407543821903</v>
      </c>
      <c r="AK131" s="64">
        <f t="shared" si="635"/>
        <v>0.22899108420943781</v>
      </c>
      <c r="AL131" s="90">
        <f t="shared" si="635"/>
        <v>0.24442215547232204</v>
      </c>
      <c r="AM131" s="64">
        <f t="shared" si="635"/>
        <v>0.26179794863379668</v>
      </c>
      <c r="AN131" s="64">
        <f t="shared" si="635"/>
        <v>0.28775932933643467</v>
      </c>
      <c r="AO131" s="64">
        <f t="shared" si="635"/>
        <v>0.2661269101050141</v>
      </c>
      <c r="AP131" s="64">
        <f t="shared" si="635"/>
        <v>0.16170473511640182</v>
      </c>
      <c r="AQ131" s="64">
        <f t="shared" si="635"/>
        <v>4.8782435965927462E-2</v>
      </c>
      <c r="AR131" s="90">
        <f t="shared" si="635"/>
        <v>3.3867687538290836E-2</v>
      </c>
      <c r="AS131" s="90">
        <f t="shared" si="635"/>
        <v>3.7088788325869704E-3</v>
      </c>
      <c r="AT131" s="90">
        <f t="shared" ref="AT131:BC134" si="636">+AT108/AH108-1</f>
        <v>-9.7316554954284262E-3</v>
      </c>
      <c r="AU131" s="90">
        <f t="shared" si="636"/>
        <v>-2.5569093372199925E-2</v>
      </c>
      <c r="AV131" s="90">
        <f t="shared" si="636"/>
        <v>-3.980292442099298E-2</v>
      </c>
      <c r="AW131" s="90">
        <f t="shared" si="636"/>
        <v>-3.6949636610487668E-2</v>
      </c>
      <c r="AX131" s="90">
        <f t="shared" si="636"/>
        <v>-2.838547335734154E-2</v>
      </c>
      <c r="AY131" s="90">
        <f t="shared" si="636"/>
        <v>-4.8317514333491518E-2</v>
      </c>
      <c r="AZ131" s="90">
        <f t="shared" si="636"/>
        <v>-6.7388111597684652E-2</v>
      </c>
      <c r="BA131" s="90">
        <f t="shared" si="636"/>
        <v>1.1692587335583315E-3</v>
      </c>
      <c r="BB131" s="90">
        <f t="shared" si="636"/>
        <v>0.19193327622867296</v>
      </c>
      <c r="BC131" s="90">
        <f t="shared" si="636"/>
        <v>0.36356134450052346</v>
      </c>
      <c r="BD131" s="90">
        <f t="shared" ref="BD131:BI134" si="637">+BD108/AR108-1</f>
        <v>0.42105631634555452</v>
      </c>
      <c r="BE131" s="90">
        <f t="shared" si="637"/>
        <v>0.44254823094625872</v>
      </c>
      <c r="BF131" s="90">
        <f t="shared" si="637"/>
        <v>0.45583555133521036</v>
      </c>
      <c r="BG131" s="90">
        <f t="shared" si="637"/>
        <v>0.45591285476103938</v>
      </c>
      <c r="BH131" s="90">
        <f t="shared" si="637"/>
        <v>0.46458469670403213</v>
      </c>
      <c r="BI131" s="90">
        <f t="shared" si="637"/>
        <v>0.46155764067543004</v>
      </c>
      <c r="BJ131" s="90">
        <f t="shared" ref="BJ131:BS131" si="638">+BJ108/AX108-1</f>
        <v>0.43776065460224189</v>
      </c>
      <c r="BK131" s="90">
        <f t="shared" si="638"/>
        <v>0.44696085796050844</v>
      </c>
      <c r="BL131" s="90">
        <f t="shared" si="638"/>
        <v>0.4485994710617931</v>
      </c>
      <c r="BM131" s="90">
        <f t="shared" si="638"/>
        <v>0.37948897347712118</v>
      </c>
      <c r="BN131" s="90">
        <f t="shared" si="638"/>
        <v>0.24998365185726112</v>
      </c>
      <c r="BO131" s="90">
        <f t="shared" si="638"/>
        <v>0.1976585336209431</v>
      </c>
      <c r="BP131" s="64">
        <f t="shared" si="638"/>
        <v>0.15973998948014279</v>
      </c>
      <c r="BQ131" s="90">
        <f t="shared" si="638"/>
        <v>0.15331433623286639</v>
      </c>
      <c r="BR131" s="90">
        <f t="shared" si="638"/>
        <v>0.15462540674496017</v>
      </c>
      <c r="BS131" s="90">
        <f t="shared" si="638"/>
        <v>0.16071303549787186</v>
      </c>
      <c r="BT131" s="90">
        <f t="shared" ref="BT131:CC135" si="639">+BT108/BH108-1</f>
        <v>0.16008340367566154</v>
      </c>
      <c r="BU131" s="90">
        <f t="shared" si="639"/>
        <v>0.16051734124085493</v>
      </c>
      <c r="BV131" s="90">
        <f t="shared" si="639"/>
        <v>0.16056171895086946</v>
      </c>
      <c r="BW131" s="90">
        <f t="shared" si="639"/>
        <v>0.17473892460936069</v>
      </c>
      <c r="BX131" s="90">
        <f t="shared" si="639"/>
        <v>0.17910697555314203</v>
      </c>
      <c r="BY131" s="90">
        <f t="shared" si="639"/>
        <v>0.17719215602104943</v>
      </c>
      <c r="BZ131" s="90">
        <f t="shared" si="639"/>
        <v>0.18182924621398655</v>
      </c>
      <c r="CA131" s="90">
        <f t="shared" si="639"/>
        <v>0.16368144185769085</v>
      </c>
      <c r="CB131" s="90">
        <f t="shared" si="639"/>
        <v>0.17759483855365921</v>
      </c>
      <c r="CC131" s="90">
        <f t="shared" si="639"/>
        <v>0.1862155805781267</v>
      </c>
      <c r="CD131" s="90">
        <f t="shared" ref="CD131:CM135" si="640">+CD108/BR108-1</f>
        <v>0.18040839136687237</v>
      </c>
      <c r="CE131" s="90">
        <f t="shared" si="640"/>
        <v>0.16403303400034619</v>
      </c>
      <c r="CF131" s="90">
        <f t="shared" si="640"/>
        <v>0.16012221823128736</v>
      </c>
      <c r="CG131" s="90">
        <f t="shared" si="640"/>
        <v>0.14220737678332274</v>
      </c>
      <c r="CH131" s="90">
        <f t="shared" si="640"/>
        <v>0.11948772550254683</v>
      </c>
      <c r="CI131" s="90">
        <f t="shared" si="640"/>
        <v>9.0249582509494664E-2</v>
      </c>
      <c r="CJ131" s="90">
        <f t="shared" si="640"/>
        <v>7.1107148424547795E-2</v>
      </c>
      <c r="CK131" s="90">
        <f t="shared" si="640"/>
        <v>4.6734690704172133E-2</v>
      </c>
      <c r="CL131" s="90">
        <f t="shared" si="640"/>
        <v>4.6089269043658954E-2</v>
      </c>
      <c r="CM131" s="90">
        <f t="shared" si="640"/>
        <v>2.7782524692781196E-2</v>
      </c>
      <c r="CN131" s="90">
        <f t="shared" ref="CN131:CT135" si="641">+CN108/CB108-1</f>
        <v>-7.882315499681658E-3</v>
      </c>
      <c r="CO131" s="90">
        <f t="shared" si="641"/>
        <v>-1.8736098605392049E-2</v>
      </c>
      <c r="CP131" s="90">
        <f t="shared" si="641"/>
        <v>-3.4363530716877255E-2</v>
      </c>
      <c r="CQ131" s="90">
        <f t="shared" si="641"/>
        <v>-4.3360814512622858E-2</v>
      </c>
      <c r="CR131" s="90">
        <f t="shared" si="641"/>
        <v>-5.165847359184228E-2</v>
      </c>
      <c r="CS131" s="90">
        <f t="shared" si="641"/>
        <v>-5.104870878278589E-2</v>
      </c>
      <c r="CT131" s="90">
        <f t="shared" si="641"/>
        <v>-3.6308077803096528E-2</v>
      </c>
    </row>
    <row r="132" spans="2:98">
      <c r="B132" s="29" t="s">
        <v>4</v>
      </c>
      <c r="N132" s="6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45">
        <f t="shared" si="634"/>
        <v>7.3528723477445102E-2</v>
      </c>
      <c r="AA132" s="37">
        <f t="shared" si="634"/>
        <v>6.7993458557007003E-2</v>
      </c>
      <c r="AB132" s="37">
        <f t="shared" si="634"/>
        <v>7.1698944786605434E-2</v>
      </c>
      <c r="AC132" s="37">
        <f t="shared" si="634"/>
        <v>8.3195755847239816E-2</v>
      </c>
      <c r="AD132" s="37">
        <f t="shared" si="634"/>
        <v>5.9465776796739034E-2</v>
      </c>
      <c r="AE132" s="37">
        <f t="shared" si="634"/>
        <v>6.3318634768454229E-2</v>
      </c>
      <c r="AF132" s="37">
        <f t="shared" si="634"/>
        <v>4.3670576716052123E-2</v>
      </c>
      <c r="AG132" s="37">
        <f t="shared" si="634"/>
        <v>3.6855850617156349E-2</v>
      </c>
      <c r="AH132" s="64">
        <f t="shared" si="634"/>
        <v>3.3695287037852406E-2</v>
      </c>
      <c r="AI132" s="90">
        <f t="shared" si="634"/>
        <v>4.4345965803656684E-2</v>
      </c>
      <c r="AJ132" s="90">
        <f t="shared" si="635"/>
        <v>3.4333799785371655E-2</v>
      </c>
      <c r="AK132" s="64">
        <f t="shared" si="635"/>
        <v>1.696780357380967E-2</v>
      </c>
      <c r="AL132" s="90">
        <f t="shared" si="635"/>
        <v>1.4299399319684269E-2</v>
      </c>
      <c r="AM132" s="64">
        <f t="shared" si="635"/>
        <v>5.3121755674976345E-3</v>
      </c>
      <c r="AN132" s="64">
        <f t="shared" si="635"/>
        <v>4.4472535437882765E-3</v>
      </c>
      <c r="AO132" s="64">
        <f t="shared" si="635"/>
        <v>-3.1305732321405544E-2</v>
      </c>
      <c r="AP132" s="64">
        <f t="shared" si="635"/>
        <v>-9.1402816643095353E-2</v>
      </c>
      <c r="AQ132" s="64">
        <f t="shared" si="635"/>
        <v>-0.13757187495765921</v>
      </c>
      <c r="AR132" s="90">
        <f t="shared" si="635"/>
        <v>-0.10733755668913481</v>
      </c>
      <c r="AS132" s="90">
        <f t="shared" si="635"/>
        <v>-8.5537968846536194E-2</v>
      </c>
      <c r="AT132" s="90">
        <f t="shared" si="636"/>
        <v>-6.7076945245930442E-2</v>
      </c>
      <c r="AU132" s="90">
        <f t="shared" si="636"/>
        <v>-4.4780634484146153E-2</v>
      </c>
      <c r="AV132" s="90">
        <f t="shared" si="636"/>
        <v>-1.7306278222467553E-2</v>
      </c>
      <c r="AW132" s="90">
        <f t="shared" si="636"/>
        <v>3.1074790153176712E-2</v>
      </c>
      <c r="AX132" s="90">
        <f t="shared" si="636"/>
        <v>8.622800904876593E-2</v>
      </c>
      <c r="AY132" s="90">
        <f t="shared" si="636"/>
        <v>0.11983412546253258</v>
      </c>
      <c r="AZ132" s="90">
        <f t="shared" si="636"/>
        <v>0.14399290456196989</v>
      </c>
      <c r="BA132" s="90">
        <f t="shared" si="636"/>
        <v>0.25889979008575992</v>
      </c>
      <c r="BB132" s="90">
        <f t="shared" si="636"/>
        <v>0.50692300323531314</v>
      </c>
      <c r="BC132" s="90">
        <f t="shared" si="636"/>
        <v>0.70609411328926885</v>
      </c>
      <c r="BD132" s="90">
        <f t="shared" si="637"/>
        <v>0.7392139401733433</v>
      </c>
      <c r="BE132" s="90">
        <f t="shared" si="637"/>
        <v>0.7118444535069457</v>
      </c>
      <c r="BF132" s="90">
        <f t="shared" si="637"/>
        <v>0.67926492998642307</v>
      </c>
      <c r="BG132" s="90">
        <f t="shared" si="637"/>
        <v>0.63848069022201104</v>
      </c>
      <c r="BH132" s="90">
        <f t="shared" si="637"/>
        <v>0.60268050502724591</v>
      </c>
      <c r="BI132" s="90">
        <f t="shared" si="637"/>
        <v>0.55523822633924325</v>
      </c>
      <c r="BJ132" s="90">
        <f t="shared" ref="BJ132:BS135" si="642">+BJ109/AX109-1</f>
        <v>0.47776743310602532</v>
      </c>
      <c r="BK132" s="90">
        <f t="shared" si="642"/>
        <v>0.44533708016519968</v>
      </c>
      <c r="BL132" s="90">
        <f t="shared" si="642"/>
        <v>0.40586206353631349</v>
      </c>
      <c r="BM132" s="90">
        <f t="shared" si="642"/>
        <v>0.31379563339478822</v>
      </c>
      <c r="BN132" s="90">
        <f t="shared" si="642"/>
        <v>0.18114110463132516</v>
      </c>
      <c r="BO132" s="90">
        <f t="shared" si="642"/>
        <v>0.10955490133536383</v>
      </c>
      <c r="BP132" s="64">
        <f t="shared" si="642"/>
        <v>6.5148160293783564E-2</v>
      </c>
      <c r="BQ132" s="90">
        <f t="shared" si="642"/>
        <v>4.728356080034346E-2</v>
      </c>
      <c r="BR132" s="90">
        <f t="shared" si="642"/>
        <v>4.9563697716312305E-2</v>
      </c>
      <c r="BS132" s="90">
        <f t="shared" si="642"/>
        <v>4.7449946024539225E-2</v>
      </c>
      <c r="BT132" s="90">
        <f t="shared" si="639"/>
        <v>4.1836932221257728E-2</v>
      </c>
      <c r="BU132" s="90">
        <f t="shared" si="639"/>
        <v>3.4129598854710119E-2</v>
      </c>
      <c r="BV132" s="90">
        <f t="shared" si="639"/>
        <v>3.242036982421248E-2</v>
      </c>
      <c r="BW132" s="90">
        <f t="shared" si="639"/>
        <v>4.8150483994731541E-2</v>
      </c>
      <c r="BX132" s="90">
        <f t="shared" si="639"/>
        <v>6.090940566150449E-2</v>
      </c>
      <c r="BY132" s="90">
        <f t="shared" si="639"/>
        <v>6.35819782385878E-2</v>
      </c>
      <c r="BZ132" s="90">
        <f t="shared" si="639"/>
        <v>6.2882602111185015E-2</v>
      </c>
      <c r="CA132" s="90">
        <f t="shared" si="639"/>
        <v>5.5786736475165188E-2</v>
      </c>
      <c r="CB132" s="90">
        <f t="shared" si="639"/>
        <v>6.9236406870441858E-2</v>
      </c>
      <c r="CC132" s="90">
        <f t="shared" si="639"/>
        <v>8.609072821208974E-2</v>
      </c>
      <c r="CD132" s="90">
        <f t="shared" si="640"/>
        <v>8.5925535224103955E-2</v>
      </c>
      <c r="CE132" s="90">
        <f t="shared" si="640"/>
        <v>8.4575548623895491E-2</v>
      </c>
      <c r="CF132" s="90">
        <f t="shared" si="640"/>
        <v>9.1150068925748728E-2</v>
      </c>
      <c r="CG132" s="90">
        <f t="shared" si="640"/>
        <v>7.7637269819319288E-2</v>
      </c>
      <c r="CH132" s="90">
        <f t="shared" si="640"/>
        <v>6.3844184160067208E-2</v>
      </c>
      <c r="CI132" s="90">
        <f t="shared" si="640"/>
        <v>3.9628500294640601E-2</v>
      </c>
      <c r="CJ132" s="90">
        <f t="shared" si="640"/>
        <v>2.1876557521059992E-2</v>
      </c>
      <c r="CK132" s="90">
        <f t="shared" si="640"/>
        <v>1.4038595169236778E-3</v>
      </c>
      <c r="CL132" s="90">
        <f t="shared" si="640"/>
        <v>3.8747331148096809E-3</v>
      </c>
      <c r="CM132" s="90">
        <f t="shared" si="640"/>
        <v>-1.1570637429758168E-2</v>
      </c>
      <c r="CN132" s="90">
        <f t="shared" si="641"/>
        <v>-4.5050142945174065E-2</v>
      </c>
      <c r="CO132" s="90">
        <f t="shared" si="641"/>
        <v>-5.8278370814869529E-2</v>
      </c>
      <c r="CP132" s="90">
        <f t="shared" si="641"/>
        <v>-7.1735014208409331E-2</v>
      </c>
      <c r="CQ132" s="90">
        <f t="shared" si="641"/>
        <v>-8.6532587851749776E-2</v>
      </c>
      <c r="CR132" s="90">
        <f t="shared" si="641"/>
        <v>-9.8512983814949329E-2</v>
      </c>
      <c r="CS132" s="90">
        <f t="shared" si="641"/>
        <v>-8.6825917952796483E-2</v>
      </c>
      <c r="CT132" s="90">
        <f t="shared" si="641"/>
        <v>-7.2185894219692348E-2</v>
      </c>
    </row>
    <row r="133" spans="2:98">
      <c r="B133" s="29" t="s">
        <v>5</v>
      </c>
      <c r="N133" s="6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45">
        <f t="shared" si="634"/>
        <v>8.2045721853341025E-2</v>
      </c>
      <c r="AA133" s="37">
        <f t="shared" si="634"/>
        <v>7.2325680497945743E-2</v>
      </c>
      <c r="AB133" s="37">
        <f t="shared" si="634"/>
        <v>7.0926837868959813E-2</v>
      </c>
      <c r="AC133" s="37">
        <f t="shared" si="634"/>
        <v>6.0534044205293736E-2</v>
      </c>
      <c r="AD133" s="37">
        <f t="shared" si="634"/>
        <v>4.9241356309582596E-2</v>
      </c>
      <c r="AE133" s="37">
        <f t="shared" si="634"/>
        <v>6.1591864713943512E-2</v>
      </c>
      <c r="AF133" s="37">
        <f t="shared" si="634"/>
        <v>6.3260893404806229E-2</v>
      </c>
      <c r="AG133" s="37">
        <f t="shared" si="634"/>
        <v>6.6596225034336376E-2</v>
      </c>
      <c r="AH133" s="64">
        <f t="shared" si="634"/>
        <v>6.6814808582416729E-2</v>
      </c>
      <c r="AI133" s="90">
        <f t="shared" si="634"/>
        <v>8.7238543950916458E-2</v>
      </c>
      <c r="AJ133" s="90">
        <f t="shared" si="635"/>
        <v>8.1551688992738569E-2</v>
      </c>
      <c r="AK133" s="64">
        <f t="shared" si="635"/>
        <v>7.5199631765372921E-2</v>
      </c>
      <c r="AL133" s="90">
        <f t="shared" si="635"/>
        <v>7.7181972316775038E-2</v>
      </c>
      <c r="AM133" s="64">
        <f t="shared" si="635"/>
        <v>8.2654342845095652E-2</v>
      </c>
      <c r="AN133" s="64">
        <f t="shared" si="635"/>
        <v>8.6607513256463209E-2</v>
      </c>
      <c r="AO133" s="64">
        <f t="shared" si="635"/>
        <v>8.5760550862282958E-2</v>
      </c>
      <c r="AP133" s="64">
        <f t="shared" si="635"/>
        <v>1.9309380074697069E-2</v>
      </c>
      <c r="AQ133" s="64">
        <f t="shared" si="635"/>
        <v>-2.9789013879385595E-2</v>
      </c>
      <c r="AR133" s="90">
        <f t="shared" si="635"/>
        <v>1.9478696911001681E-3</v>
      </c>
      <c r="AS133" s="90">
        <f t="shared" si="635"/>
        <v>7.7261016660366E-3</v>
      </c>
      <c r="AT133" s="90">
        <f t="shared" si="636"/>
        <v>2.1911588235264068E-2</v>
      </c>
      <c r="AU133" s="90">
        <f t="shared" si="636"/>
        <v>7.8152857229241146E-3</v>
      </c>
      <c r="AV133" s="90">
        <f t="shared" si="636"/>
        <v>-2.1925885679177415E-2</v>
      </c>
      <c r="AW133" s="90">
        <f t="shared" si="636"/>
        <v>-2.8623234763727967E-2</v>
      </c>
      <c r="AX133" s="90">
        <f t="shared" si="636"/>
        <v>-1.2682165144986213E-2</v>
      </c>
      <c r="AY133" s="90">
        <f t="shared" si="636"/>
        <v>-8.9906956041467812E-3</v>
      </c>
      <c r="AZ133" s="90">
        <f t="shared" si="636"/>
        <v>-4.1078188832747164E-3</v>
      </c>
      <c r="BA133" s="90">
        <f t="shared" si="636"/>
        <v>3.7857418549145816E-2</v>
      </c>
      <c r="BB133" s="90">
        <f t="shared" si="636"/>
        <v>0.16224519585526087</v>
      </c>
      <c r="BC133" s="90">
        <f t="shared" si="636"/>
        <v>0.25350922619150151</v>
      </c>
      <c r="BD133" s="90">
        <f t="shared" si="637"/>
        <v>0.21033075822792502</v>
      </c>
      <c r="BE133" s="90">
        <f t="shared" si="637"/>
        <v>0.18380526162047794</v>
      </c>
      <c r="BF133" s="90">
        <f t="shared" si="637"/>
        <v>0.17227714151599871</v>
      </c>
      <c r="BG133" s="90">
        <f t="shared" si="637"/>
        <v>0.19680655065449093</v>
      </c>
      <c r="BH133" s="90">
        <f t="shared" si="637"/>
        <v>0.25139414602818388</v>
      </c>
      <c r="BI133" s="90">
        <f t="shared" si="637"/>
        <v>0.28679595851256479</v>
      </c>
      <c r="BJ133" s="90">
        <f t="shared" si="642"/>
        <v>0.27234728077439807</v>
      </c>
      <c r="BK133" s="90">
        <f t="shared" si="642"/>
        <v>0.25572987326990715</v>
      </c>
      <c r="BL133" s="90">
        <f t="shared" si="642"/>
        <v>0.24306435418066674</v>
      </c>
      <c r="BM133" s="90">
        <f t="shared" si="642"/>
        <v>0.21772568209915377</v>
      </c>
      <c r="BN133" s="90">
        <f t="shared" si="642"/>
        <v>0.1655140156290249</v>
      </c>
      <c r="BO133" s="90">
        <f t="shared" si="642"/>
        <v>0.14534170881865016</v>
      </c>
      <c r="BP133" s="64">
        <f t="shared" si="642"/>
        <v>0.15037693433033361</v>
      </c>
      <c r="BQ133" s="90">
        <f t="shared" si="642"/>
        <v>0.15639452144434252</v>
      </c>
      <c r="BR133" s="90">
        <f t="shared" si="642"/>
        <v>0.14586582618592048</v>
      </c>
      <c r="BS133" s="90">
        <f t="shared" si="642"/>
        <v>0.13525310023119497</v>
      </c>
      <c r="BT133" s="90">
        <f t="shared" si="639"/>
        <v>0.12531348947445231</v>
      </c>
      <c r="BU133" s="90">
        <f t="shared" si="639"/>
        <v>0.11193455610688674</v>
      </c>
      <c r="BV133" s="90">
        <f t="shared" si="639"/>
        <v>0.10547168365926041</v>
      </c>
      <c r="BW133" s="90">
        <f t="shared" si="639"/>
        <v>0.11827349466721748</v>
      </c>
      <c r="BX133" s="90">
        <f t="shared" si="639"/>
        <v>0.11588011862257708</v>
      </c>
      <c r="BY133" s="90">
        <f t="shared" si="639"/>
        <v>0.10860418425872598</v>
      </c>
      <c r="BZ133" s="90">
        <f t="shared" si="639"/>
        <v>0.10308697903057085</v>
      </c>
      <c r="CA133" s="90">
        <f t="shared" si="639"/>
        <v>8.8280055371511512E-2</v>
      </c>
      <c r="CB133" s="90">
        <f t="shared" si="639"/>
        <v>9.5683290901430906E-2</v>
      </c>
      <c r="CC133" s="90">
        <f t="shared" si="639"/>
        <v>0.10846002145481282</v>
      </c>
      <c r="CD133" s="90">
        <f t="shared" si="640"/>
        <v>0.10815730683732427</v>
      </c>
      <c r="CE133" s="90">
        <f t="shared" si="640"/>
        <v>9.9886876353254106E-2</v>
      </c>
      <c r="CF133" s="90">
        <f t="shared" si="640"/>
        <v>0.10017888080066784</v>
      </c>
      <c r="CG133" s="90">
        <f t="shared" si="640"/>
        <v>9.464613419837753E-2</v>
      </c>
      <c r="CH133" s="90">
        <f t="shared" si="640"/>
        <v>9.9757619302146994E-2</v>
      </c>
      <c r="CI133" s="90">
        <f t="shared" si="640"/>
        <v>9.6259067780467777E-2</v>
      </c>
      <c r="CJ133" s="90">
        <f t="shared" si="640"/>
        <v>0.10119903269618247</v>
      </c>
      <c r="CK133" s="90">
        <f t="shared" si="640"/>
        <v>9.3962785932776072E-2</v>
      </c>
      <c r="CL133" s="90">
        <f t="shared" si="640"/>
        <v>0.10619355467470415</v>
      </c>
      <c r="CM133" s="90">
        <f t="shared" si="640"/>
        <v>0.105388679980847</v>
      </c>
      <c r="CN133" s="90">
        <f t="shared" si="641"/>
        <v>8.8449022209648565E-2</v>
      </c>
      <c r="CO133" s="90">
        <f t="shared" si="641"/>
        <v>9.5850414400505679E-2</v>
      </c>
      <c r="CP133" s="90">
        <f t="shared" si="641"/>
        <v>0.10107895637805986</v>
      </c>
      <c r="CQ133" s="90">
        <f t="shared" si="641"/>
        <v>0.10379673427794556</v>
      </c>
      <c r="CR133" s="90">
        <f t="shared" si="641"/>
        <v>9.9381010603756259E-2</v>
      </c>
      <c r="CS133" s="90">
        <f t="shared" si="641"/>
        <v>9.6681150492921697E-2</v>
      </c>
      <c r="CT133" s="90">
        <f t="shared" si="641"/>
        <v>8.7666606049253692E-2</v>
      </c>
    </row>
    <row r="134" spans="2:98">
      <c r="B134" s="53" t="s">
        <v>30</v>
      </c>
      <c r="N134" s="6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45">
        <f t="shared" si="634"/>
        <v>0.20525439112627653</v>
      </c>
      <c r="AA134" s="37">
        <f t="shared" si="634"/>
        <v>0.20860437416318334</v>
      </c>
      <c r="AB134" s="37">
        <f t="shared" si="634"/>
        <v>0.2125045421890206</v>
      </c>
      <c r="AC134" s="37">
        <f t="shared" si="634"/>
        <v>0.22995739031143536</v>
      </c>
      <c r="AD134" s="37">
        <f t="shared" si="634"/>
        <v>0.2272960328243252</v>
      </c>
      <c r="AE134" s="37">
        <f t="shared" si="634"/>
        <v>0.25934032604980684</v>
      </c>
      <c r="AF134" s="37">
        <f t="shared" si="634"/>
        <v>0.25147202651891765</v>
      </c>
      <c r="AG134" s="37">
        <f t="shared" si="634"/>
        <v>0.24925682836347374</v>
      </c>
      <c r="AH134" s="64">
        <f t="shared" si="634"/>
        <v>0.25449100634179689</v>
      </c>
      <c r="AI134" s="90">
        <f t="shared" si="634"/>
        <v>0.28043784705014363</v>
      </c>
      <c r="AJ134" s="90">
        <f t="shared" si="635"/>
        <v>0.27229407269627681</v>
      </c>
      <c r="AK134" s="64">
        <f t="shared" si="635"/>
        <v>0.26107083159115385</v>
      </c>
      <c r="AL134" s="90">
        <f t="shared" si="635"/>
        <v>0.25660650834178367</v>
      </c>
      <c r="AM134" s="64">
        <f t="shared" si="635"/>
        <v>0.25665994238283263</v>
      </c>
      <c r="AN134" s="64">
        <f t="shared" si="635"/>
        <v>0.26225193679729752</v>
      </c>
      <c r="AO134" s="64">
        <f t="shared" si="635"/>
        <v>0.21859568372437699</v>
      </c>
      <c r="AP134" s="64">
        <f t="shared" si="635"/>
        <v>0.11574578570840033</v>
      </c>
      <c r="AQ134" s="64">
        <f t="shared" si="635"/>
        <v>2.0755267336264094E-2</v>
      </c>
      <c r="AR134" s="90">
        <f t="shared" si="635"/>
        <v>2.468586401139472E-2</v>
      </c>
      <c r="AS134" s="90">
        <f t="shared" si="635"/>
        <v>1.6914428015000427E-2</v>
      </c>
      <c r="AT134" s="90">
        <f t="shared" si="636"/>
        <v>1.0421496267873698E-2</v>
      </c>
      <c r="AU134" s="90">
        <f t="shared" si="636"/>
        <v>1.2122099777152062E-3</v>
      </c>
      <c r="AV134" s="90">
        <f t="shared" si="636"/>
        <v>-3.8315617776706334E-3</v>
      </c>
      <c r="AW134" s="90">
        <f t="shared" si="636"/>
        <v>8.1328934351290183E-3</v>
      </c>
      <c r="AX134" s="90">
        <f t="shared" si="636"/>
        <v>2.9378702799632839E-2</v>
      </c>
      <c r="AY134" s="90">
        <f t="shared" si="636"/>
        <v>2.1953888012048894E-2</v>
      </c>
      <c r="AZ134" s="90">
        <f t="shared" si="636"/>
        <v>1.7633965357681136E-2</v>
      </c>
      <c r="BA134" s="90">
        <f t="shared" si="636"/>
        <v>0.10176145838172257</v>
      </c>
      <c r="BB134" s="90">
        <f t="shared" si="636"/>
        <v>0.31120233459576285</v>
      </c>
      <c r="BC134" s="90">
        <f t="shared" si="636"/>
        <v>0.48880219493725274</v>
      </c>
      <c r="BD134" s="90">
        <f t="shared" si="637"/>
        <v>0.51623686582000783</v>
      </c>
      <c r="BE134" s="90">
        <f t="shared" si="637"/>
        <v>0.50885565286216328</v>
      </c>
      <c r="BF134" s="90">
        <f t="shared" si="637"/>
        <v>0.50991183485623126</v>
      </c>
      <c r="BG134" s="90">
        <f t="shared" si="637"/>
        <v>0.50747554276540874</v>
      </c>
      <c r="BH134" s="90">
        <f t="shared" si="637"/>
        <v>0.51143367811320073</v>
      </c>
      <c r="BI134" s="90">
        <f t="shared" si="637"/>
        <v>0.49760172711338524</v>
      </c>
      <c r="BJ134" s="90">
        <f t="shared" si="642"/>
        <v>0.46276147504982168</v>
      </c>
      <c r="BK134" s="90">
        <f t="shared" si="642"/>
        <v>0.46204259667565672</v>
      </c>
      <c r="BL134" s="90">
        <f t="shared" si="642"/>
        <v>0.45426630980507365</v>
      </c>
      <c r="BM134" s="90">
        <f t="shared" si="642"/>
        <v>0.38494786641043777</v>
      </c>
      <c r="BN134" s="90">
        <f t="shared" si="642"/>
        <v>0.25814010054916681</v>
      </c>
      <c r="BO134" s="90">
        <f t="shared" si="642"/>
        <v>0.19945061549628629</v>
      </c>
      <c r="BP134" s="64">
        <f t="shared" si="642"/>
        <v>0.16909469088513296</v>
      </c>
      <c r="BQ134" s="90">
        <f t="shared" si="642"/>
        <v>0.16507407001261987</v>
      </c>
      <c r="BR134" s="90">
        <f t="shared" si="642"/>
        <v>0.16555807574474635</v>
      </c>
      <c r="BS134" s="90">
        <f t="shared" si="642"/>
        <v>0.16369070794591578</v>
      </c>
      <c r="BT134" s="90">
        <f t="shared" si="639"/>
        <v>0.15673958829942647</v>
      </c>
      <c r="BU134" s="90">
        <f t="shared" si="639"/>
        <v>0.1532661873893586</v>
      </c>
      <c r="BV134" s="90">
        <f t="shared" si="639"/>
        <v>0.14822402022386694</v>
      </c>
      <c r="BW134" s="90">
        <f t="shared" si="639"/>
        <v>0.15932756625199507</v>
      </c>
      <c r="BX134" s="90">
        <f t="shared" si="639"/>
        <v>0.16386581132127942</v>
      </c>
      <c r="BY134" s="90">
        <f t="shared" si="639"/>
        <v>0.16189436372182464</v>
      </c>
      <c r="BZ134" s="90">
        <f t="shared" si="639"/>
        <v>0.16458648541712462</v>
      </c>
      <c r="CA134" s="90">
        <f t="shared" si="639"/>
        <v>0.15388175525629189</v>
      </c>
      <c r="CB134" s="90">
        <f t="shared" si="639"/>
        <v>0.17027716763148226</v>
      </c>
      <c r="CC134" s="90">
        <f t="shared" si="639"/>
        <v>0.17978748997603011</v>
      </c>
      <c r="CD134" s="90">
        <f t="shared" si="640"/>
        <v>0.18077767186371996</v>
      </c>
      <c r="CE134" s="90">
        <f t="shared" si="640"/>
        <v>0.17108754417204763</v>
      </c>
      <c r="CF134" s="90">
        <f t="shared" si="640"/>
        <v>0.17668243341267442</v>
      </c>
      <c r="CG134" s="90">
        <f t="shared" si="640"/>
        <v>0.17687295214994303</v>
      </c>
      <c r="CH134" s="90">
        <f t="shared" si="640"/>
        <v>0.16973393485554533</v>
      </c>
      <c r="CI134" s="90">
        <f t="shared" si="640"/>
        <v>0.1535191938196796</v>
      </c>
      <c r="CJ134" s="90">
        <f t="shared" si="640"/>
        <v>0.13823751974858811</v>
      </c>
      <c r="CK134" s="90">
        <f t="shared" si="640"/>
        <v>0.11206207336482188</v>
      </c>
      <c r="CL134" s="90">
        <f t="shared" si="640"/>
        <v>0.11095155476716401</v>
      </c>
      <c r="CM134" s="90">
        <f t="shared" si="640"/>
        <v>8.8792619804964001E-2</v>
      </c>
      <c r="CN134" s="90">
        <f t="shared" si="641"/>
        <v>4.8966701113616562E-2</v>
      </c>
      <c r="CO134" s="90">
        <f t="shared" si="641"/>
        <v>3.6322901591902435E-2</v>
      </c>
      <c r="CP134" s="90">
        <f t="shared" si="641"/>
        <v>1.4764384247867746E-2</v>
      </c>
      <c r="CQ134" s="90">
        <f t="shared" si="641"/>
        <v>1.8203026745617912E-3</v>
      </c>
      <c r="CR134" s="90">
        <f t="shared" si="641"/>
        <v>-1.4251111093113833E-2</v>
      </c>
      <c r="CS134" s="90">
        <f t="shared" si="641"/>
        <v>-3.6543444935408842E-2</v>
      </c>
      <c r="CT134" s="90">
        <f t="shared" si="641"/>
        <v>-3.7267124739600144E-2</v>
      </c>
    </row>
    <row r="135" spans="2:98">
      <c r="B135" s="29"/>
      <c r="N135" s="6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45"/>
      <c r="AA135" s="37"/>
      <c r="AB135" s="37"/>
      <c r="AC135" s="37"/>
      <c r="AD135" s="37"/>
      <c r="AE135" s="37"/>
      <c r="AF135" s="37"/>
      <c r="AG135" s="37"/>
      <c r="AK135" s="64">
        <f t="shared" ref="AK135:BI135" si="643">+AK112/Y112-1</f>
        <v>0.13452234300296673</v>
      </c>
      <c r="AL135" s="90">
        <f t="shared" si="643"/>
        <v>0.1397740988334335</v>
      </c>
      <c r="AM135" s="64">
        <f t="shared" si="643"/>
        <v>0.14453046287596161</v>
      </c>
      <c r="AN135" s="64">
        <f t="shared" si="643"/>
        <v>0.15610382610660034</v>
      </c>
      <c r="AO135" s="64">
        <f t="shared" si="643"/>
        <v>0.12895672235168254</v>
      </c>
      <c r="AP135" s="64">
        <f t="shared" si="643"/>
        <v>4.6826752152789197E-2</v>
      </c>
      <c r="AQ135" s="64">
        <f t="shared" si="643"/>
        <v>-3.1194236417131371E-2</v>
      </c>
      <c r="AR135" s="90">
        <f t="shared" si="643"/>
        <v>-2.1873804535864849E-2</v>
      </c>
      <c r="AS135" s="90">
        <f t="shared" si="643"/>
        <v>-2.661076045758648E-2</v>
      </c>
      <c r="AT135" s="90">
        <f t="shared" si="643"/>
        <v>-2.489046476614265E-2</v>
      </c>
      <c r="AU135" s="90">
        <f t="shared" si="643"/>
        <v>-2.6101008388478064E-2</v>
      </c>
      <c r="AV135" s="90">
        <f t="shared" si="643"/>
        <v>-2.6176187863503841E-2</v>
      </c>
      <c r="AW135" s="90">
        <f t="shared" si="643"/>
        <v>-7.5841321277585472E-3</v>
      </c>
      <c r="AX135" s="90">
        <f t="shared" si="643"/>
        <v>1.8892848203389656E-2</v>
      </c>
      <c r="AY135" s="90">
        <f t="shared" si="643"/>
        <v>2.0037038309565602E-2</v>
      </c>
      <c r="AZ135" s="90">
        <f t="shared" si="643"/>
        <v>1.8572469913196832E-2</v>
      </c>
      <c r="BA135" s="90">
        <f t="shared" si="643"/>
        <v>0.10082510950840207</v>
      </c>
      <c r="BB135" s="90">
        <f t="shared" si="643"/>
        <v>0.30570188192884351</v>
      </c>
      <c r="BC135" s="90">
        <f t="shared" si="643"/>
        <v>0.47963158936362404</v>
      </c>
      <c r="BD135" s="90">
        <f t="shared" si="643"/>
        <v>0.51604205502472777</v>
      </c>
      <c r="BE135" s="90">
        <f t="shared" si="643"/>
        <v>0.51442565380214322</v>
      </c>
      <c r="BF135" s="90">
        <f t="shared" si="643"/>
        <v>0.50887280228212473</v>
      </c>
      <c r="BG135" s="90">
        <f t="shared" si="643"/>
        <v>0.49854926994725668</v>
      </c>
      <c r="BH135" s="90">
        <f t="shared" si="643"/>
        <v>0.49754836923969559</v>
      </c>
      <c r="BI135" s="90">
        <f t="shared" si="643"/>
        <v>0.48246213978790253</v>
      </c>
      <c r="BJ135" s="90">
        <f t="shared" si="642"/>
        <v>0.43953982344420828</v>
      </c>
      <c r="BK135" s="90">
        <f t="shared" si="642"/>
        <v>0.42994631563896402</v>
      </c>
      <c r="BL135" s="90">
        <f t="shared" si="642"/>
        <v>0.41386671455827639</v>
      </c>
      <c r="BM135" s="90">
        <f t="shared" si="642"/>
        <v>0.34055651743423421</v>
      </c>
      <c r="BN135" s="90">
        <f t="shared" si="642"/>
        <v>0.21744805779510479</v>
      </c>
      <c r="BO135" s="90">
        <f t="shared" si="642"/>
        <v>0.15988289031186254</v>
      </c>
      <c r="BP135" s="64">
        <f t="shared" si="642"/>
        <v>0.12389214162255091</v>
      </c>
      <c r="BQ135" s="90">
        <f t="shared" si="642"/>
        <v>0.11432170817009646</v>
      </c>
      <c r="BR135" s="90">
        <f t="shared" si="642"/>
        <v>0.11512623917347575</v>
      </c>
      <c r="BS135" s="90">
        <f t="shared" si="642"/>
        <v>0.11598679805215384</v>
      </c>
      <c r="BT135" s="90">
        <f t="shared" si="639"/>
        <v>0.11214407117379377</v>
      </c>
      <c r="BU135" s="90">
        <f t="shared" si="639"/>
        <v>0.10802249804974884</v>
      </c>
      <c r="BV135" s="90">
        <f t="shared" si="639"/>
        <v>0.10648497348164288</v>
      </c>
      <c r="BW135" s="90">
        <f t="shared" si="639"/>
        <v>0.12098634220486049</v>
      </c>
      <c r="BX135" s="90">
        <f t="shared" si="639"/>
        <v>0.1282316009931137</v>
      </c>
      <c r="BY135" s="90">
        <f t="shared" si="639"/>
        <v>0.12783550199499816</v>
      </c>
      <c r="BZ135" s="90">
        <f t="shared" si="639"/>
        <v>0.12953596950524782</v>
      </c>
      <c r="CA135" s="90">
        <f t="shared" si="639"/>
        <v>0.11690945022667365</v>
      </c>
      <c r="CB135" s="90">
        <f t="shared" si="639"/>
        <v>0.13057972722007194</v>
      </c>
      <c r="CC135" s="90">
        <f t="shared" si="639"/>
        <v>0.14289509218663388</v>
      </c>
      <c r="CD135" s="90">
        <f t="shared" si="640"/>
        <v>0.14054614452096925</v>
      </c>
      <c r="CE135" s="90">
        <f t="shared" si="640"/>
        <v>0.13122672817740888</v>
      </c>
      <c r="CF135" s="90">
        <f t="shared" si="640"/>
        <v>0.13266380494459207</v>
      </c>
      <c r="CG135" s="90">
        <f t="shared" si="640"/>
        <v>0.11966053855811265</v>
      </c>
      <c r="CH135" s="90">
        <f t="shared" si="640"/>
        <v>0.10437337325785245</v>
      </c>
      <c r="CI135" s="90">
        <f t="shared" si="640"/>
        <v>8.0637527722180247E-2</v>
      </c>
      <c r="CJ135" s="90">
        <f t="shared" si="640"/>
        <v>6.4465496991388704E-2</v>
      </c>
      <c r="CK135" s="90">
        <f t="shared" si="640"/>
        <v>4.2746436410615152E-2</v>
      </c>
      <c r="CL135" s="90">
        <f t="shared" si="640"/>
        <v>4.4313988352817191E-2</v>
      </c>
      <c r="CM135" s="90">
        <f t="shared" si="640"/>
        <v>2.8048681831097655E-2</v>
      </c>
      <c r="CN135" s="90">
        <f t="shared" si="641"/>
        <v>-5.7734016820262246E-3</v>
      </c>
      <c r="CO135" s="90">
        <f t="shared" si="641"/>
        <v>-1.6150400047725944E-2</v>
      </c>
      <c r="CP135" s="90">
        <f t="shared" si="641"/>
        <v>-3.0111192576244061E-2</v>
      </c>
      <c r="CQ135" s="90">
        <f t="shared" si="641"/>
        <v>-4.0610144757133648E-2</v>
      </c>
      <c r="CR135" s="90">
        <f t="shared" si="641"/>
        <v>-5.0718629352262679E-2</v>
      </c>
      <c r="CS135" s="90">
        <f t="shared" si="641"/>
        <v>-4.9222598130135853E-2</v>
      </c>
      <c r="CT135" s="90">
        <f t="shared" si="641"/>
        <v>-3.8196056666976119E-2</v>
      </c>
    </row>
    <row r="136" spans="2:98">
      <c r="B136" s="28" t="s">
        <v>7</v>
      </c>
      <c r="N136" s="6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45"/>
      <c r="AA136" s="37"/>
      <c r="AB136" s="37"/>
      <c r="AC136" s="37"/>
      <c r="AD136" s="37"/>
      <c r="AE136" s="37"/>
      <c r="AF136" s="37"/>
      <c r="AG136" s="37"/>
      <c r="AK136" s="62"/>
      <c r="CG136"/>
    </row>
    <row r="137" spans="2:98">
      <c r="B137" s="29" t="s">
        <v>1</v>
      </c>
      <c r="N137" s="6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45">
        <f t="shared" ref="Z137:AI141" si="644">+Z114/N114-1</f>
        <v>7.2428958657630993E-3</v>
      </c>
      <c r="AA137" s="37">
        <f t="shared" si="644"/>
        <v>3.759266459923305E-3</v>
      </c>
      <c r="AB137" s="37">
        <f t="shared" si="644"/>
        <v>1.2558420027677375E-3</v>
      </c>
      <c r="AC137" s="37">
        <f t="shared" si="644"/>
        <v>3.5184675864299297E-3</v>
      </c>
      <c r="AD137" s="37">
        <f t="shared" si="644"/>
        <v>-1.4925293472467516E-3</v>
      </c>
      <c r="AE137" s="37">
        <f t="shared" si="644"/>
        <v>1.2190432880426538E-2</v>
      </c>
      <c r="AF137" s="37">
        <f t="shared" si="644"/>
        <v>2.7874402188436953E-3</v>
      </c>
      <c r="AG137" s="37">
        <f t="shared" si="644"/>
        <v>5.5274729061283168E-4</v>
      </c>
      <c r="AH137" s="64">
        <f t="shared" si="644"/>
        <v>1.0775125616910852E-3</v>
      </c>
      <c r="AI137" s="90">
        <f t="shared" si="644"/>
        <v>9.57126117667495E-3</v>
      </c>
      <c r="AJ137" s="90">
        <f t="shared" ref="AJ137:AS141" si="645">+AJ114/X114-1</f>
        <v>4.5109068225803739E-3</v>
      </c>
      <c r="AK137" s="64">
        <f t="shared" si="645"/>
        <v>-3.2169020011547644E-3</v>
      </c>
      <c r="AL137" s="90">
        <f t="shared" si="645"/>
        <v>1.0392468011162226E-3</v>
      </c>
      <c r="AM137" s="64">
        <f t="shared" si="645"/>
        <v>6.5554402142218304E-3</v>
      </c>
      <c r="AN137" s="64">
        <f t="shared" si="645"/>
        <v>1.4259351541968446E-2</v>
      </c>
      <c r="AO137" s="64">
        <f t="shared" si="645"/>
        <v>-1.0670774376181358E-2</v>
      </c>
      <c r="AP137" s="64">
        <f t="shared" si="645"/>
        <v>-9.0568477784924606E-2</v>
      </c>
      <c r="AQ137" s="64">
        <f t="shared" si="645"/>
        <v>-0.13688752614731137</v>
      </c>
      <c r="AR137" s="90">
        <f t="shared" si="645"/>
        <v>-0.11480583137344236</v>
      </c>
      <c r="AS137" s="90">
        <f t="shared" si="645"/>
        <v>-0.11178827488459442</v>
      </c>
      <c r="AT137" s="90">
        <f t="shared" ref="AT137:BC141" si="646">+AT114/AH114-1</f>
        <v>-0.10974311655999502</v>
      </c>
      <c r="AU137" s="90">
        <f t="shared" si="646"/>
        <v>-0.10648152148687062</v>
      </c>
      <c r="AV137" s="90">
        <f t="shared" si="646"/>
        <v>-0.1101340657723</v>
      </c>
      <c r="AW137" s="90">
        <f t="shared" si="646"/>
        <v>-9.7818844056800525E-2</v>
      </c>
      <c r="AX137" s="90">
        <f t="shared" si="646"/>
        <v>-9.1236845244241915E-2</v>
      </c>
      <c r="AY137" s="90">
        <f t="shared" si="646"/>
        <v>-0.10545703959037978</v>
      </c>
      <c r="AZ137" s="90">
        <f t="shared" si="646"/>
        <v>-0.11570496661853924</v>
      </c>
      <c r="BA137" s="90">
        <f t="shared" si="646"/>
        <v>-5.2409675069792661E-2</v>
      </c>
      <c r="BB137" s="90">
        <f t="shared" si="646"/>
        <v>0.12038660300528514</v>
      </c>
      <c r="BC137" s="90">
        <f t="shared" si="646"/>
        <v>0.21056529922309508</v>
      </c>
      <c r="BD137" s="90">
        <f t="shared" ref="BD137:BM141" si="647">+BD114/AR114-1</f>
        <v>0.19376195940539631</v>
      </c>
      <c r="BE137" s="90">
        <f t="shared" si="647"/>
        <v>0.17742911442506748</v>
      </c>
      <c r="BF137" s="90">
        <f t="shared" si="647"/>
        <v>0.17377376131531164</v>
      </c>
      <c r="BG137" s="90">
        <f t="shared" si="647"/>
        <v>0.16565609878273135</v>
      </c>
      <c r="BH137" s="90">
        <f t="shared" si="647"/>
        <v>0.16992105076439645</v>
      </c>
      <c r="BI137" s="90">
        <f t="shared" si="647"/>
        <v>0.15940447123444756</v>
      </c>
      <c r="BJ137" s="90">
        <f t="shared" si="647"/>
        <v>0.1435029098666496</v>
      </c>
      <c r="BK137" s="90">
        <f t="shared" si="647"/>
        <v>0.16511977137145295</v>
      </c>
      <c r="BL137" s="90">
        <f t="shared" si="647"/>
        <v>0.17236012390349309</v>
      </c>
      <c r="BM137" s="90">
        <f t="shared" si="647"/>
        <v>0.12693521863761403</v>
      </c>
      <c r="BN137" s="90">
        <f t="shared" ref="BN137:BW141" si="648">+BN114/BB114-1</f>
        <v>2.7900621114434809E-2</v>
      </c>
      <c r="BO137" s="90">
        <f t="shared" si="648"/>
        <v>4.1835149519440229E-3</v>
      </c>
      <c r="BP137" s="64">
        <f t="shared" si="648"/>
        <v>-2.5407691905705576E-3</v>
      </c>
      <c r="BQ137" s="90">
        <f t="shared" si="648"/>
        <v>1.4604224948189248E-3</v>
      </c>
      <c r="BR137" s="90">
        <f t="shared" si="648"/>
        <v>5.9383805922206268E-3</v>
      </c>
      <c r="BS137" s="90">
        <f t="shared" si="648"/>
        <v>7.0594178278247099E-3</v>
      </c>
      <c r="BT137" s="90">
        <f t="shared" si="648"/>
        <v>7.8780795042687757E-3</v>
      </c>
      <c r="BU137" s="90">
        <f t="shared" si="648"/>
        <v>1.0959342230234093E-2</v>
      </c>
      <c r="BV137" s="90">
        <f t="shared" si="648"/>
        <v>1.2679750505087295E-2</v>
      </c>
      <c r="BW137" s="90">
        <f t="shared" si="648"/>
        <v>2.4826912569801962E-3</v>
      </c>
      <c r="BX137" s="90">
        <f t="shared" ref="BX137:CG141" si="649">+BX114/BL114-1</f>
        <v>-6.6192286785193843E-4</v>
      </c>
      <c r="BY137" s="90">
        <f t="shared" si="649"/>
        <v>-1.7692402148579145E-3</v>
      </c>
      <c r="BZ137" s="90">
        <f t="shared" si="649"/>
        <v>4.0348890400043746E-3</v>
      </c>
      <c r="CA137" s="90">
        <f t="shared" si="649"/>
        <v>-9.0835818079639807E-3</v>
      </c>
      <c r="CB137" s="90">
        <f t="shared" si="649"/>
        <v>1.6502704309333538E-3</v>
      </c>
      <c r="CC137" s="90">
        <f t="shared" si="649"/>
        <v>9.8316091657146831E-3</v>
      </c>
      <c r="CD137" s="90">
        <f t="shared" si="649"/>
        <v>1.0305156700128881E-2</v>
      </c>
      <c r="CE137" s="90">
        <f t="shared" si="649"/>
        <v>5.7344676734456534E-3</v>
      </c>
      <c r="CF137" s="90">
        <f t="shared" si="649"/>
        <v>3.9755918110950805E-3</v>
      </c>
      <c r="CG137" s="90">
        <f t="shared" si="649"/>
        <v>-4.3843654914978991E-3</v>
      </c>
      <c r="CH137" s="90">
        <f t="shared" ref="CH137:CQ141" si="650">+CH114/BV114-1</f>
        <v>-1.6453935043080792E-2</v>
      </c>
      <c r="CI137" s="90">
        <f t="shared" si="650"/>
        <v>-2.7606210217232752E-2</v>
      </c>
      <c r="CJ137" s="90">
        <f t="shared" si="650"/>
        <v>-3.0236981391177586E-2</v>
      </c>
      <c r="CK137" s="90">
        <f t="shared" si="650"/>
        <v>-5.1676833109804088E-2</v>
      </c>
      <c r="CL137" s="90">
        <f t="shared" si="650"/>
        <v>-5.1451178471536685E-2</v>
      </c>
      <c r="CM137" s="90">
        <f t="shared" si="650"/>
        <v>-5.6672761812893269E-2</v>
      </c>
      <c r="CN137" s="90">
        <f t="shared" si="650"/>
        <v>-8.173545764029555E-2</v>
      </c>
      <c r="CO137" s="90">
        <f t="shared" si="650"/>
        <v>-8.5729656979051772E-2</v>
      </c>
      <c r="CP137" s="90">
        <f t="shared" si="650"/>
        <v>-9.7711293015619205E-2</v>
      </c>
      <c r="CQ137" s="90">
        <f t="shared" si="650"/>
        <v>-0.10536070369297301</v>
      </c>
      <c r="CR137" s="90">
        <f t="shared" ref="CR137:CT141" si="651">+CR114/CF114-1</f>
        <v>-0.10359383591686777</v>
      </c>
      <c r="CS137" s="90">
        <f t="shared" si="651"/>
        <v>-9.7972974433821691E-2</v>
      </c>
      <c r="CT137" s="90">
        <f t="shared" si="651"/>
        <v>-8.1077766952605601E-2</v>
      </c>
    </row>
    <row r="138" spans="2:98">
      <c r="B138" s="29" t="s">
        <v>3</v>
      </c>
      <c r="N138" s="6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45">
        <f t="shared" si="644"/>
        <v>1.4567942279269719E-2</v>
      </c>
      <c r="AA138" s="37">
        <f t="shared" si="644"/>
        <v>1.4158289600182172E-2</v>
      </c>
      <c r="AB138" s="37">
        <f t="shared" si="644"/>
        <v>1.0730569397892076E-2</v>
      </c>
      <c r="AC138" s="37">
        <f t="shared" si="644"/>
        <v>1.5972575406238976E-2</v>
      </c>
      <c r="AD138" s="37">
        <f t="shared" si="644"/>
        <v>1.8722683572500509E-2</v>
      </c>
      <c r="AE138" s="37">
        <f t="shared" si="644"/>
        <v>5.1436128507856171E-2</v>
      </c>
      <c r="AF138" s="37">
        <f t="shared" si="644"/>
        <v>5.1537782273352262E-2</v>
      </c>
      <c r="AG138" s="37">
        <f t="shared" si="644"/>
        <v>6.2328840904030125E-2</v>
      </c>
      <c r="AH138" s="64">
        <f t="shared" si="644"/>
        <v>6.9855528287552593E-2</v>
      </c>
      <c r="AI138" s="90">
        <f t="shared" si="644"/>
        <v>9.3436007293398182E-2</v>
      </c>
      <c r="AJ138" s="90">
        <f t="shared" si="645"/>
        <v>0.10210725581557178</v>
      </c>
      <c r="AK138" s="64">
        <f t="shared" si="645"/>
        <v>0.10529984764019162</v>
      </c>
      <c r="AL138" s="90">
        <f t="shared" si="645"/>
        <v>0.12039523986541467</v>
      </c>
      <c r="AM138" s="64">
        <f t="shared" si="645"/>
        <v>0.14120620151220309</v>
      </c>
      <c r="AN138" s="64">
        <f t="shared" si="645"/>
        <v>0.16751831162356856</v>
      </c>
      <c r="AO138" s="64">
        <f t="shared" si="645"/>
        <v>0.1492504470190954</v>
      </c>
      <c r="AP138" s="64">
        <f t="shared" si="645"/>
        <v>4.6439106789092355E-2</v>
      </c>
      <c r="AQ138" s="64">
        <f t="shared" si="645"/>
        <v>-3.5644631503768398E-2</v>
      </c>
      <c r="AR138" s="90">
        <f t="shared" si="645"/>
        <v>-2.5849072124048189E-2</v>
      </c>
      <c r="AS138" s="90">
        <f t="shared" si="645"/>
        <v>-3.8634217306660057E-2</v>
      </c>
      <c r="AT138" s="90">
        <f t="shared" si="646"/>
        <v>-4.0427545242123775E-2</v>
      </c>
      <c r="AU138" s="90">
        <f t="shared" si="646"/>
        <v>-4.2434386378324751E-2</v>
      </c>
      <c r="AV138" s="90">
        <f t="shared" si="646"/>
        <v>-5.3595070745539708E-2</v>
      </c>
      <c r="AW138" s="90">
        <f t="shared" si="646"/>
        <v>-4.5793413198432553E-2</v>
      </c>
      <c r="AX138" s="90">
        <f t="shared" si="646"/>
        <v>-4.507852548661706E-2</v>
      </c>
      <c r="AY138" s="90">
        <f t="shared" si="646"/>
        <v>-6.9731062741503869E-2</v>
      </c>
      <c r="AZ138" s="90">
        <f t="shared" si="646"/>
        <v>-8.825115254644833E-2</v>
      </c>
      <c r="BA138" s="90">
        <f t="shared" si="646"/>
        <v>-2.2791953947416954E-2</v>
      </c>
      <c r="BB138" s="90">
        <f t="shared" si="646"/>
        <v>0.15638979468501524</v>
      </c>
      <c r="BC138" s="90">
        <f t="shared" si="646"/>
        <v>0.30537075469660957</v>
      </c>
      <c r="BD138" s="90">
        <f t="shared" si="647"/>
        <v>0.29918396887345033</v>
      </c>
      <c r="BE138" s="90">
        <f t="shared" si="647"/>
        <v>0.29277941302586608</v>
      </c>
      <c r="BF138" s="90">
        <f t="shared" si="647"/>
        <v>0.28645525174993125</v>
      </c>
      <c r="BG138" s="90">
        <f t="shared" si="647"/>
        <v>0.26987832142163093</v>
      </c>
      <c r="BH138" s="90">
        <f t="shared" si="647"/>
        <v>0.27067165195169851</v>
      </c>
      <c r="BI138" s="90">
        <f t="shared" si="647"/>
        <v>0.25468672975149032</v>
      </c>
      <c r="BJ138" s="90">
        <f t="shared" si="647"/>
        <v>0.23753671677613175</v>
      </c>
      <c r="BK138" s="90">
        <f t="shared" si="647"/>
        <v>0.24733487323420822</v>
      </c>
      <c r="BL138" s="90">
        <f t="shared" si="647"/>
        <v>0.24486727712468515</v>
      </c>
      <c r="BM138" s="90">
        <f t="shared" si="647"/>
        <v>0.18605039114056088</v>
      </c>
      <c r="BN138" s="90">
        <f t="shared" si="648"/>
        <v>9.2904362146184694E-2</v>
      </c>
      <c r="BO138" s="90">
        <f t="shared" si="648"/>
        <v>2.276094717940258E-2</v>
      </c>
      <c r="BP138" s="64">
        <f t="shared" si="648"/>
        <v>2.2577786079852613E-2</v>
      </c>
      <c r="BQ138" s="90">
        <f t="shared" si="648"/>
        <v>2.1803719459934756E-2</v>
      </c>
      <c r="BR138" s="90">
        <f t="shared" si="648"/>
        <v>2.8009571044168347E-2</v>
      </c>
      <c r="BS138" s="90">
        <f t="shared" si="648"/>
        <v>3.3487795382796115E-2</v>
      </c>
      <c r="BT138" s="90">
        <f t="shared" si="648"/>
        <v>3.7691276667087603E-2</v>
      </c>
      <c r="BU138" s="90">
        <f t="shared" si="648"/>
        <v>4.4569487779390737E-2</v>
      </c>
      <c r="BV138" s="90">
        <f t="shared" si="648"/>
        <v>4.680793178303011E-2</v>
      </c>
      <c r="BW138" s="90">
        <f t="shared" si="648"/>
        <v>5.9432052797275814E-2</v>
      </c>
      <c r="BX138" s="90">
        <f t="shared" si="649"/>
        <v>6.522263926588745E-2</v>
      </c>
      <c r="BY138" s="90">
        <f t="shared" si="649"/>
        <v>6.6422299712699306E-2</v>
      </c>
      <c r="BZ138" s="90">
        <f t="shared" si="649"/>
        <v>6.5678647889598096E-2</v>
      </c>
      <c r="CA138" s="90">
        <f t="shared" si="649"/>
        <v>6.4816724466934428E-2</v>
      </c>
      <c r="CB138" s="90">
        <f t="shared" si="649"/>
        <v>6.8525310336846612E-2</v>
      </c>
      <c r="CC138" s="90">
        <f t="shared" si="649"/>
        <v>7.8483879432849957E-2</v>
      </c>
      <c r="CD138" s="90">
        <f t="shared" si="649"/>
        <v>7.60066984280372E-2</v>
      </c>
      <c r="CE138" s="90">
        <f t="shared" si="649"/>
        <v>6.7794565405999485E-2</v>
      </c>
      <c r="CF138" s="90">
        <f t="shared" si="649"/>
        <v>6.4755964246981934E-2</v>
      </c>
      <c r="CG138" s="90">
        <f t="shared" si="649"/>
        <v>5.4785129898710982E-2</v>
      </c>
      <c r="CH138" s="90">
        <f t="shared" si="650"/>
        <v>3.9571652488272768E-2</v>
      </c>
      <c r="CI138" s="90">
        <f t="shared" si="650"/>
        <v>1.4308484619745654E-2</v>
      </c>
      <c r="CJ138" s="90">
        <f t="shared" si="650"/>
        <v>6.1166507683232396E-3</v>
      </c>
      <c r="CK138" s="90">
        <f t="shared" si="650"/>
        <v>-1.7060476413907621E-2</v>
      </c>
      <c r="CL138" s="90">
        <f t="shared" si="650"/>
        <v>-1.6489233983806972E-2</v>
      </c>
      <c r="CM138" s="90">
        <f t="shared" si="650"/>
        <v>-2.0810623623612967E-2</v>
      </c>
      <c r="CN138" s="90">
        <f t="shared" si="650"/>
        <v>-4.801585714084744E-2</v>
      </c>
      <c r="CO138" s="90">
        <f t="shared" si="650"/>
        <v>-5.1518444397187446E-2</v>
      </c>
      <c r="CP138" s="90">
        <f t="shared" si="650"/>
        <v>-6.2490440192447316E-2</v>
      </c>
      <c r="CQ138" s="90">
        <f t="shared" si="650"/>
        <v>-6.8965017320678057E-2</v>
      </c>
      <c r="CR138" s="90">
        <f t="shared" si="651"/>
        <v>-7.1511109146297991E-2</v>
      </c>
      <c r="CS138" s="90">
        <f t="shared" si="651"/>
        <v>-7.0657654813269466E-2</v>
      </c>
      <c r="CT138" s="90">
        <f t="shared" si="651"/>
        <v>-5.379355523121121E-2</v>
      </c>
    </row>
    <row r="139" spans="2:98">
      <c r="B139" s="29" t="s">
        <v>4</v>
      </c>
      <c r="N139" s="6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45">
        <f t="shared" si="644"/>
        <v>-1.4597268398194307E-3</v>
      </c>
      <c r="AA139" s="37">
        <f t="shared" si="644"/>
        <v>-3.9675856703746959E-4</v>
      </c>
      <c r="AB139" s="37">
        <f t="shared" si="644"/>
        <v>-3.5527156416609307E-3</v>
      </c>
      <c r="AC139" s="37">
        <f t="shared" si="644"/>
        <v>8.3968692298515002E-3</v>
      </c>
      <c r="AD139" s="37">
        <f t="shared" si="644"/>
        <v>-1.3316064040357012E-2</v>
      </c>
      <c r="AE139" s="37">
        <f t="shared" si="644"/>
        <v>-9.306641260154902E-3</v>
      </c>
      <c r="AF139" s="37">
        <f t="shared" si="644"/>
        <v>-3.3757669785185795E-2</v>
      </c>
      <c r="AG139" s="37">
        <f t="shared" si="644"/>
        <v>-4.2036112202693543E-2</v>
      </c>
      <c r="AH139" s="64">
        <f t="shared" si="644"/>
        <v>-4.3086481334281612E-2</v>
      </c>
      <c r="AI139" s="90">
        <f t="shared" si="644"/>
        <v>-4.0372826850669452E-2</v>
      </c>
      <c r="AJ139" s="90">
        <f t="shared" si="645"/>
        <v>-5.386649960404688E-2</v>
      </c>
      <c r="AK139" s="64">
        <f t="shared" si="645"/>
        <v>-6.9184893666069058E-2</v>
      </c>
      <c r="AL139" s="90">
        <f t="shared" si="645"/>
        <v>-7.5236489588550781E-2</v>
      </c>
      <c r="AM139" s="64">
        <f t="shared" si="645"/>
        <v>-7.9903700897642871E-2</v>
      </c>
      <c r="AN139" s="64">
        <f t="shared" si="645"/>
        <v>-7.3399793897016008E-2</v>
      </c>
      <c r="AO139" s="64">
        <f t="shared" si="645"/>
        <v>-0.10896128920875836</v>
      </c>
      <c r="AP139" s="64">
        <f t="shared" si="645"/>
        <v>-0.16961081712390269</v>
      </c>
      <c r="AQ139" s="64">
        <f t="shared" si="645"/>
        <v>-0.19901544496311663</v>
      </c>
      <c r="AR139" s="90">
        <f t="shared" si="645"/>
        <v>-0.13641521258977463</v>
      </c>
      <c r="AS139" s="90">
        <f t="shared" si="645"/>
        <v>-0.11004713990557558</v>
      </c>
      <c r="AT139" s="90">
        <f t="shared" si="646"/>
        <v>-9.2841808526764158E-2</v>
      </c>
      <c r="AU139" s="90">
        <f t="shared" si="646"/>
        <v>-6.3685481668135813E-2</v>
      </c>
      <c r="AV139" s="90">
        <f t="shared" si="646"/>
        <v>-3.3164418196286682E-2</v>
      </c>
      <c r="AW139" s="90">
        <f t="shared" si="646"/>
        <v>1.8379991552313069E-2</v>
      </c>
      <c r="AX139" s="90">
        <f t="shared" si="646"/>
        <v>6.4677815206270806E-2</v>
      </c>
      <c r="AY139" s="90">
        <f t="shared" si="646"/>
        <v>8.7799499048173191E-2</v>
      </c>
      <c r="AZ139" s="90">
        <f t="shared" si="646"/>
        <v>0.10261143392224414</v>
      </c>
      <c r="BA139" s="90">
        <f t="shared" si="646"/>
        <v>0.20905171879492168</v>
      </c>
      <c r="BB139" s="90">
        <f t="shared" si="646"/>
        <v>0.43865882617490959</v>
      </c>
      <c r="BC139" s="90">
        <f t="shared" si="646"/>
        <v>0.60993483423792139</v>
      </c>
      <c r="BD139" s="90">
        <f t="shared" si="647"/>
        <v>0.53259515289342119</v>
      </c>
      <c r="BE139" s="90">
        <f t="shared" si="647"/>
        <v>0.48787643196366659</v>
      </c>
      <c r="BF139" s="90">
        <f t="shared" si="647"/>
        <v>0.4552554627421217</v>
      </c>
      <c r="BG139" s="90">
        <f t="shared" si="647"/>
        <v>0.41542363113074732</v>
      </c>
      <c r="BH139" s="90">
        <f t="shared" si="647"/>
        <v>0.38874481273341077</v>
      </c>
      <c r="BI139" s="90">
        <f t="shared" si="647"/>
        <v>0.33844420704945088</v>
      </c>
      <c r="BJ139" s="90">
        <f t="shared" si="647"/>
        <v>0.28365786012599803</v>
      </c>
      <c r="BK139" s="90">
        <f t="shared" si="647"/>
        <v>0.26542401772325674</v>
      </c>
      <c r="BL139" s="90">
        <f t="shared" si="647"/>
        <v>0.24066991300824947</v>
      </c>
      <c r="BM139" s="90">
        <f t="shared" si="647"/>
        <v>0.17410664393705999</v>
      </c>
      <c r="BN139" s="90">
        <f t="shared" si="648"/>
        <v>7.4392736101311252E-2</v>
      </c>
      <c r="BO139" s="90">
        <f t="shared" si="648"/>
        <v>-7.630451591340015E-3</v>
      </c>
      <c r="BP139" s="64">
        <f t="shared" si="648"/>
        <v>-3.2704196791768503E-3</v>
      </c>
      <c r="BQ139" s="90">
        <f t="shared" si="648"/>
        <v>-8.1934292956309385E-3</v>
      </c>
      <c r="BR139" s="90">
        <f t="shared" si="648"/>
        <v>-1.0809365747330713E-3</v>
      </c>
      <c r="BS139" s="90">
        <f t="shared" si="648"/>
        <v>-1.5733364327992216E-3</v>
      </c>
      <c r="BT139" s="90">
        <f t="shared" si="648"/>
        <v>-3.4688812597007956E-3</v>
      </c>
      <c r="BU139" s="90">
        <f t="shared" si="648"/>
        <v>-9.6659278464217291E-4</v>
      </c>
      <c r="BV139" s="90">
        <f t="shared" si="648"/>
        <v>1.8734498523031995E-3</v>
      </c>
      <c r="BW139" s="90">
        <f t="shared" si="648"/>
        <v>1.1028113951606411E-2</v>
      </c>
      <c r="BX139" s="90">
        <f t="shared" si="649"/>
        <v>1.4850543482556988E-2</v>
      </c>
      <c r="BY139" s="90">
        <f t="shared" si="649"/>
        <v>1.2355005024656363E-2</v>
      </c>
      <c r="BZ139" s="90">
        <f t="shared" si="649"/>
        <v>8.0348005297983249E-3</v>
      </c>
      <c r="CA139" s="90">
        <f t="shared" si="649"/>
        <v>8.6003364791331638E-3</v>
      </c>
      <c r="CB139" s="90">
        <f t="shared" si="649"/>
        <v>7.8721940370254373E-3</v>
      </c>
      <c r="CC139" s="90">
        <f t="shared" si="649"/>
        <v>1.9824294877919701E-2</v>
      </c>
      <c r="CD139" s="90">
        <f t="shared" si="649"/>
        <v>1.8054698026613858E-2</v>
      </c>
      <c r="CE139" s="90">
        <f t="shared" si="649"/>
        <v>1.4275567924387333E-2</v>
      </c>
      <c r="CF139" s="90">
        <f t="shared" si="649"/>
        <v>1.4600643976588001E-2</v>
      </c>
      <c r="CG139" s="90">
        <f t="shared" si="649"/>
        <v>6.4651870976464298E-3</v>
      </c>
      <c r="CH139" s="90">
        <f t="shared" si="650"/>
        <v>-5.894780203166472E-3</v>
      </c>
      <c r="CI139" s="90">
        <f t="shared" si="650"/>
        <v>-2.7251724222140616E-2</v>
      </c>
      <c r="CJ139" s="90">
        <f t="shared" si="650"/>
        <v>-3.3750811118269275E-2</v>
      </c>
      <c r="CK139" s="90">
        <f t="shared" si="650"/>
        <v>-5.5568598992365326E-2</v>
      </c>
      <c r="CL139" s="90">
        <f t="shared" si="650"/>
        <v>-5.4205843805728571E-2</v>
      </c>
      <c r="CM139" s="90">
        <f t="shared" si="650"/>
        <v>-5.8842138648817377E-2</v>
      </c>
      <c r="CN139" s="90">
        <f t="shared" si="650"/>
        <v>-8.5543017589693626E-2</v>
      </c>
      <c r="CO139" s="90">
        <f t="shared" si="650"/>
        <v>-9.2510735344201955E-2</v>
      </c>
      <c r="CP139" s="90">
        <f t="shared" si="650"/>
        <v>-0.10006124222181867</v>
      </c>
      <c r="CQ139" s="90">
        <f t="shared" si="650"/>
        <v>-0.10933855277417837</v>
      </c>
      <c r="CR139" s="90">
        <f t="shared" si="651"/>
        <v>-0.11675411970383887</v>
      </c>
      <c r="CS139" s="90">
        <f t="shared" si="651"/>
        <v>-0.115426112916585</v>
      </c>
      <c r="CT139" s="90">
        <f t="shared" si="651"/>
        <v>-0.10145729824878913</v>
      </c>
    </row>
    <row r="140" spans="2:98">
      <c r="B140" s="29" t="s">
        <v>5</v>
      </c>
      <c r="N140" s="6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45">
        <f t="shared" si="644"/>
        <v>4.3928838175145035E-2</v>
      </c>
      <c r="AA140" s="37">
        <f t="shared" si="644"/>
        <v>4.2330210141585667E-2</v>
      </c>
      <c r="AB140" s="37">
        <f t="shared" si="644"/>
        <v>3.9325490166447263E-2</v>
      </c>
      <c r="AC140" s="37">
        <f t="shared" si="644"/>
        <v>4.1912333980570704E-2</v>
      </c>
      <c r="AD140" s="37">
        <f t="shared" si="644"/>
        <v>3.4803803324156224E-2</v>
      </c>
      <c r="AE140" s="37">
        <f t="shared" si="644"/>
        <v>4.1168388863697558E-2</v>
      </c>
      <c r="AF140" s="37">
        <f t="shared" si="644"/>
        <v>3.541665711899955E-2</v>
      </c>
      <c r="AG140" s="37">
        <f t="shared" si="644"/>
        <v>3.4219598071360213E-2</v>
      </c>
      <c r="AH140" s="64">
        <f t="shared" si="644"/>
        <v>3.3835720301979455E-2</v>
      </c>
      <c r="AI140" s="90">
        <f t="shared" si="644"/>
        <v>4.5387613627610568E-2</v>
      </c>
      <c r="AJ140" s="90">
        <f t="shared" si="645"/>
        <v>4.1844714667266913E-2</v>
      </c>
      <c r="AK140" s="64">
        <f t="shared" si="645"/>
        <v>3.1439604166983548E-2</v>
      </c>
      <c r="AL140" s="90">
        <f t="shared" si="645"/>
        <v>3.7689252246997595E-2</v>
      </c>
      <c r="AM140" s="64">
        <f t="shared" si="645"/>
        <v>4.63317992409642E-2</v>
      </c>
      <c r="AN140" s="64">
        <f t="shared" si="645"/>
        <v>5.0147715735248122E-2</v>
      </c>
      <c r="AO140" s="64">
        <f t="shared" si="645"/>
        <v>2.2040470998617057E-2</v>
      </c>
      <c r="AP140" s="64">
        <f t="shared" si="645"/>
        <v>-5.6872727122207367E-2</v>
      </c>
      <c r="AQ140" s="64">
        <f t="shared" si="645"/>
        <v>-6.0351193361175226E-2</v>
      </c>
      <c r="AR140" s="90">
        <f t="shared" si="645"/>
        <v>-7.102740781380068E-3</v>
      </c>
      <c r="AS140" s="90">
        <f t="shared" si="645"/>
        <v>4.5573677022037185E-3</v>
      </c>
      <c r="AT140" s="90">
        <f t="shared" si="646"/>
        <v>8.3436172111372997E-3</v>
      </c>
      <c r="AU140" s="90">
        <f t="shared" si="646"/>
        <v>7.3797569574447497E-3</v>
      </c>
      <c r="AV140" s="90">
        <f t="shared" si="646"/>
        <v>-1.0631185381914987E-2</v>
      </c>
      <c r="AW140" s="90">
        <f t="shared" si="646"/>
        <v>-8.0346018134306307E-3</v>
      </c>
      <c r="AX140" s="90">
        <f t="shared" si="646"/>
        <v>1.1075804486934349E-2</v>
      </c>
      <c r="AY140" s="90">
        <f t="shared" si="646"/>
        <v>7.0920493924298E-4</v>
      </c>
      <c r="AZ140" s="90">
        <f t="shared" si="646"/>
        <v>2.9034235229470351E-3</v>
      </c>
      <c r="BA140" s="90">
        <f t="shared" si="646"/>
        <v>7.2070230907362864E-2</v>
      </c>
      <c r="BB140" s="90">
        <f t="shared" si="646"/>
        <v>0.23062986448142442</v>
      </c>
      <c r="BC140" s="90">
        <f t="shared" si="646"/>
        <v>0.25436878546457442</v>
      </c>
      <c r="BD140" s="90">
        <f t="shared" si="647"/>
        <v>0.13907799517828701</v>
      </c>
      <c r="BE140" s="90">
        <f t="shared" si="647"/>
        <v>0.10960945160314295</v>
      </c>
      <c r="BF140" s="90">
        <f t="shared" si="647"/>
        <v>0.10560677154007347</v>
      </c>
      <c r="BG140" s="90">
        <f t="shared" si="647"/>
        <v>0.11017618945259611</v>
      </c>
      <c r="BH140" s="90">
        <f t="shared" si="647"/>
        <v>0.14047787057871863</v>
      </c>
      <c r="BI140" s="90">
        <f t="shared" si="647"/>
        <v>0.14648174978248041</v>
      </c>
      <c r="BJ140" s="90">
        <f t="shared" si="647"/>
        <v>0.11262091498937288</v>
      </c>
      <c r="BK140" s="90">
        <f t="shared" si="647"/>
        <v>0.10953634189211892</v>
      </c>
      <c r="BL140" s="90">
        <f t="shared" si="647"/>
        <v>0.10172465537076536</v>
      </c>
      <c r="BM140" s="90">
        <f t="shared" si="647"/>
        <v>6.7125378504978128E-2</v>
      </c>
      <c r="BN140" s="90">
        <f t="shared" si="648"/>
        <v>1.116252699650766E-2</v>
      </c>
      <c r="BO140" s="90">
        <f t="shared" si="648"/>
        <v>-1.7989315526892868E-2</v>
      </c>
      <c r="BP140" s="64">
        <f t="shared" si="648"/>
        <v>4.702552723616038E-2</v>
      </c>
      <c r="BQ140" s="90">
        <f t="shared" si="648"/>
        <v>5.5945668552062289E-2</v>
      </c>
      <c r="BR140" s="90">
        <f t="shared" si="648"/>
        <v>5.5867180319965071E-2</v>
      </c>
      <c r="BS140" s="90">
        <f t="shared" si="648"/>
        <v>5.421383088973819E-2</v>
      </c>
      <c r="BT140" s="90">
        <f t="shared" si="648"/>
        <v>4.7115951193879235E-2</v>
      </c>
      <c r="BU140" s="90">
        <f t="shared" si="648"/>
        <v>4.6467692132369454E-2</v>
      </c>
      <c r="BV140" s="90">
        <f t="shared" si="648"/>
        <v>5.177813233325379E-2</v>
      </c>
      <c r="BW140" s="90">
        <f t="shared" si="648"/>
        <v>6.4692121766534383E-2</v>
      </c>
      <c r="BX140" s="90">
        <f t="shared" si="649"/>
        <v>6.2401053539051121E-2</v>
      </c>
      <c r="BY140" s="90">
        <f t="shared" si="649"/>
        <v>6.0555545840427438E-2</v>
      </c>
      <c r="BZ140" s="90">
        <f t="shared" si="649"/>
        <v>5.2864594030356704E-2</v>
      </c>
      <c r="CA140" s="90">
        <f t="shared" si="649"/>
        <v>6.3680887255789242E-2</v>
      </c>
      <c r="CB140" s="90">
        <f t="shared" si="649"/>
        <v>5.3462794003348968E-2</v>
      </c>
      <c r="CC140" s="90">
        <f t="shared" si="649"/>
        <v>5.4850120399679403E-2</v>
      </c>
      <c r="CD140" s="90">
        <f t="shared" si="649"/>
        <v>5.348839765823743E-2</v>
      </c>
      <c r="CE140" s="90">
        <f t="shared" si="649"/>
        <v>4.5492888147822264E-2</v>
      </c>
      <c r="CF140" s="90">
        <f t="shared" si="649"/>
        <v>4.8865680722680604E-2</v>
      </c>
      <c r="CG140" s="90">
        <f t="shared" si="649"/>
        <v>4.6976743591500725E-2</v>
      </c>
      <c r="CH140" s="90">
        <f t="shared" si="650"/>
        <v>4.8295184740143826E-2</v>
      </c>
      <c r="CI140" s="90">
        <f t="shared" si="650"/>
        <v>3.8323107539404599E-2</v>
      </c>
      <c r="CJ140" s="90">
        <f t="shared" si="650"/>
        <v>4.7860187549814581E-2</v>
      </c>
      <c r="CK140" s="90">
        <f t="shared" si="650"/>
        <v>3.6188412200593101E-2</v>
      </c>
      <c r="CL140" s="90">
        <f t="shared" si="650"/>
        <v>4.9321178711125402E-2</v>
      </c>
      <c r="CM140" s="90">
        <f t="shared" si="650"/>
        <v>4.9489779626457731E-2</v>
      </c>
      <c r="CN140" s="90">
        <f t="shared" si="650"/>
        <v>3.2447434268576769E-2</v>
      </c>
      <c r="CO140" s="90">
        <f t="shared" si="650"/>
        <v>4.4076127548119626E-2</v>
      </c>
      <c r="CP140" s="90">
        <f t="shared" si="650"/>
        <v>4.4993445490012718E-2</v>
      </c>
      <c r="CQ140" s="90">
        <f t="shared" si="650"/>
        <v>4.3660050204867185E-2</v>
      </c>
      <c r="CR140" s="90">
        <f t="shared" si="651"/>
        <v>4.0316313160196682E-2</v>
      </c>
      <c r="CS140" s="90">
        <f t="shared" si="651"/>
        <v>4.0419573063648073E-2</v>
      </c>
      <c r="CT140" s="90">
        <f t="shared" si="651"/>
        <v>4.0427823215773762E-2</v>
      </c>
    </row>
    <row r="141" spans="2:98" ht="14.65" thickBot="1">
      <c r="B141" s="61" t="s">
        <v>30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46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47">
        <f t="shared" si="644"/>
        <v>6.7344044805899728E-2</v>
      </c>
      <c r="AA141" s="39">
        <f t="shared" si="644"/>
        <v>6.522469354902416E-2</v>
      </c>
      <c r="AB141" s="39">
        <f t="shared" si="644"/>
        <v>6.2280905393994335E-2</v>
      </c>
      <c r="AC141" s="39">
        <f t="shared" si="644"/>
        <v>6.4808964307855543E-2</v>
      </c>
      <c r="AD141" s="39">
        <f t="shared" si="644"/>
        <v>6.25648530580456E-2</v>
      </c>
      <c r="AE141" s="39">
        <f t="shared" si="644"/>
        <v>8.6076964933699873E-2</v>
      </c>
      <c r="AF141" s="39">
        <f t="shared" si="644"/>
        <v>7.6225334047052895E-2</v>
      </c>
      <c r="AG141" s="39">
        <f t="shared" si="644"/>
        <v>7.7046435987367046E-2</v>
      </c>
      <c r="AH141" s="87">
        <f t="shared" si="644"/>
        <v>7.9588460580367615E-2</v>
      </c>
      <c r="AI141" s="93">
        <f t="shared" si="644"/>
        <v>9.4887657887632093E-2</v>
      </c>
      <c r="AJ141" s="93">
        <f t="shared" si="645"/>
        <v>9.2898675417788068E-2</v>
      </c>
      <c r="AK141" s="87">
        <f t="shared" si="645"/>
        <v>8.6949225359891136E-2</v>
      </c>
      <c r="AL141" s="93">
        <f t="shared" si="645"/>
        <v>9.16902664068453E-2</v>
      </c>
      <c r="AM141" s="87">
        <f t="shared" si="645"/>
        <v>9.9540451750274928E-2</v>
      </c>
      <c r="AN141" s="87">
        <f t="shared" si="645"/>
        <v>0.11141937618640441</v>
      </c>
      <c r="AO141" s="87">
        <f t="shared" si="645"/>
        <v>8.626777442062239E-2</v>
      </c>
      <c r="AP141" s="87">
        <f t="shared" si="645"/>
        <v>-8.8795725539360104E-3</v>
      </c>
      <c r="AQ141" s="87">
        <f t="shared" si="645"/>
        <v>-7.441885711615559E-2</v>
      </c>
      <c r="AR141" s="93">
        <f t="shared" si="645"/>
        <v>-4.8903543662024984E-2</v>
      </c>
      <c r="AS141" s="93">
        <f t="shared" si="645"/>
        <v>-4.638942570086857E-2</v>
      </c>
      <c r="AT141" s="93">
        <f t="shared" si="646"/>
        <v>-4.1927040086611966E-2</v>
      </c>
      <c r="AU141" s="93">
        <f t="shared" si="646"/>
        <v>-3.6578393966767653E-2</v>
      </c>
      <c r="AV141" s="93">
        <f t="shared" si="646"/>
        <v>-3.6856517415135626E-2</v>
      </c>
      <c r="AW141" s="93">
        <f t="shared" si="646"/>
        <v>-1.5781288324734799E-2</v>
      </c>
      <c r="AX141" s="93">
        <f t="shared" si="646"/>
        <v>-2.1350485347680914E-3</v>
      </c>
      <c r="AY141" s="93">
        <f t="shared" si="646"/>
        <v>-1.2341617862636767E-2</v>
      </c>
      <c r="AZ141" s="93">
        <f t="shared" si="646"/>
        <v>-1.6321499608531798E-2</v>
      </c>
      <c r="BA141" s="93">
        <f t="shared" si="646"/>
        <v>5.9024389359254359E-2</v>
      </c>
      <c r="BB141" s="93">
        <f t="shared" si="646"/>
        <v>0.25328655526660948</v>
      </c>
      <c r="BC141" s="93">
        <f t="shared" si="646"/>
        <v>0.40432315775644967</v>
      </c>
      <c r="BD141" s="93">
        <f t="shared" si="647"/>
        <v>0.38422822361174425</v>
      </c>
      <c r="BE141" s="93">
        <f t="shared" si="647"/>
        <v>0.36505895337295247</v>
      </c>
      <c r="BF141" s="93">
        <f t="shared" si="647"/>
        <v>0.35281485968399839</v>
      </c>
      <c r="BG141" s="93">
        <f t="shared" si="647"/>
        <v>0.33447649903291143</v>
      </c>
      <c r="BH141" s="93">
        <f t="shared" si="647"/>
        <v>0.3292900661401057</v>
      </c>
      <c r="BI141" s="93">
        <f t="shared" si="647"/>
        <v>0.30211048531090667</v>
      </c>
      <c r="BJ141" s="93">
        <f t="shared" si="647"/>
        <v>0.27259437405534781</v>
      </c>
      <c r="BK141" s="93">
        <f t="shared" si="647"/>
        <v>0.27490835636402156</v>
      </c>
      <c r="BL141" s="93">
        <f t="shared" si="647"/>
        <v>0.26298973997377106</v>
      </c>
      <c r="BM141" s="93">
        <f t="shared" si="647"/>
        <v>0.20219728657445146</v>
      </c>
      <c r="BN141" s="93">
        <f t="shared" si="648"/>
        <v>0.10723681118364126</v>
      </c>
      <c r="BO141" s="93">
        <f t="shared" si="648"/>
        <v>3.8548858502424066E-2</v>
      </c>
      <c r="BP141" s="87">
        <f t="shared" si="648"/>
        <v>3.224010472552985E-2</v>
      </c>
      <c r="BQ141" s="93">
        <f t="shared" si="648"/>
        <v>3.0823772258976812E-2</v>
      </c>
      <c r="BR141" s="93">
        <f t="shared" si="648"/>
        <v>3.5768849226217814E-2</v>
      </c>
      <c r="BS141" s="93">
        <f t="shared" si="648"/>
        <v>3.795588442115716E-2</v>
      </c>
      <c r="BT141" s="93">
        <f t="shared" si="648"/>
        <v>3.9590564596747591E-2</v>
      </c>
      <c r="BU141" s="93">
        <f t="shared" si="648"/>
        <v>4.5224710186592354E-2</v>
      </c>
      <c r="BV141" s="93">
        <f t="shared" si="648"/>
        <v>4.7458418678589576E-2</v>
      </c>
      <c r="BW141" s="93">
        <f t="shared" si="648"/>
        <v>6.3163571208666669E-2</v>
      </c>
      <c r="BX141" s="93">
        <f t="shared" si="649"/>
        <v>7.773998566557494E-2</v>
      </c>
      <c r="BY141" s="93">
        <f t="shared" si="649"/>
        <v>8.892256533627596E-2</v>
      </c>
      <c r="BZ141" s="93">
        <f t="shared" si="649"/>
        <v>9.7427292214640637E-2</v>
      </c>
      <c r="CA141" s="93">
        <f t="shared" si="649"/>
        <v>0.10443828057888904</v>
      </c>
      <c r="CB141" s="93">
        <f t="shared" si="649"/>
        <v>0.12242253496383637</v>
      </c>
      <c r="CC141" s="93">
        <f t="shared" si="649"/>
        <v>0.14151926016882066</v>
      </c>
      <c r="CD141" s="93">
        <f t="shared" si="649"/>
        <v>0.14622725026726924</v>
      </c>
      <c r="CE141" s="93">
        <f t="shared" si="649"/>
        <v>0.14794981942544405</v>
      </c>
      <c r="CF141" s="93">
        <f t="shared" si="649"/>
        <v>0.15920754924948177</v>
      </c>
      <c r="CG141" s="93">
        <f t="shared" si="649"/>
        <v>0.16602177817893526</v>
      </c>
      <c r="CH141" s="93">
        <f t="shared" si="650"/>
        <v>0.16696741585577102</v>
      </c>
      <c r="CI141" s="93">
        <f t="shared" si="650"/>
        <v>0.14658641203950395</v>
      </c>
      <c r="CJ141" s="93">
        <f t="shared" si="650"/>
        <v>0.13648473683439466</v>
      </c>
      <c r="CK141" s="93">
        <f t="shared" si="650"/>
        <v>0.11019002322713112</v>
      </c>
      <c r="CL141" s="93">
        <f t="shared" si="650"/>
        <v>0.10433765759433578</v>
      </c>
      <c r="CM141" s="93">
        <f t="shared" si="650"/>
        <v>9.9342302335886368E-2</v>
      </c>
      <c r="CN141" s="93">
        <f t="shared" si="650"/>
        <v>6.735439258256215E-2</v>
      </c>
      <c r="CO141" s="93">
        <f t="shared" si="650"/>
        <v>6.2951526832827343E-2</v>
      </c>
      <c r="CP141" s="93">
        <f t="shared" si="650"/>
        <v>4.9073650296066917E-2</v>
      </c>
      <c r="CQ141" s="93">
        <f t="shared" si="650"/>
        <v>3.9092807630720428E-2</v>
      </c>
      <c r="CR141" s="93">
        <f t="shared" si="651"/>
        <v>2.8531258769660894E-2</v>
      </c>
      <c r="CS141" s="93">
        <f t="shared" si="651"/>
        <v>1.3566632295922254E-2</v>
      </c>
      <c r="CT141" s="93">
        <f t="shared" si="651"/>
        <v>1.7384305704329472E-2</v>
      </c>
    </row>
    <row r="142" spans="2:98" ht="14.65" thickBot="1">
      <c r="B142" s="348"/>
      <c r="N142" s="6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45"/>
      <c r="AA142" s="37"/>
      <c r="AB142" s="37"/>
      <c r="AC142" s="37"/>
      <c r="AD142" s="37"/>
      <c r="AE142" s="37"/>
      <c r="AF142" s="37"/>
      <c r="AG142" s="37"/>
      <c r="AH142" s="64"/>
      <c r="AI142" s="93"/>
      <c r="AJ142" s="93"/>
      <c r="AK142" s="87"/>
      <c r="AL142" s="93"/>
      <c r="AM142" s="87"/>
      <c r="AN142" s="87"/>
      <c r="AO142" s="87"/>
      <c r="AP142" s="87"/>
      <c r="AQ142" s="87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344" t="e">
        <f t="shared" ref="BL142:CS142" si="652">+BL119/AZ119-1</f>
        <v>#DIV/0!</v>
      </c>
      <c r="BM142" s="344" t="e">
        <f t="shared" si="652"/>
        <v>#DIV/0!</v>
      </c>
      <c r="BN142" s="344" t="e">
        <f t="shared" si="652"/>
        <v>#DIV/0!</v>
      </c>
      <c r="BO142" s="344" t="e">
        <f t="shared" si="652"/>
        <v>#DIV/0!</v>
      </c>
      <c r="BP142" s="344" t="e">
        <f t="shared" si="652"/>
        <v>#DIV/0!</v>
      </c>
      <c r="BQ142" s="344" t="e">
        <f t="shared" si="652"/>
        <v>#DIV/0!</v>
      </c>
      <c r="BR142" s="344" t="e">
        <f t="shared" si="652"/>
        <v>#DIV/0!</v>
      </c>
      <c r="BS142" s="344" t="e">
        <f t="shared" si="652"/>
        <v>#DIV/0!</v>
      </c>
      <c r="BT142" s="344" t="e">
        <f t="shared" si="652"/>
        <v>#DIV/0!</v>
      </c>
      <c r="BU142" s="344" t="e">
        <f t="shared" si="652"/>
        <v>#DIV/0!</v>
      </c>
      <c r="BV142" s="344" t="e">
        <f t="shared" si="652"/>
        <v>#DIV/0!</v>
      </c>
      <c r="BW142" s="344" t="e">
        <f t="shared" si="652"/>
        <v>#DIV/0!</v>
      </c>
      <c r="BX142" s="344" t="e">
        <f t="shared" si="652"/>
        <v>#DIV/0!</v>
      </c>
      <c r="BY142" s="344" t="e">
        <f t="shared" si="652"/>
        <v>#DIV/0!</v>
      </c>
      <c r="BZ142" s="344" t="e">
        <f t="shared" si="652"/>
        <v>#DIV/0!</v>
      </c>
      <c r="CA142" s="344" t="e">
        <f t="shared" si="652"/>
        <v>#DIV/0!</v>
      </c>
      <c r="CB142" s="344" t="e">
        <f t="shared" si="652"/>
        <v>#DIV/0!</v>
      </c>
      <c r="CC142" s="344" t="e">
        <f t="shared" si="652"/>
        <v>#DIV/0!</v>
      </c>
      <c r="CD142" s="344" t="e">
        <f t="shared" si="652"/>
        <v>#DIV/0!</v>
      </c>
      <c r="CE142" s="344" t="e">
        <f t="shared" si="652"/>
        <v>#DIV/0!</v>
      </c>
      <c r="CF142" s="344" t="e">
        <f t="shared" si="652"/>
        <v>#DIV/0!</v>
      </c>
      <c r="CG142" s="344" t="e">
        <f t="shared" si="652"/>
        <v>#DIV/0!</v>
      </c>
      <c r="CH142" s="344" t="e">
        <f t="shared" si="652"/>
        <v>#DIV/0!</v>
      </c>
      <c r="CI142" s="344" t="e">
        <f t="shared" si="652"/>
        <v>#DIV/0!</v>
      </c>
      <c r="CJ142" s="344">
        <f t="shared" si="652"/>
        <v>2.0974887166795546</v>
      </c>
      <c r="CK142" s="344">
        <f t="shared" si="652"/>
        <v>-1.313005343511056</v>
      </c>
      <c r="CL142" s="344">
        <f t="shared" si="652"/>
        <v>-0.91683767727064336</v>
      </c>
      <c r="CM142" s="344">
        <f t="shared" si="652"/>
        <v>-1.7791685057533049</v>
      </c>
      <c r="CN142" s="344">
        <f t="shared" si="652"/>
        <v>-2.2519175966804772</v>
      </c>
      <c r="CO142" s="344">
        <f t="shared" si="652"/>
        <v>-1.7166026287174463</v>
      </c>
      <c r="CP142" s="344">
        <f t="shared" si="652"/>
        <v>-1.8600459439653816</v>
      </c>
      <c r="CQ142" s="344">
        <f t="shared" si="652"/>
        <v>-2.0861207492749987</v>
      </c>
      <c r="CR142" s="344">
        <f t="shared" si="652"/>
        <v>-1.9253870613977351</v>
      </c>
      <c r="CS142" s="344">
        <f t="shared" si="652"/>
        <v>-2.0191856703006215</v>
      </c>
      <c r="CT142" s="344">
        <f>+CT119/CH119-1</f>
        <v>-2.1795413337702465</v>
      </c>
    </row>
    <row r="143" spans="2:98" s="337" customFormat="1" ht="14.65" thickBot="1">
      <c r="B143" s="341"/>
      <c r="O143" s="342"/>
      <c r="P143" s="342"/>
      <c r="Q143" s="342"/>
      <c r="R143" s="342"/>
      <c r="S143" s="342"/>
      <c r="T143" s="342"/>
      <c r="U143" s="342"/>
      <c r="V143" s="342"/>
      <c r="W143" s="342"/>
      <c r="X143" s="342"/>
      <c r="Y143" s="342"/>
      <c r="Z143" s="342"/>
      <c r="AH143" s="343"/>
      <c r="AI143" s="344" t="e">
        <f>+AI120/W120-1</f>
        <v>#DIV/0!</v>
      </c>
      <c r="AJ143" s="344" t="e">
        <f>+AJ120/X120-1</f>
        <v>#DIV/0!</v>
      </c>
      <c r="AK143" s="345" t="e">
        <f t="shared" ref="AK143:AM143" si="653">+AK120/Y120-1</f>
        <v>#DIV/0!</v>
      </c>
      <c r="AL143" s="344" t="e">
        <f t="shared" si="653"/>
        <v>#DIV/0!</v>
      </c>
      <c r="AM143" s="346" t="e">
        <f t="shared" si="653"/>
        <v>#DIV/0!</v>
      </c>
      <c r="AN143" s="346" t="e">
        <f t="shared" ref="AN143:AO143" si="654">+AN120/AB120-1</f>
        <v>#DIV/0!</v>
      </c>
      <c r="AO143" s="346" t="e">
        <f t="shared" si="654"/>
        <v>#DIV/0!</v>
      </c>
      <c r="AP143" s="346" t="e">
        <f>+AP120/AD120-1</f>
        <v>#DIV/0!</v>
      </c>
      <c r="AQ143" s="346" t="e">
        <f t="shared" ref="AQ143" si="655">+AQ120/AE120-1</f>
        <v>#DIV/0!</v>
      </c>
      <c r="AR143" s="344" t="e">
        <f t="shared" ref="AR143:BB143" si="656">+AR120/AF120-1</f>
        <v>#DIV/0!</v>
      </c>
      <c r="AS143" s="344" t="e">
        <f t="shared" si="656"/>
        <v>#DIV/0!</v>
      </c>
      <c r="AT143" s="344" t="e">
        <f t="shared" si="656"/>
        <v>#DIV/0!</v>
      </c>
      <c r="AU143" s="344" t="e">
        <f t="shared" si="656"/>
        <v>#DIV/0!</v>
      </c>
      <c r="AV143" s="344" t="e">
        <f t="shared" si="656"/>
        <v>#DIV/0!</v>
      </c>
      <c r="AW143" s="344" t="e">
        <f t="shared" si="656"/>
        <v>#DIV/0!</v>
      </c>
      <c r="AX143" s="344" t="e">
        <f t="shared" si="656"/>
        <v>#DIV/0!</v>
      </c>
      <c r="AY143" s="344" t="e">
        <f t="shared" si="656"/>
        <v>#DIV/0!</v>
      </c>
      <c r="AZ143" s="344" t="e">
        <f t="shared" si="656"/>
        <v>#DIV/0!</v>
      </c>
      <c r="BA143" s="344" t="e">
        <f t="shared" si="656"/>
        <v>#DIV/0!</v>
      </c>
      <c r="BB143" s="344" t="e">
        <f t="shared" si="656"/>
        <v>#DIV/0!</v>
      </c>
      <c r="BC143" s="344" t="e">
        <f t="shared" ref="BC143" si="657">+BC120/AQ120-1</f>
        <v>#DIV/0!</v>
      </c>
      <c r="BD143" s="344" t="e">
        <f t="shared" ref="BD143:BS143" si="658">+BD120/AR120-1</f>
        <v>#DIV/0!</v>
      </c>
      <c r="BE143" s="344" t="e">
        <f t="shared" si="658"/>
        <v>#DIV/0!</v>
      </c>
      <c r="BF143" s="344" t="e">
        <f t="shared" si="658"/>
        <v>#DIV/0!</v>
      </c>
      <c r="BG143" s="344" t="e">
        <f t="shared" si="658"/>
        <v>#DIV/0!</v>
      </c>
      <c r="BH143" s="344" t="e">
        <f t="shared" si="658"/>
        <v>#DIV/0!</v>
      </c>
      <c r="BI143" s="344" t="e">
        <f t="shared" si="658"/>
        <v>#DIV/0!</v>
      </c>
      <c r="BJ143" s="344" t="e">
        <f t="shared" si="658"/>
        <v>#DIV/0!</v>
      </c>
      <c r="BK143" s="344" t="e">
        <f t="shared" si="658"/>
        <v>#DIV/0!</v>
      </c>
      <c r="BL143" s="344" t="e">
        <f t="shared" si="658"/>
        <v>#DIV/0!</v>
      </c>
      <c r="BM143" s="344" t="e">
        <f t="shared" si="658"/>
        <v>#DIV/0!</v>
      </c>
      <c r="BN143" s="344" t="e">
        <f t="shared" si="658"/>
        <v>#DIV/0!</v>
      </c>
      <c r="BO143" s="344" t="e">
        <f t="shared" si="658"/>
        <v>#DIV/0!</v>
      </c>
      <c r="BP143" s="346" t="e">
        <f t="shared" si="658"/>
        <v>#DIV/0!</v>
      </c>
      <c r="BQ143" s="344" t="e">
        <f t="shared" si="658"/>
        <v>#DIV/0!</v>
      </c>
      <c r="BR143" s="344" t="e">
        <f t="shared" si="658"/>
        <v>#DIV/0!</v>
      </c>
      <c r="BS143" s="344" t="e">
        <f t="shared" si="658"/>
        <v>#DIV/0!</v>
      </c>
      <c r="BT143" s="344" t="e">
        <f t="shared" ref="BT143" si="659">+BT120/BH120-1</f>
        <v>#DIV/0!</v>
      </c>
      <c r="BU143" s="344" t="e">
        <f t="shared" ref="BU143:BV143" si="660">+BU120/BI120-1</f>
        <v>#DIV/0!</v>
      </c>
      <c r="BV143" s="344" t="e">
        <f t="shared" si="660"/>
        <v>#DIV/0!</v>
      </c>
      <c r="BW143" s="344" t="e">
        <f t="shared" ref="BW143" si="661">+BW120/BK120-1</f>
        <v>#REF!</v>
      </c>
      <c r="BX143" s="344" t="e">
        <f t="shared" ref="BX143" si="662">+BX120/BL120-1</f>
        <v>#REF!</v>
      </c>
      <c r="BY143" s="344" t="e">
        <f t="shared" ref="BY143" si="663">+BY120/BM120-1</f>
        <v>#REF!</v>
      </c>
      <c r="BZ143" s="344" t="e">
        <f t="shared" ref="BZ143" si="664">+BZ120/BN120-1</f>
        <v>#REF!</v>
      </c>
      <c r="CA143" s="344" t="e">
        <f t="shared" ref="CA143" si="665">+CA120/BO120-1</f>
        <v>#REF!</v>
      </c>
      <c r="CB143" s="344" t="e">
        <f t="shared" ref="CB143" si="666">+CB120/BP120-1</f>
        <v>#REF!</v>
      </c>
      <c r="CC143" s="344" t="e">
        <f t="shared" ref="CC143" si="667">+CC120/BQ120-1</f>
        <v>#REF!</v>
      </c>
      <c r="CD143" s="344" t="e">
        <f t="shared" ref="CD143" si="668">+CD120/BR120-1</f>
        <v>#REF!</v>
      </c>
      <c r="CE143" s="344" t="e">
        <f t="shared" ref="CE143" si="669">+CE120/BS120-1</f>
        <v>#REF!</v>
      </c>
      <c r="CF143" s="344" t="e">
        <f t="shared" ref="CF143" si="670">+CF120/BT120-1</f>
        <v>#REF!</v>
      </c>
      <c r="CG143" s="344" t="e">
        <f t="shared" ref="CG143" si="671">+CG120/BU120-1</f>
        <v>#REF!</v>
      </c>
      <c r="CH143" s="344" t="e">
        <f t="shared" ref="CH143" si="672">+CH120/BV120-1</f>
        <v>#REF!</v>
      </c>
      <c r="CI143" s="344" t="e">
        <f t="shared" ref="CI143" si="673">+CI120/BW120-1</f>
        <v>#REF!</v>
      </c>
      <c r="CJ143" s="344" t="e">
        <f t="shared" ref="CJ143" si="674">+CJ120/BX120-1</f>
        <v>#REF!</v>
      </c>
      <c r="CK143" s="344" t="e">
        <f t="shared" ref="CK143" si="675">+CK120/BY120-1</f>
        <v>#REF!</v>
      </c>
      <c r="CL143" s="344" t="e">
        <f t="shared" ref="CL143" si="676">+CL120/BZ120-1</f>
        <v>#REF!</v>
      </c>
      <c r="CM143" s="344" t="e">
        <f t="shared" ref="CM143" si="677">+CM120/CA120-1</f>
        <v>#REF!</v>
      </c>
      <c r="CN143" s="344" t="e">
        <f t="shared" ref="CN143" si="678">+CN120/CB120-1</f>
        <v>#REF!</v>
      </c>
      <c r="CO143" s="344" t="e">
        <f t="shared" ref="CO143" si="679">+CO120/CC120-1</f>
        <v>#REF!</v>
      </c>
      <c r="CP143" s="344" t="e">
        <f t="shared" ref="CP143" si="680">+CP120/CD120-1</f>
        <v>#REF!</v>
      </c>
      <c r="CQ143" s="344" t="e">
        <f t="shared" ref="CQ143" si="681">+CQ120/CE120-1</f>
        <v>#REF!</v>
      </c>
      <c r="CR143" s="344" t="e">
        <f t="shared" ref="CR143" si="682">+CR120/CF120-1</f>
        <v>#REF!</v>
      </c>
      <c r="CS143" s="344" t="e">
        <f t="shared" ref="CS143" si="683">+CS120/CG120-1</f>
        <v>#REF!</v>
      </c>
      <c r="CT143" s="344" t="e">
        <f>+CT120/CH120-1</f>
        <v>#REF!</v>
      </c>
    </row>
  </sheetData>
  <hyperlinks>
    <hyperlink ref="B2" r:id="rId1" xr:uid="{C46DAD16-B137-47CF-AD1E-8329973A0D24}"/>
  </hyperlinks>
  <pageMargins left="0.7" right="0.7" top="0.75" bottom="0.75" header="0.3" footer="0.3"/>
  <pageSetup paperSize="9" scale="2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9C22-79DE-43B6-BE2E-B0FBDD98820B}">
  <sheetPr>
    <tabColor rgb="FF92D050"/>
  </sheetPr>
  <dimension ref="B1:CY137"/>
  <sheetViews>
    <sheetView tabSelected="1" workbookViewId="0">
      <pane xSplit="2" ySplit="5" topLeftCell="CU6" activePane="bottomRight" state="frozen"/>
      <selection pane="topRight" activeCell="C1" sqref="C1"/>
      <selection pane="bottomLeft" activeCell="A6" sqref="A6"/>
      <selection pane="bottomRight" activeCell="B19" sqref="B19"/>
    </sheetView>
  </sheetViews>
  <sheetFormatPr baseColWidth="10" defaultColWidth="11.3984375" defaultRowHeight="14.25"/>
  <cols>
    <col min="1" max="1" width="4" customWidth="1"/>
    <col min="2" max="2" width="85.19921875" customWidth="1"/>
    <col min="3" max="3" width="7.59765625" bestFit="1" customWidth="1"/>
    <col min="4" max="4" width="7.73046875" bestFit="1" customWidth="1"/>
    <col min="5" max="5" width="8.3984375" bestFit="1" customWidth="1"/>
    <col min="6" max="9" width="7.73046875" bestFit="1" customWidth="1"/>
    <col min="10" max="10" width="8" bestFit="1" customWidth="1"/>
    <col min="11" max="11" width="7.86328125" bestFit="1" customWidth="1"/>
    <col min="12" max="12" width="7.73046875" bestFit="1" customWidth="1"/>
    <col min="13" max="23" width="9.265625" bestFit="1" customWidth="1"/>
    <col min="24" max="25" width="10.265625" bestFit="1" customWidth="1"/>
    <col min="26" max="26" width="10" bestFit="1" customWidth="1"/>
    <col min="27" max="33" width="9.265625" bestFit="1" customWidth="1"/>
    <col min="34" max="34" width="9.265625" style="62" bestFit="1" customWidth="1"/>
    <col min="35" max="38" width="9.265625" bestFit="1" customWidth="1"/>
    <col min="39" max="39" width="9.265625" style="62" bestFit="1" customWidth="1"/>
    <col min="40" max="41" width="11.59765625" style="62" customWidth="1"/>
    <col min="42" max="43" width="11.3984375" style="62"/>
    <col min="68" max="68" width="11.3984375" style="62"/>
    <col min="86" max="95" width="10.86328125" customWidth="1"/>
    <col min="96" max="96" width="11.1328125" customWidth="1"/>
    <col min="97" max="97" width="10.86328125" customWidth="1"/>
    <col min="98" max="98" width="14.265625" bestFit="1" customWidth="1"/>
    <col min="99" max="101" width="15.86328125" bestFit="1" customWidth="1"/>
  </cols>
  <sheetData>
    <row r="1" spans="2:103" ht="35.25" customHeight="1">
      <c r="B1" s="98" t="s">
        <v>8</v>
      </c>
    </row>
    <row r="2" spans="2:103" ht="19.5" customHeight="1">
      <c r="B2" s="5" t="s">
        <v>0</v>
      </c>
    </row>
    <row r="3" spans="2:103" ht="14.65" thickBot="1">
      <c r="AI3" s="38"/>
      <c r="AJ3" s="38"/>
      <c r="AK3" s="38"/>
      <c r="AL3" s="38"/>
      <c r="AM3" s="113"/>
      <c r="AN3" s="113"/>
      <c r="AO3" s="113"/>
      <c r="AP3" s="113"/>
      <c r="AQ3" s="113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113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</row>
    <row r="4" spans="2:103">
      <c r="B4" s="55"/>
      <c r="C4" s="65">
        <v>42736</v>
      </c>
      <c r="D4" s="40">
        <v>42767</v>
      </c>
      <c r="E4" s="40">
        <v>42795</v>
      </c>
      <c r="F4" s="40">
        <v>42826</v>
      </c>
      <c r="G4" s="40">
        <v>42856</v>
      </c>
      <c r="H4" s="40">
        <v>42887</v>
      </c>
      <c r="I4" s="40">
        <v>42917</v>
      </c>
      <c r="J4" s="40">
        <v>42948</v>
      </c>
      <c r="K4" s="40">
        <v>42979</v>
      </c>
      <c r="L4" s="40">
        <v>43009</v>
      </c>
      <c r="M4" s="40">
        <v>43040</v>
      </c>
      <c r="N4" s="41">
        <v>43070</v>
      </c>
      <c r="O4" s="40">
        <v>43101</v>
      </c>
      <c r="P4" s="40">
        <v>43132</v>
      </c>
      <c r="Q4" s="40">
        <v>43160</v>
      </c>
      <c r="R4" s="40">
        <v>43191</v>
      </c>
      <c r="S4" s="40">
        <v>43221</v>
      </c>
      <c r="T4" s="40">
        <v>43252</v>
      </c>
      <c r="U4" s="40">
        <v>43282</v>
      </c>
      <c r="V4" s="40">
        <v>43313</v>
      </c>
      <c r="W4" s="40">
        <v>43344</v>
      </c>
      <c r="X4" s="40">
        <v>43374</v>
      </c>
      <c r="Y4" s="40">
        <v>43405</v>
      </c>
      <c r="Z4" s="41">
        <v>43435</v>
      </c>
      <c r="AA4" s="40">
        <v>43466</v>
      </c>
      <c r="AB4" s="40">
        <v>43497</v>
      </c>
      <c r="AC4" s="40">
        <v>43525</v>
      </c>
      <c r="AD4" s="40">
        <v>43556</v>
      </c>
      <c r="AE4" s="40">
        <v>43586</v>
      </c>
      <c r="AF4" s="40">
        <v>43617</v>
      </c>
      <c r="AG4" s="66">
        <v>43647</v>
      </c>
      <c r="AH4" s="89">
        <v>43678</v>
      </c>
      <c r="AI4" s="91">
        <v>43709</v>
      </c>
      <c r="AJ4" s="107">
        <v>43739</v>
      </c>
      <c r="AK4" s="106">
        <v>43770</v>
      </c>
      <c r="AL4" s="107">
        <v>43800</v>
      </c>
      <c r="AM4" s="111">
        <v>43831</v>
      </c>
      <c r="AN4" s="111">
        <v>43862</v>
      </c>
      <c r="AO4" s="111">
        <v>43891</v>
      </c>
      <c r="AP4" s="111">
        <v>43922</v>
      </c>
      <c r="AQ4" s="111">
        <v>43952</v>
      </c>
      <c r="AR4" s="107">
        <v>43983</v>
      </c>
      <c r="AS4" s="107">
        <v>44013</v>
      </c>
      <c r="AT4" s="107">
        <v>44044</v>
      </c>
      <c r="AU4" s="107">
        <v>44075</v>
      </c>
      <c r="AV4" s="107">
        <v>44105</v>
      </c>
      <c r="AW4" s="107">
        <v>44136</v>
      </c>
      <c r="AX4" s="107">
        <v>44166</v>
      </c>
      <c r="AY4" s="107">
        <v>44197</v>
      </c>
      <c r="AZ4" s="107">
        <v>44228</v>
      </c>
      <c r="BA4" s="107">
        <v>44256</v>
      </c>
      <c r="BB4" s="107">
        <v>44287</v>
      </c>
      <c r="BC4" s="107">
        <v>44317</v>
      </c>
      <c r="BD4" s="107">
        <v>44348</v>
      </c>
      <c r="BE4" s="107">
        <v>44378</v>
      </c>
      <c r="BF4" s="107">
        <v>44409</v>
      </c>
      <c r="BG4" s="107">
        <v>44440</v>
      </c>
      <c r="BH4" s="107">
        <v>44470</v>
      </c>
      <c r="BI4" s="107">
        <v>44501</v>
      </c>
      <c r="BJ4" s="107">
        <v>44531</v>
      </c>
      <c r="BK4" s="107">
        <v>44562</v>
      </c>
      <c r="BL4" s="107">
        <v>44593</v>
      </c>
      <c r="BM4" s="107">
        <v>44621</v>
      </c>
      <c r="BN4" s="107">
        <v>44652</v>
      </c>
      <c r="BO4" s="107">
        <v>44682</v>
      </c>
      <c r="BP4" s="111">
        <v>44713</v>
      </c>
      <c r="BQ4" s="107">
        <v>44743</v>
      </c>
      <c r="BR4" s="107">
        <v>44774</v>
      </c>
      <c r="BS4" s="107">
        <v>44805</v>
      </c>
      <c r="BT4" s="107">
        <v>44835</v>
      </c>
      <c r="BU4" s="107">
        <v>44866</v>
      </c>
      <c r="BV4" s="107">
        <v>44896</v>
      </c>
      <c r="BW4" s="107">
        <v>44927</v>
      </c>
      <c r="BX4" s="107">
        <v>44958</v>
      </c>
      <c r="BY4" s="107">
        <v>44986</v>
      </c>
      <c r="BZ4" s="107">
        <v>45017</v>
      </c>
      <c r="CA4" s="107">
        <v>45047</v>
      </c>
      <c r="CB4" s="107">
        <v>45078</v>
      </c>
      <c r="CC4" s="107">
        <v>45108</v>
      </c>
      <c r="CD4" s="107">
        <v>45139</v>
      </c>
      <c r="CE4" s="107">
        <v>45170</v>
      </c>
      <c r="CF4" s="107">
        <v>45200</v>
      </c>
      <c r="CG4" s="107">
        <v>45231</v>
      </c>
      <c r="CH4" s="107">
        <v>45261</v>
      </c>
      <c r="CI4" s="107">
        <v>45292</v>
      </c>
      <c r="CJ4" s="107">
        <v>45323</v>
      </c>
      <c r="CK4" s="107">
        <v>45352</v>
      </c>
      <c r="CL4" s="107">
        <v>45383</v>
      </c>
      <c r="CM4" s="107">
        <v>45413</v>
      </c>
      <c r="CN4" s="107">
        <v>45444</v>
      </c>
      <c r="CO4" s="107">
        <v>45474</v>
      </c>
      <c r="CP4" s="107">
        <v>45505</v>
      </c>
      <c r="CQ4" s="107">
        <v>45536</v>
      </c>
      <c r="CR4" s="107">
        <v>45566</v>
      </c>
      <c r="CS4" s="107">
        <v>45597</v>
      </c>
      <c r="CT4" s="107">
        <v>45627</v>
      </c>
      <c r="CU4" s="107">
        <v>45658</v>
      </c>
      <c r="CV4" s="107">
        <v>45689</v>
      </c>
      <c r="CW4" s="107">
        <v>45717</v>
      </c>
      <c r="CX4" s="107">
        <v>45748</v>
      </c>
      <c r="CY4" s="412">
        <v>45778</v>
      </c>
    </row>
    <row r="5" spans="2:103">
      <c r="B5" s="56" t="s">
        <v>19</v>
      </c>
      <c r="C5" s="67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50"/>
      <c r="Q5" s="50"/>
      <c r="R5" s="50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105"/>
      <c r="AL5" s="105"/>
      <c r="AM5" s="105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</row>
    <row r="6" spans="2:103">
      <c r="B6" s="57" t="s">
        <v>2</v>
      </c>
      <c r="C6" s="68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  <c r="P6" s="12"/>
      <c r="Q6" s="12"/>
      <c r="R6" s="12"/>
      <c r="Z6" s="6"/>
      <c r="AK6" s="62"/>
    </row>
    <row r="7" spans="2:103">
      <c r="B7" s="58" t="s">
        <v>1</v>
      </c>
      <c r="C7" s="95">
        <v>11785430.362749904</v>
      </c>
      <c r="D7" s="95">
        <v>11743779.657119917</v>
      </c>
      <c r="E7" s="95">
        <v>13676806.515129924</v>
      </c>
      <c r="F7" s="95">
        <v>11116665.690679926</v>
      </c>
      <c r="G7" s="95">
        <v>12486142.117989911</v>
      </c>
      <c r="H7" s="95">
        <v>12706321.332479905</v>
      </c>
      <c r="I7" s="95">
        <v>12152923.026619917</v>
      </c>
      <c r="J7" s="95">
        <v>8304783.8243499668</v>
      </c>
      <c r="K7" s="95">
        <v>12604601.388629904</v>
      </c>
      <c r="L7" s="95">
        <v>13567723.150149928</v>
      </c>
      <c r="M7" s="95">
        <v>12758726.239729904</v>
      </c>
      <c r="N7" s="95">
        <v>11860449.177529931</v>
      </c>
      <c r="O7" s="95">
        <v>12366725.038439926</v>
      </c>
      <c r="P7" s="95">
        <v>12075377.921529954</v>
      </c>
      <c r="Q7" s="95">
        <v>13041099.572519908</v>
      </c>
      <c r="R7" s="95">
        <v>12136286.162749905</v>
      </c>
      <c r="S7" s="95">
        <v>11569145.596219927</v>
      </c>
      <c r="T7" s="95">
        <v>12843518.025409939</v>
      </c>
      <c r="U7" s="95">
        <v>12833914.63766993</v>
      </c>
      <c r="V7" s="95">
        <v>7996470.9355399767</v>
      </c>
      <c r="W7" s="95">
        <v>11990436.957859932</v>
      </c>
      <c r="X7" s="95">
        <v>14270431.629689954</v>
      </c>
      <c r="Y7" s="95">
        <v>12925084.22591991</v>
      </c>
      <c r="Z7" s="95">
        <v>11764374.90971992</v>
      </c>
      <c r="AA7" s="95">
        <v>12445899.600479923</v>
      </c>
      <c r="AB7" s="95">
        <v>12043530.773129921</v>
      </c>
      <c r="AC7" s="95">
        <v>12732768.978089944</v>
      </c>
      <c r="AD7" s="95">
        <v>12427582.116759965</v>
      </c>
      <c r="AE7" s="95">
        <v>12639519.810779957</v>
      </c>
      <c r="AF7" s="95">
        <v>11616307.651709959</v>
      </c>
      <c r="AG7" s="95">
        <v>13190623.439149959</v>
      </c>
      <c r="AH7" s="95">
        <v>7764421.8082699962</v>
      </c>
      <c r="AI7" s="95">
        <v>12607542.981139939</v>
      </c>
      <c r="AJ7" s="95">
        <v>14242356.806749946</v>
      </c>
      <c r="AK7" s="95">
        <v>11964636.244409937</v>
      </c>
      <c r="AL7" s="95">
        <v>12289210.956749914</v>
      </c>
      <c r="AM7" s="95">
        <v>13329925.155469827</v>
      </c>
      <c r="AN7" s="95">
        <v>13135168.845979881</v>
      </c>
      <c r="AO7" s="95">
        <v>8791415.531259967</v>
      </c>
      <c r="AP7" s="95">
        <v>1063236.3044099973</v>
      </c>
      <c r="AQ7" s="95">
        <v>6808056.8404299738</v>
      </c>
      <c r="AR7" s="95">
        <v>13774087.970279904</v>
      </c>
      <c r="AS7" s="95">
        <v>13947073.086049931</v>
      </c>
      <c r="AT7" s="95">
        <v>7856519.5960799837</v>
      </c>
      <c r="AU7" s="95">
        <v>13634514.996319912</v>
      </c>
      <c r="AV7" s="95">
        <v>13682538.902429935</v>
      </c>
      <c r="AW7" s="95">
        <v>12901086.794729905</v>
      </c>
      <c r="AX7" s="95">
        <v>13723445.663499869</v>
      </c>
      <c r="AY7" s="95">
        <v>12045081.840289913</v>
      </c>
      <c r="AZ7" s="95">
        <v>12595607.010799929</v>
      </c>
      <c r="BA7" s="95">
        <v>14420536.670869911</v>
      </c>
      <c r="BB7" s="95">
        <v>13213216.872949908</v>
      </c>
      <c r="BC7" s="95">
        <v>11709484.282539928</v>
      </c>
      <c r="BD7" s="95">
        <v>14219251.769659895</v>
      </c>
      <c r="BE7" s="95">
        <v>12731444.081799913</v>
      </c>
      <c r="BF7" s="95">
        <v>7490459.6390999798</v>
      </c>
      <c r="BG7" s="95">
        <v>13777863.663749937</v>
      </c>
      <c r="BH7" s="95">
        <v>13585606.271989893</v>
      </c>
      <c r="BI7" s="95">
        <v>12616749.792129919</v>
      </c>
      <c r="BJ7" s="95">
        <v>13277008.276419939</v>
      </c>
      <c r="BK7" s="95">
        <v>13415498.825099923</v>
      </c>
      <c r="BL7" s="95">
        <v>12914155.059179951</v>
      </c>
      <c r="BM7" s="95">
        <v>14821584.3898699</v>
      </c>
      <c r="BN7" s="95">
        <v>12188741.770119928</v>
      </c>
      <c r="BO7" s="95">
        <v>13107013.05367991</v>
      </c>
      <c r="BP7" s="95">
        <v>13631085.419439889</v>
      </c>
      <c r="BQ7" s="95">
        <v>12130016.633559925</v>
      </c>
      <c r="BR7" s="95">
        <v>7806156.6370199881</v>
      </c>
      <c r="BS7" s="95">
        <v>14093032.998199899</v>
      </c>
      <c r="BT7" s="95">
        <v>13612764.104929922</v>
      </c>
      <c r="BU7" s="95">
        <v>12798921.399419937</v>
      </c>
      <c r="BV7" s="95">
        <v>13086633.730799917</v>
      </c>
      <c r="BW7" s="95">
        <v>13242604.628459875</v>
      </c>
      <c r="BX7" s="95">
        <v>12751200.485659914</v>
      </c>
      <c r="BY7" s="95">
        <v>15052091.885549877</v>
      </c>
      <c r="BZ7" s="95">
        <v>12052647.461999904</v>
      </c>
      <c r="CA7" s="95">
        <v>12488029.069159912</v>
      </c>
      <c r="CB7" s="95">
        <v>14696522.131339926</v>
      </c>
      <c r="CC7" s="95">
        <v>12778979.737869931</v>
      </c>
      <c r="CD7" s="95">
        <v>8197538.7757899687</v>
      </c>
      <c r="CE7" s="95">
        <v>13709453.390219912</v>
      </c>
      <c r="CF7" s="147">
        <v>14485347.628199946</v>
      </c>
      <c r="CG7" s="95">
        <v>13647712.290000016</v>
      </c>
      <c r="CH7" s="95">
        <v>12885811.359999986</v>
      </c>
      <c r="CI7" s="95">
        <v>13257212.860000003</v>
      </c>
      <c r="CJ7" s="95">
        <v>14223485.200000014</v>
      </c>
      <c r="CK7" s="95">
        <v>13984371.830000028</v>
      </c>
      <c r="CL7" s="95">
        <v>13953551.24</v>
      </c>
      <c r="CM7" s="95">
        <v>12956033.640000004</v>
      </c>
      <c r="CN7" s="95">
        <v>13823417.490000006</v>
      </c>
      <c r="CO7" s="95">
        <v>14886764.500000022</v>
      </c>
      <c r="CP7" s="95">
        <v>7817969.5899999877</v>
      </c>
      <c r="CQ7" s="95">
        <v>14214433.330000034</v>
      </c>
      <c r="CR7" s="95">
        <v>15665227.20000004</v>
      </c>
      <c r="CS7" s="95">
        <v>13498459.530000038</v>
      </c>
      <c r="CT7" s="95">
        <v>13713362.180000013</v>
      </c>
      <c r="CU7" s="95">
        <v>14494494.430000022</v>
      </c>
      <c r="CV7" s="95">
        <v>14143438.17000002</v>
      </c>
      <c r="CW7" s="95">
        <v>15034512.02</v>
      </c>
      <c r="CX7" s="95">
        <v>14606043.48000001</v>
      </c>
      <c r="CY7" s="115">
        <v>14395643.750000058</v>
      </c>
    </row>
    <row r="8" spans="2:103">
      <c r="B8" s="58" t="s">
        <v>3</v>
      </c>
      <c r="C8" s="95">
        <v>76545904.751149759</v>
      </c>
      <c r="D8" s="95">
        <v>76084124.201689824</v>
      </c>
      <c r="E8" s="95">
        <v>90385568.287489787</v>
      </c>
      <c r="F8" s="95">
        <v>72300077.175609782</v>
      </c>
      <c r="G8" s="95">
        <v>81282187.607659847</v>
      </c>
      <c r="H8" s="95">
        <v>84931007.489639908</v>
      </c>
      <c r="I8" s="95">
        <v>80447355.009619832</v>
      </c>
      <c r="J8" s="95">
        <v>47888309.710310057</v>
      </c>
      <c r="K8" s="95">
        <v>76384224.699459881</v>
      </c>
      <c r="L8" s="95">
        <v>85807762.685129806</v>
      </c>
      <c r="M8" s="95">
        <v>81889142.645909891</v>
      </c>
      <c r="N8" s="95">
        <v>75577711.683559805</v>
      </c>
      <c r="O8" s="95">
        <v>77845237.630999789</v>
      </c>
      <c r="P8" s="95">
        <v>78510685.190299794</v>
      </c>
      <c r="Q8" s="95">
        <v>84474782.562659726</v>
      </c>
      <c r="R8" s="95">
        <v>79357097.263819814</v>
      </c>
      <c r="S8" s="95">
        <v>74285557.721309796</v>
      </c>
      <c r="T8" s="95">
        <v>86573087.775399864</v>
      </c>
      <c r="U8" s="95">
        <v>86707920.742349729</v>
      </c>
      <c r="V8" s="95">
        <v>46923607.297990032</v>
      </c>
      <c r="W8" s="95">
        <v>71811950.543609843</v>
      </c>
      <c r="X8" s="95">
        <v>90000591.263879821</v>
      </c>
      <c r="Y8" s="95">
        <v>82746478.049999878</v>
      </c>
      <c r="Z8" s="95">
        <v>75975091.408279881</v>
      </c>
      <c r="AA8" s="95">
        <v>78540650.812339872</v>
      </c>
      <c r="AB8" s="95">
        <v>77108141.760789782</v>
      </c>
      <c r="AC8" s="95">
        <v>83049054.789279938</v>
      </c>
      <c r="AD8" s="95">
        <v>89241380.508670002</v>
      </c>
      <c r="AE8" s="95">
        <v>96708265.628939852</v>
      </c>
      <c r="AF8" s="95">
        <v>87782112.69479993</v>
      </c>
      <c r="AG8" s="95">
        <v>102819538.07945991</v>
      </c>
      <c r="AH8" s="95">
        <v>52511271.216859974</v>
      </c>
      <c r="AI8" s="95">
        <v>87425554.990989789</v>
      </c>
      <c r="AJ8" s="95">
        <v>102371052.27383994</v>
      </c>
      <c r="AK8" s="95">
        <v>86607583.773679644</v>
      </c>
      <c r="AL8" s="95">
        <v>90400719.216199741</v>
      </c>
      <c r="AM8" s="95">
        <v>99040847.251959145</v>
      </c>
      <c r="AN8" s="95">
        <v>100006012.41856968</v>
      </c>
      <c r="AO8" s="95">
        <v>64589600.16647011</v>
      </c>
      <c r="AP8" s="95">
        <v>3641407.6289900248</v>
      </c>
      <c r="AQ8" s="95">
        <v>44045385.567289926</v>
      </c>
      <c r="AR8" s="95">
        <v>101175193.79680939</v>
      </c>
      <c r="AS8" s="95">
        <v>107835683.95292953</v>
      </c>
      <c r="AT8" s="95">
        <v>57453491.88468001</v>
      </c>
      <c r="AU8" s="95">
        <v>102021493.81757972</v>
      </c>
      <c r="AV8" s="95">
        <v>103221328.92887001</v>
      </c>
      <c r="AW8" s="95">
        <v>98840785.272610053</v>
      </c>
      <c r="AX8" s="95">
        <v>103839545.83839959</v>
      </c>
      <c r="AY8" s="95">
        <v>91912461.697119772</v>
      </c>
      <c r="AZ8" s="95">
        <v>101331070.75012961</v>
      </c>
      <c r="BA8" s="95">
        <v>116705586.36371945</v>
      </c>
      <c r="BB8" s="95">
        <v>93227412.142179623</v>
      </c>
      <c r="BC8" s="95">
        <v>117960544.04923904</v>
      </c>
      <c r="BD8" s="95">
        <v>105194329.22353001</v>
      </c>
      <c r="BE8" s="95">
        <v>104980709.31563929</v>
      </c>
      <c r="BF8" s="95">
        <v>55462303.804680169</v>
      </c>
      <c r="BG8" s="95">
        <v>102595683.03770943</v>
      </c>
      <c r="BH8" s="95">
        <v>103917162.51155972</v>
      </c>
      <c r="BI8" s="95">
        <v>96816802.287909374</v>
      </c>
      <c r="BJ8" s="95">
        <v>103902203.61083974</v>
      </c>
      <c r="BK8" s="95">
        <v>92688349.878009543</v>
      </c>
      <c r="BL8" s="95">
        <v>99770362.460109681</v>
      </c>
      <c r="BM8" s="95">
        <v>120582559.02246948</v>
      </c>
      <c r="BN8" s="95">
        <v>97693305.525399342</v>
      </c>
      <c r="BO8" s="95">
        <v>110293983.70514971</v>
      </c>
      <c r="BP8" s="95">
        <v>114384290.21375951</v>
      </c>
      <c r="BQ8" s="95">
        <v>101782656.67611952</v>
      </c>
      <c r="BR8" s="95">
        <v>61447051.474750116</v>
      </c>
      <c r="BS8" s="95">
        <v>109337821.7263297</v>
      </c>
      <c r="BT8" s="95">
        <v>110228110.98290941</v>
      </c>
      <c r="BU8" s="95">
        <v>103786113.86806986</v>
      </c>
      <c r="BV8" s="95">
        <v>106787782.24089962</v>
      </c>
      <c r="BW8" s="95">
        <v>108101625.28769983</v>
      </c>
      <c r="BX8" s="95">
        <v>105054825.69227986</v>
      </c>
      <c r="BY8" s="95">
        <v>126439003.14002897</v>
      </c>
      <c r="BZ8" s="95">
        <v>100426487.42771967</v>
      </c>
      <c r="CA8" s="95">
        <v>103983039.16742936</v>
      </c>
      <c r="CB8" s="95">
        <v>126447210.54332925</v>
      </c>
      <c r="CC8" s="95">
        <v>110395300.12198003</v>
      </c>
      <c r="CD8" s="95">
        <v>65324072.982500188</v>
      </c>
      <c r="CE8" s="95">
        <v>107936529.25971952</v>
      </c>
      <c r="CF8" s="147">
        <v>122628883.68970515</v>
      </c>
      <c r="CG8" s="95">
        <v>117121668.25999984</v>
      </c>
      <c r="CH8" s="95">
        <v>107965207.07999974</v>
      </c>
      <c r="CI8" s="95">
        <v>108750287.18999997</v>
      </c>
      <c r="CJ8" s="95">
        <v>119457765.65000011</v>
      </c>
      <c r="CK8" s="95">
        <v>120563936.31000003</v>
      </c>
      <c r="CL8" s="95">
        <v>121337129.98999995</v>
      </c>
      <c r="CM8" s="95">
        <v>111400703.83000013</v>
      </c>
      <c r="CN8" s="95">
        <v>123263642.62000017</v>
      </c>
      <c r="CO8" s="95">
        <v>135049335.13000011</v>
      </c>
      <c r="CP8" s="95">
        <v>65410491.79999999</v>
      </c>
      <c r="CQ8" s="95">
        <v>115458832.94000007</v>
      </c>
      <c r="CR8" s="95">
        <v>133051407.68000008</v>
      </c>
      <c r="CS8" s="95">
        <v>114766005.75999993</v>
      </c>
      <c r="CT8" s="95">
        <v>117939191.40000002</v>
      </c>
      <c r="CU8" s="95">
        <v>124483238.36000004</v>
      </c>
      <c r="CV8" s="95">
        <v>125739854.2100001</v>
      </c>
      <c r="CW8" s="95">
        <v>134995478.73000014</v>
      </c>
      <c r="CX8" s="95">
        <v>130246951.87000009</v>
      </c>
      <c r="CY8" s="115">
        <v>129596810.25000004</v>
      </c>
    </row>
    <row r="9" spans="2:103">
      <c r="B9" s="58" t="s">
        <v>4</v>
      </c>
      <c r="C9" s="95">
        <v>53969871.770529948</v>
      </c>
      <c r="D9" s="95">
        <v>59009114.453889906</v>
      </c>
      <c r="E9" s="95">
        <v>69273407.704609856</v>
      </c>
      <c r="F9" s="95">
        <v>54777175.634599932</v>
      </c>
      <c r="G9" s="95">
        <v>62665863.162749872</v>
      </c>
      <c r="H9" s="95">
        <v>66210649.115179829</v>
      </c>
      <c r="I9" s="95">
        <v>62537537.328239881</v>
      </c>
      <c r="J9" s="95">
        <v>25199842.340450034</v>
      </c>
      <c r="K9" s="95">
        <v>48619229.318639979</v>
      </c>
      <c r="L9" s="95">
        <v>65394747.141509853</v>
      </c>
      <c r="M9" s="95">
        <v>60174337.5805199</v>
      </c>
      <c r="N9" s="95">
        <v>60934024.133559898</v>
      </c>
      <c r="O9" s="95">
        <v>51158923.717109941</v>
      </c>
      <c r="P9" s="95">
        <v>59323227.612969927</v>
      </c>
      <c r="Q9" s="95">
        <v>63479464.108559869</v>
      </c>
      <c r="R9" s="95">
        <v>60293593.458369896</v>
      </c>
      <c r="S9" s="95">
        <v>55381706.476949915</v>
      </c>
      <c r="T9" s="95">
        <v>66251063.898259848</v>
      </c>
      <c r="U9" s="95">
        <v>66672868.740019836</v>
      </c>
      <c r="V9" s="95">
        <v>24364503.101150036</v>
      </c>
      <c r="W9" s="95">
        <v>45673429.170030013</v>
      </c>
      <c r="X9" s="95">
        <v>67901920.960979849</v>
      </c>
      <c r="Y9" s="95">
        <v>59490038.215139903</v>
      </c>
      <c r="Z9" s="95">
        <v>60765255.612049893</v>
      </c>
      <c r="AA9" s="95">
        <v>49651036.776349962</v>
      </c>
      <c r="AB9" s="95">
        <v>56797689.851809926</v>
      </c>
      <c r="AC9" s="95">
        <v>65874687.161029913</v>
      </c>
      <c r="AD9" s="95">
        <v>51063539.402860008</v>
      </c>
      <c r="AE9" s="95">
        <v>50958854.161879994</v>
      </c>
      <c r="AF9" s="95">
        <v>49194589.517860033</v>
      </c>
      <c r="AG9" s="95">
        <v>64781435.237200044</v>
      </c>
      <c r="AH9" s="95">
        <v>23011080.040689994</v>
      </c>
      <c r="AI9" s="95">
        <v>43932457.160399318</v>
      </c>
      <c r="AJ9" s="95">
        <v>60669609.192918979</v>
      </c>
      <c r="AK9" s="95">
        <v>48531554.824919321</v>
      </c>
      <c r="AL9" s="95">
        <v>56093616.419799343</v>
      </c>
      <c r="AM9" s="95">
        <v>45501760.063459225</v>
      </c>
      <c r="AN9" s="95">
        <v>59557420.037248746</v>
      </c>
      <c r="AO9" s="95">
        <v>43872433.317469493</v>
      </c>
      <c r="AP9" s="95">
        <v>2228851.2171599949</v>
      </c>
      <c r="AQ9" s="95">
        <v>29421703.071129818</v>
      </c>
      <c r="AR9" s="95">
        <v>79443013.827719823</v>
      </c>
      <c r="AS9" s="95">
        <v>80638618.718450025</v>
      </c>
      <c r="AT9" s="95">
        <v>32773875.256919805</v>
      </c>
      <c r="AU9" s="95">
        <v>61788032.166588932</v>
      </c>
      <c r="AV9" s="95">
        <v>73622035.489639699</v>
      </c>
      <c r="AW9" s="95">
        <v>70495959.854809463</v>
      </c>
      <c r="AX9" s="95">
        <v>79161089.485799655</v>
      </c>
      <c r="AY9" s="95">
        <v>54292352.446219116</v>
      </c>
      <c r="AZ9" s="95">
        <v>70758831.869789526</v>
      </c>
      <c r="BA9" s="95">
        <v>82438433.565020189</v>
      </c>
      <c r="BB9" s="95">
        <v>67738977.956959337</v>
      </c>
      <c r="BC9" s="95">
        <v>86547400.991529807</v>
      </c>
      <c r="BD9" s="95">
        <v>75006019.23865965</v>
      </c>
      <c r="BE9" s="95">
        <v>77164810.448719904</v>
      </c>
      <c r="BF9" s="95">
        <v>27819282.911389943</v>
      </c>
      <c r="BG9" s="95">
        <v>63245126.302799225</v>
      </c>
      <c r="BH9" s="95">
        <v>75832690.102929771</v>
      </c>
      <c r="BI9" s="95">
        <v>67844458.339679316</v>
      </c>
      <c r="BJ9" s="95">
        <v>75161568.929389581</v>
      </c>
      <c r="BK9" s="95">
        <v>54501753.368819281</v>
      </c>
      <c r="BL9" s="95">
        <v>69274133.515049562</v>
      </c>
      <c r="BM9" s="95">
        <v>84328292.518879905</v>
      </c>
      <c r="BN9" s="95">
        <v>69237978.596159399</v>
      </c>
      <c r="BO9" s="95">
        <v>76390788.531019822</v>
      </c>
      <c r="BP9" s="95">
        <v>81096146.636799902</v>
      </c>
      <c r="BQ9" s="95">
        <v>71497124.729039431</v>
      </c>
      <c r="BR9" s="95">
        <v>29521372.942429937</v>
      </c>
      <c r="BS9" s="95">
        <v>64486374.859269306</v>
      </c>
      <c r="BT9" s="95">
        <v>76997689.621119633</v>
      </c>
      <c r="BU9" s="95">
        <v>68853913.8576193</v>
      </c>
      <c r="BV9" s="95">
        <v>74220696.704709604</v>
      </c>
      <c r="BW9" s="95">
        <v>61173137.940329537</v>
      </c>
      <c r="BX9" s="95">
        <v>69454523.436479375</v>
      </c>
      <c r="BY9" s="95">
        <v>83316712.875019759</v>
      </c>
      <c r="BZ9" s="95">
        <v>66593248.238029495</v>
      </c>
      <c r="CA9" s="95">
        <v>67800502.561149597</v>
      </c>
      <c r="CB9" s="95">
        <v>84293951.423349887</v>
      </c>
      <c r="CC9" s="95">
        <v>74760858.662709609</v>
      </c>
      <c r="CD9" s="95">
        <v>29483536.058199916</v>
      </c>
      <c r="CE9" s="95">
        <v>62180313.941109672</v>
      </c>
      <c r="CF9" s="147">
        <v>83819102.065754354</v>
      </c>
      <c r="CG9" s="95">
        <v>74745822.980000034</v>
      </c>
      <c r="CH9" s="95">
        <v>73905323.120000005</v>
      </c>
      <c r="CI9" s="95">
        <v>58850262.369999714</v>
      </c>
      <c r="CJ9" s="95">
        <v>77087342.170000002</v>
      </c>
      <c r="CK9" s="95">
        <v>74705225.250000015</v>
      </c>
      <c r="CL9" s="95">
        <v>75882479.729999989</v>
      </c>
      <c r="CM9" s="95">
        <v>67401022.609999985</v>
      </c>
      <c r="CN9" s="95">
        <v>77656881.890000001</v>
      </c>
      <c r="CO9" s="95">
        <v>85241620.320000008</v>
      </c>
      <c r="CP9" s="95">
        <v>28329784.969999991</v>
      </c>
      <c r="CQ9" s="95">
        <v>62404591.979999989</v>
      </c>
      <c r="CR9" s="95">
        <v>84493549.119999975</v>
      </c>
      <c r="CS9" s="95">
        <v>68911505.899999991</v>
      </c>
      <c r="CT9" s="95">
        <v>75691046.090000018</v>
      </c>
      <c r="CU9" s="95">
        <v>61400680.820000023</v>
      </c>
      <c r="CV9" s="95">
        <v>73826029.520000026</v>
      </c>
      <c r="CW9" s="95">
        <v>78661499.469999999</v>
      </c>
      <c r="CX9" s="95">
        <v>76621212.719999999</v>
      </c>
      <c r="CY9" s="115">
        <v>73405782.530000001</v>
      </c>
    </row>
    <row r="10" spans="2:103">
      <c r="B10" s="58" t="s">
        <v>5</v>
      </c>
      <c r="C10" s="95">
        <v>30516662.140000015</v>
      </c>
      <c r="D10" s="95">
        <v>24963877.860000007</v>
      </c>
      <c r="E10" s="95">
        <v>34724669.569999993</v>
      </c>
      <c r="F10" s="95">
        <v>27625976.620000012</v>
      </c>
      <c r="G10" s="95">
        <v>32283622.880000003</v>
      </c>
      <c r="H10" s="95">
        <v>35575836.780000016</v>
      </c>
      <c r="I10" s="95">
        <v>29138742.240000002</v>
      </c>
      <c r="J10" s="95">
        <v>16445912.210000001</v>
      </c>
      <c r="K10" s="95">
        <v>36904452.459999993</v>
      </c>
      <c r="L10" s="95">
        <v>34696352.640000008</v>
      </c>
      <c r="M10" s="95">
        <v>30932850.730000019</v>
      </c>
      <c r="N10" s="95">
        <v>31771894.539999995</v>
      </c>
      <c r="O10" s="95">
        <v>31859409.470000003</v>
      </c>
      <c r="P10" s="95">
        <v>26927067.950000018</v>
      </c>
      <c r="Q10" s="95">
        <v>33681862.510000005</v>
      </c>
      <c r="R10" s="95">
        <v>31908360.130000006</v>
      </c>
      <c r="S10" s="95">
        <v>31989564.160000004</v>
      </c>
      <c r="T10" s="95">
        <v>36501442.940000005</v>
      </c>
      <c r="U10" s="95">
        <v>31909845.490000002</v>
      </c>
      <c r="V10" s="95">
        <v>17020150.700000007</v>
      </c>
      <c r="W10" s="95">
        <v>35492156.470000014</v>
      </c>
      <c r="X10" s="95">
        <v>37298573.560000002</v>
      </c>
      <c r="Y10" s="95">
        <v>34252203.109999999</v>
      </c>
      <c r="Z10" s="95">
        <v>31692607.030000012</v>
      </c>
      <c r="AA10" s="95">
        <v>32899119.520000003</v>
      </c>
      <c r="AB10" s="95">
        <v>27809716.040000003</v>
      </c>
      <c r="AC10" s="95">
        <v>33932221.95000001</v>
      </c>
      <c r="AD10" s="95">
        <v>33842241.680000007</v>
      </c>
      <c r="AE10" s="95">
        <v>33871261.480000012</v>
      </c>
      <c r="AF10" s="95">
        <v>35094006.43</v>
      </c>
      <c r="AG10" s="95">
        <v>34183345.470000006</v>
      </c>
      <c r="AH10" s="95">
        <v>17448015.999999996</v>
      </c>
      <c r="AI10" s="95">
        <v>38092455.57</v>
      </c>
      <c r="AJ10" s="95">
        <v>38731573.310000017</v>
      </c>
      <c r="AK10" s="95">
        <v>33612908.220000014</v>
      </c>
      <c r="AL10" s="95">
        <v>34117163.679999992</v>
      </c>
      <c r="AM10" s="95">
        <v>37370938.380000003</v>
      </c>
      <c r="AN10" s="95">
        <v>30179974.160000011</v>
      </c>
      <c r="AO10" s="95">
        <v>22582230.020000011</v>
      </c>
      <c r="AP10" s="95">
        <v>5055830.5599999987</v>
      </c>
      <c r="AQ10" s="95">
        <v>35743513.640000001</v>
      </c>
      <c r="AR10" s="95">
        <v>54968527.130000018</v>
      </c>
      <c r="AS10" s="95">
        <v>41146400.980000004</v>
      </c>
      <c r="AT10" s="95">
        <v>19004907.889999997</v>
      </c>
      <c r="AU10" s="95">
        <v>40768473.569999993</v>
      </c>
      <c r="AV10" s="95">
        <v>33511147.749999989</v>
      </c>
      <c r="AW10" s="95">
        <v>34309873.770000011</v>
      </c>
      <c r="AX10" s="95">
        <v>44156352.269999981</v>
      </c>
      <c r="AY10" s="95">
        <v>37292308.020000011</v>
      </c>
      <c r="AZ10" s="95">
        <v>33341423.660000008</v>
      </c>
      <c r="BA10" s="95">
        <v>39046371.56000001</v>
      </c>
      <c r="BB10" s="95">
        <v>32373982.070000008</v>
      </c>
      <c r="BC10" s="95">
        <v>44454412.870000005</v>
      </c>
      <c r="BD10" s="95">
        <v>33515271.809999999</v>
      </c>
      <c r="BE10" s="95">
        <v>37475405.999999993</v>
      </c>
      <c r="BF10" s="95">
        <v>19378385.840000004</v>
      </c>
      <c r="BG10" s="95">
        <v>44851197.530000016</v>
      </c>
      <c r="BH10" s="95">
        <v>38740276.460000001</v>
      </c>
      <c r="BI10" s="95">
        <v>36493834.38000001</v>
      </c>
      <c r="BJ10" s="95">
        <v>41409350.190000005</v>
      </c>
      <c r="BK10" s="95">
        <v>36364771.030000001</v>
      </c>
      <c r="BL10" s="95">
        <v>33797860.739999995</v>
      </c>
      <c r="BM10" s="95">
        <v>42205748.800000004</v>
      </c>
      <c r="BN10" s="95">
        <v>36131725.859999999</v>
      </c>
      <c r="BO10" s="95">
        <v>39450426.860000007</v>
      </c>
      <c r="BP10" s="95">
        <v>42933031.540000014</v>
      </c>
      <c r="BQ10" s="95">
        <v>37592487.480000004</v>
      </c>
      <c r="BR10" s="95">
        <v>20119804.140000001</v>
      </c>
      <c r="BS10" s="95">
        <v>48725481.280000009</v>
      </c>
      <c r="BT10" s="95">
        <v>41179423.860000007</v>
      </c>
      <c r="BU10" s="95">
        <v>38953626.049999997</v>
      </c>
      <c r="BV10" s="95">
        <v>41332389.700000003</v>
      </c>
      <c r="BW10" s="95">
        <v>41044124.249999993</v>
      </c>
      <c r="BX10" s="95">
        <v>33271977.350000001</v>
      </c>
      <c r="BY10" s="95">
        <v>44949820.929999992</v>
      </c>
      <c r="BZ10" s="95">
        <v>36573746.010000005</v>
      </c>
      <c r="CA10" s="95">
        <v>40044517.879999995</v>
      </c>
      <c r="CB10" s="95">
        <v>47559831.720000014</v>
      </c>
      <c r="CC10" s="95">
        <v>37824664.04999999</v>
      </c>
      <c r="CD10" s="95">
        <v>20245187.430000003</v>
      </c>
      <c r="CE10" s="95">
        <v>49157994.200000003</v>
      </c>
      <c r="CF10" s="147">
        <v>42132167.231879987</v>
      </c>
      <c r="CG10" s="95">
        <v>40809624.329999998</v>
      </c>
      <c r="CH10" s="95">
        <v>41666396.5</v>
      </c>
      <c r="CI10" s="95">
        <v>40993049.999999993</v>
      </c>
      <c r="CJ10" s="95">
        <v>37350608.149999999</v>
      </c>
      <c r="CK10" s="95">
        <v>42155389.56000001</v>
      </c>
      <c r="CL10" s="95">
        <v>43175466.20000001</v>
      </c>
      <c r="CM10" s="95">
        <v>40779294.909999996</v>
      </c>
      <c r="CN10" s="95">
        <v>44342774.57</v>
      </c>
      <c r="CO10" s="95">
        <v>43725499.279999979</v>
      </c>
      <c r="CP10" s="95">
        <v>20598624.880000003</v>
      </c>
      <c r="CQ10" s="95">
        <v>48762225.960000001</v>
      </c>
      <c r="CR10" s="95">
        <v>48175775.760000013</v>
      </c>
      <c r="CS10" s="95">
        <v>42913615.56000001</v>
      </c>
      <c r="CT10" s="95">
        <v>42455385.640000015</v>
      </c>
      <c r="CU10" s="95">
        <v>44938282.11999999</v>
      </c>
      <c r="CV10" s="95">
        <v>36912199.740000002</v>
      </c>
      <c r="CW10" s="95">
        <v>44854184.540000007</v>
      </c>
      <c r="CX10" s="95">
        <v>43393972.600000009</v>
      </c>
      <c r="CY10" s="115">
        <v>44523278.609999999</v>
      </c>
    </row>
    <row r="11" spans="2:103">
      <c r="B11" s="58" t="s">
        <v>101</v>
      </c>
      <c r="C11" s="95">
        <v>10228945.900070023</v>
      </c>
      <c r="D11" s="95">
        <v>10602512.782830011</v>
      </c>
      <c r="E11" s="95">
        <v>11965956.684300017</v>
      </c>
      <c r="F11" s="95">
        <v>10027259.220120031</v>
      </c>
      <c r="G11" s="95">
        <v>10992244.459580032</v>
      </c>
      <c r="H11" s="95">
        <v>11253962.52406003</v>
      </c>
      <c r="I11" s="95">
        <v>11061029.516350038</v>
      </c>
      <c r="J11" s="95">
        <v>6792198.3125300072</v>
      </c>
      <c r="K11" s="95">
        <v>10276005.398370018</v>
      </c>
      <c r="L11" s="95">
        <v>11960437.561450018</v>
      </c>
      <c r="M11" s="95">
        <v>11474444.988000009</v>
      </c>
      <c r="N11" s="95">
        <v>9938182.1087800078</v>
      </c>
      <c r="O11" s="95">
        <v>10866685.843790004</v>
      </c>
      <c r="P11" s="95">
        <v>11058499.772330021</v>
      </c>
      <c r="Q11" s="95">
        <v>11745199.491870018</v>
      </c>
      <c r="R11" s="95">
        <v>11176376.84002001</v>
      </c>
      <c r="S11" s="95">
        <v>10256329.106870016</v>
      </c>
      <c r="T11" s="95">
        <v>11644810.126220014</v>
      </c>
      <c r="U11" s="95">
        <v>11941878.523710009</v>
      </c>
      <c r="V11" s="95">
        <v>6766703.7194800032</v>
      </c>
      <c r="W11" s="95">
        <v>9843356.7642100193</v>
      </c>
      <c r="X11" s="95">
        <v>12753828.133360012</v>
      </c>
      <c r="Y11" s="95">
        <v>11693807.515770018</v>
      </c>
      <c r="Z11" s="95">
        <v>10195630.624970008</v>
      </c>
      <c r="AA11" s="95">
        <v>10976289.519180022</v>
      </c>
      <c r="AB11" s="95">
        <v>11137594.539100008</v>
      </c>
      <c r="AC11" s="95">
        <v>11597350.880270001</v>
      </c>
      <c r="AD11" s="95">
        <v>12092270.719880009</v>
      </c>
      <c r="AE11" s="95">
        <v>12241652.693020016</v>
      </c>
      <c r="AF11" s="95">
        <v>10977465.674550008</v>
      </c>
      <c r="AG11" s="95">
        <v>13248516.45442001</v>
      </c>
      <c r="AH11" s="95">
        <v>7031921.4805800067</v>
      </c>
      <c r="AI11" s="95">
        <v>11227574.885590011</v>
      </c>
      <c r="AJ11" s="95">
        <v>13545852.355890008</v>
      </c>
      <c r="AK11" s="95">
        <v>11321972.24436</v>
      </c>
      <c r="AL11" s="95">
        <v>11345655.56790999</v>
      </c>
      <c r="AM11" s="95">
        <v>12441216.60111</v>
      </c>
      <c r="AN11" s="95">
        <v>12990181.200329997</v>
      </c>
      <c r="AO11" s="95">
        <v>8767770.7898500022</v>
      </c>
      <c r="AP11" s="95">
        <v>1040714.9014600004</v>
      </c>
      <c r="AQ11" s="95">
        <v>6557292.6928499956</v>
      </c>
      <c r="AR11" s="95">
        <v>14285727.408539981</v>
      </c>
      <c r="AS11" s="95">
        <v>14865622.029039979</v>
      </c>
      <c r="AT11" s="95">
        <v>8091473.044929984</v>
      </c>
      <c r="AU11" s="95">
        <v>13494794.069880012</v>
      </c>
      <c r="AV11" s="95">
        <v>14298700.108920006</v>
      </c>
      <c r="AW11" s="95">
        <v>13816650.695309998</v>
      </c>
      <c r="AX11" s="95">
        <v>13848436.885299988</v>
      </c>
      <c r="AY11" s="95">
        <v>12156067.145369986</v>
      </c>
      <c r="AZ11" s="95">
        <v>13823742.695969986</v>
      </c>
      <c r="BA11" s="95">
        <v>15339658.175560005</v>
      </c>
      <c r="BB11" s="95">
        <v>12884659.733030004</v>
      </c>
      <c r="BC11" s="95">
        <v>15724633.39089998</v>
      </c>
      <c r="BD11" s="95">
        <v>14688554.782309998</v>
      </c>
      <c r="BE11" s="95">
        <v>14348581.142599992</v>
      </c>
      <c r="BF11" s="95">
        <v>7732401.1773599954</v>
      </c>
      <c r="BG11" s="95">
        <v>13719731.656889984</v>
      </c>
      <c r="BH11" s="95">
        <v>14383526.226019995</v>
      </c>
      <c r="BI11" s="95">
        <v>13556969.068510002</v>
      </c>
      <c r="BJ11" s="95">
        <v>13574240.669430003</v>
      </c>
      <c r="BK11" s="95">
        <v>12551432.842959994</v>
      </c>
      <c r="BL11" s="95">
        <v>13676148.501960002</v>
      </c>
      <c r="BM11" s="95">
        <v>15617627.136819975</v>
      </c>
      <c r="BN11" s="95">
        <v>13330653.605469996</v>
      </c>
      <c r="BO11" s="95">
        <v>14931464.207799982</v>
      </c>
      <c r="BP11" s="95">
        <v>15187557.327069975</v>
      </c>
      <c r="BQ11" s="95">
        <v>13855469.084500004</v>
      </c>
      <c r="BR11" s="95">
        <v>8272269.9642299889</v>
      </c>
      <c r="BS11" s="95">
        <v>14569434.327600004</v>
      </c>
      <c r="BT11" s="95">
        <v>15119620.237520011</v>
      </c>
      <c r="BU11" s="95">
        <v>14342533.653539998</v>
      </c>
      <c r="BV11" s="95">
        <v>13778596.073090019</v>
      </c>
      <c r="BW11" s="95">
        <v>15728529.87851998</v>
      </c>
      <c r="BX11" s="95">
        <v>16524716.550049992</v>
      </c>
      <c r="BY11" s="95">
        <v>18616937.268469986</v>
      </c>
      <c r="BZ11" s="95">
        <v>15833053.240769977</v>
      </c>
      <c r="CA11" s="95">
        <v>16107761.951209988</v>
      </c>
      <c r="CB11" s="95">
        <v>19062493.770959996</v>
      </c>
      <c r="CC11" s="95">
        <v>17150105.769709986</v>
      </c>
      <c r="CD11" s="95">
        <v>10085147.419049991</v>
      </c>
      <c r="CE11" s="95">
        <v>16657271.533869984</v>
      </c>
      <c r="CF11" s="147">
        <v>19806164.138849951</v>
      </c>
      <c r="CG11" s="95">
        <v>19582487.930000015</v>
      </c>
      <c r="CH11" s="95">
        <v>17034903.470000014</v>
      </c>
      <c r="CI11" s="95">
        <v>18057503.160000008</v>
      </c>
      <c r="CJ11" s="95">
        <v>20409059.360000022</v>
      </c>
      <c r="CK11" s="95">
        <v>19289115.740000017</v>
      </c>
      <c r="CL11" s="95">
        <v>18943202.700000014</v>
      </c>
      <c r="CM11" s="95">
        <v>19675126.730000012</v>
      </c>
      <c r="CN11" s="95">
        <v>19984369.190000035</v>
      </c>
      <c r="CO11" s="95">
        <v>22779654.749999996</v>
      </c>
      <c r="CP11" s="95">
        <v>10854109.390000002</v>
      </c>
      <c r="CQ11" s="95">
        <v>19126576.250000007</v>
      </c>
      <c r="CR11" s="95">
        <v>22714777.370000016</v>
      </c>
      <c r="CS11" s="95">
        <v>19562761.970000014</v>
      </c>
      <c r="CT11" s="95">
        <v>19146072.65999997</v>
      </c>
      <c r="CU11" s="95">
        <v>20731466.380000014</v>
      </c>
      <c r="CV11" s="95">
        <v>21565763.649999995</v>
      </c>
      <c r="CW11" s="95">
        <v>21759874.020000018</v>
      </c>
      <c r="CX11" s="95">
        <v>21140278.040000029</v>
      </c>
      <c r="CY11" s="115">
        <v>22806737.28000002</v>
      </c>
    </row>
    <row r="12" spans="2:103">
      <c r="B12" s="58" t="s">
        <v>102</v>
      </c>
      <c r="C12" s="95">
        <v>2380242.3839500016</v>
      </c>
      <c r="D12" s="95">
        <v>2538000.632239996</v>
      </c>
      <c r="E12" s="95">
        <v>3036037.3894199939</v>
      </c>
      <c r="F12" s="95">
        <v>2492415.3024899988</v>
      </c>
      <c r="G12" s="95">
        <v>2787015.4457100001</v>
      </c>
      <c r="H12" s="95">
        <v>2921519.1875399933</v>
      </c>
      <c r="I12" s="95">
        <v>2825361.8164399927</v>
      </c>
      <c r="J12" s="95">
        <v>1353571.0986400067</v>
      </c>
      <c r="K12" s="95">
        <v>2566401.5179699953</v>
      </c>
      <c r="L12" s="95">
        <v>3158925.687479991</v>
      </c>
      <c r="M12" s="95">
        <v>3034783.9754999913</v>
      </c>
      <c r="N12" s="95">
        <v>2934913.2062599938</v>
      </c>
      <c r="O12" s="95">
        <v>2688428.1196700018</v>
      </c>
      <c r="P12" s="95">
        <v>3048930.4744999926</v>
      </c>
      <c r="Q12" s="95">
        <v>3272725.9718899927</v>
      </c>
      <c r="R12" s="95">
        <v>3031793.4140099948</v>
      </c>
      <c r="S12" s="95">
        <v>2766510.4694899991</v>
      </c>
      <c r="T12" s="95">
        <v>3379627.7148199887</v>
      </c>
      <c r="U12" s="95">
        <v>3477824.9773099879</v>
      </c>
      <c r="V12" s="95">
        <v>1493041.2925900058</v>
      </c>
      <c r="W12" s="95">
        <v>2704359.501139998</v>
      </c>
      <c r="X12" s="95">
        <v>3721286.5678999913</v>
      </c>
      <c r="Y12" s="95">
        <v>3397764.7229099916</v>
      </c>
      <c r="Z12" s="95">
        <v>3326722.3709899932</v>
      </c>
      <c r="AA12" s="95">
        <v>3083485.7857499938</v>
      </c>
      <c r="AB12" s="95">
        <v>3323189.0799699929</v>
      </c>
      <c r="AC12" s="95">
        <v>3478909.887889992</v>
      </c>
      <c r="AD12" s="95">
        <v>3486195.3134499905</v>
      </c>
      <c r="AE12" s="95">
        <v>3559379.325509992</v>
      </c>
      <c r="AF12" s="95">
        <v>3250068.2459499924</v>
      </c>
      <c r="AG12" s="95">
        <v>3920352.6532599917</v>
      </c>
      <c r="AH12" s="95">
        <v>1654985.7373500059</v>
      </c>
      <c r="AI12" s="95">
        <v>3213339.2484699925</v>
      </c>
      <c r="AJ12" s="95">
        <v>4124519.7054599915</v>
      </c>
      <c r="AK12" s="95">
        <v>3460798.118449992</v>
      </c>
      <c r="AL12" s="95">
        <v>3827749.4239899931</v>
      </c>
      <c r="AM12" s="95">
        <v>3611797.1306099915</v>
      </c>
      <c r="AN12" s="95">
        <v>3937929.3890299839</v>
      </c>
      <c r="AO12" s="95">
        <v>2598558.5575700016</v>
      </c>
      <c r="AP12" s="95">
        <v>145996.08611999999</v>
      </c>
      <c r="AQ12" s="95">
        <v>1527682.963730006</v>
      </c>
      <c r="AR12" s="95">
        <v>4164445.2358099865</v>
      </c>
      <c r="AS12" s="95">
        <v>4659728.503409978</v>
      </c>
      <c r="AT12" s="95">
        <v>2082974.4511500006</v>
      </c>
      <c r="AU12" s="95">
        <v>4112024.7054499844</v>
      </c>
      <c r="AV12" s="95">
        <v>4605812.8508499842</v>
      </c>
      <c r="AW12" s="95">
        <v>4652430.9341599857</v>
      </c>
      <c r="AX12" s="95">
        <v>5101914.5277399793</v>
      </c>
      <c r="AY12" s="95">
        <v>3944968.5984899905</v>
      </c>
      <c r="AZ12" s="95">
        <v>4803417.7340699863</v>
      </c>
      <c r="BA12" s="95">
        <v>5495669.5109699676</v>
      </c>
      <c r="BB12" s="95">
        <v>4436927.7687699823</v>
      </c>
      <c r="BC12" s="95">
        <v>5525838.267719985</v>
      </c>
      <c r="BD12" s="95">
        <v>4988795.8754199827</v>
      </c>
      <c r="BE12" s="95">
        <v>4894021.3166699857</v>
      </c>
      <c r="BF12" s="95">
        <v>2012129.8434100023</v>
      </c>
      <c r="BG12" s="95">
        <v>4512960.8944699857</v>
      </c>
      <c r="BH12" s="95">
        <v>4924024.6124299914</v>
      </c>
      <c r="BI12" s="95">
        <v>4554999.5725699877</v>
      </c>
      <c r="BJ12" s="95">
        <v>5051839.1521699838</v>
      </c>
      <c r="BK12" s="95">
        <v>4055168.7115999903</v>
      </c>
      <c r="BL12" s="95">
        <v>4734047.5862599807</v>
      </c>
      <c r="BM12" s="95">
        <v>5677824.1325199893</v>
      </c>
      <c r="BN12" s="95">
        <v>4689504.7970099878</v>
      </c>
      <c r="BO12" s="95">
        <v>5156320.2386099789</v>
      </c>
      <c r="BP12" s="95">
        <v>5257441.216589978</v>
      </c>
      <c r="BQ12" s="95">
        <v>4834931.3637799872</v>
      </c>
      <c r="BR12" s="95">
        <v>2252274.5526200002</v>
      </c>
      <c r="BS12" s="95">
        <v>4880987.692159988</v>
      </c>
      <c r="BT12" s="95">
        <v>5281116.381499988</v>
      </c>
      <c r="BU12" s="95">
        <v>4987902.1443999782</v>
      </c>
      <c r="BV12" s="95">
        <v>5289518.5637599919</v>
      </c>
      <c r="BW12" s="95">
        <v>5008137.9283499867</v>
      </c>
      <c r="BX12" s="95">
        <v>5272815.5052099908</v>
      </c>
      <c r="BY12" s="95">
        <v>6221888.7571099848</v>
      </c>
      <c r="BZ12" s="95">
        <v>5085099.6049799873</v>
      </c>
      <c r="CA12" s="95">
        <v>5105953.8001299873</v>
      </c>
      <c r="CB12" s="95">
        <v>6217698.1727999831</v>
      </c>
      <c r="CC12" s="95">
        <v>5576191.019909991</v>
      </c>
      <c r="CD12" s="95">
        <v>2541816.1076499987</v>
      </c>
      <c r="CE12" s="95">
        <v>5176115.0703499811</v>
      </c>
      <c r="CF12" s="147">
        <v>6679108.8450149661</v>
      </c>
      <c r="CG12" s="95">
        <v>6813204.9199999683</v>
      </c>
      <c r="CH12" s="95">
        <v>6598551.2399999816</v>
      </c>
      <c r="CI12" s="95">
        <v>6088641.2499999823</v>
      </c>
      <c r="CJ12" s="95">
        <v>7200901.97999998</v>
      </c>
      <c r="CK12" s="95">
        <v>7222045.6099999789</v>
      </c>
      <c r="CL12" s="95">
        <v>7266281.9699999839</v>
      </c>
      <c r="CM12" s="95">
        <v>6378556.5699999873</v>
      </c>
      <c r="CN12" s="95">
        <v>7269711.469999983</v>
      </c>
      <c r="CO12" s="95">
        <v>8140287.7299999846</v>
      </c>
      <c r="CP12" s="95">
        <v>3068557.6099999994</v>
      </c>
      <c r="CQ12" s="95">
        <v>6589171.359999992</v>
      </c>
      <c r="CR12" s="95">
        <v>8044310.6999999778</v>
      </c>
      <c r="CS12" s="95">
        <v>6889845.1099999836</v>
      </c>
      <c r="CT12" s="95">
        <v>7410560.509999983</v>
      </c>
      <c r="CU12" s="95">
        <v>6919098.0099999905</v>
      </c>
      <c r="CV12" s="95">
        <v>7354266.9199999906</v>
      </c>
      <c r="CW12" s="95">
        <v>8044170.0299999807</v>
      </c>
      <c r="CX12" s="95">
        <v>7648031.3999999817</v>
      </c>
      <c r="CY12" s="115">
        <v>7379081.6999999871</v>
      </c>
    </row>
    <row r="13" spans="2:103">
      <c r="B13" s="57" t="s">
        <v>6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147"/>
      <c r="CU13" s="373"/>
      <c r="CV13" s="373"/>
      <c r="CW13" s="373"/>
      <c r="CX13" s="373"/>
      <c r="CY13" s="360"/>
    </row>
    <row r="14" spans="2:103" ht="12" hidden="1" customHeight="1">
      <c r="B14" s="58"/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0</v>
      </c>
      <c r="AC14" s="95">
        <v>0</v>
      </c>
      <c r="AD14" s="95">
        <v>0</v>
      </c>
      <c r="AE14" s="95">
        <v>0</v>
      </c>
      <c r="AF14" s="95">
        <v>0</v>
      </c>
      <c r="AG14" s="95">
        <v>0</v>
      </c>
      <c r="AH14" s="95">
        <v>0</v>
      </c>
      <c r="AI14" s="95">
        <v>0</v>
      </c>
      <c r="AJ14" s="95">
        <v>0</v>
      </c>
      <c r="AK14" s="95">
        <v>0</v>
      </c>
      <c r="AL14" s="95">
        <v>0</v>
      </c>
      <c r="AM14" s="95">
        <v>0</v>
      </c>
      <c r="AN14" s="95">
        <v>0</v>
      </c>
      <c r="AO14" s="95">
        <v>0</v>
      </c>
      <c r="AP14" s="95">
        <v>0</v>
      </c>
      <c r="AQ14" s="95">
        <v>0</v>
      </c>
      <c r="AR14" s="95">
        <v>0</v>
      </c>
      <c r="AS14" s="95">
        <v>0</v>
      </c>
      <c r="AT14" s="95">
        <v>0</v>
      </c>
      <c r="AU14" s="95">
        <v>0</v>
      </c>
      <c r="AV14" s="95">
        <v>0</v>
      </c>
      <c r="AW14" s="95">
        <v>0</v>
      </c>
      <c r="AX14" s="95">
        <v>0</v>
      </c>
      <c r="AY14" s="95">
        <v>0</v>
      </c>
      <c r="AZ14" s="95">
        <v>0</v>
      </c>
      <c r="BA14" s="95">
        <v>0</v>
      </c>
      <c r="BB14" s="95">
        <v>0</v>
      </c>
      <c r="BC14" s="95">
        <v>0</v>
      </c>
      <c r="BD14" s="95">
        <v>0</v>
      </c>
      <c r="BE14" s="95">
        <v>0</v>
      </c>
      <c r="BF14" s="95">
        <v>0</v>
      </c>
      <c r="BG14" s="95">
        <v>0</v>
      </c>
      <c r="BH14" s="95">
        <v>0</v>
      </c>
      <c r="BI14" s="95">
        <v>0</v>
      </c>
      <c r="BJ14" s="95">
        <v>0</v>
      </c>
      <c r="BK14" s="95">
        <v>0</v>
      </c>
      <c r="BL14" s="95">
        <v>0</v>
      </c>
      <c r="BM14" s="95">
        <v>0</v>
      </c>
      <c r="BN14" s="95">
        <v>0</v>
      </c>
      <c r="BO14" s="95">
        <v>0</v>
      </c>
      <c r="BP14" s="95">
        <v>0</v>
      </c>
      <c r="BQ14" s="95">
        <v>0</v>
      </c>
      <c r="BR14" s="95">
        <v>0</v>
      </c>
      <c r="BS14" s="95">
        <v>0</v>
      </c>
      <c r="BT14" s="95">
        <v>0</v>
      </c>
      <c r="BU14" s="95">
        <v>0</v>
      </c>
      <c r="BV14" s="95">
        <v>0</v>
      </c>
      <c r="BW14" s="95">
        <v>0</v>
      </c>
      <c r="BX14" s="95">
        <v>0</v>
      </c>
      <c r="BY14" s="95">
        <v>0</v>
      </c>
      <c r="BZ14" s="95">
        <v>0</v>
      </c>
      <c r="CA14" s="95">
        <v>0</v>
      </c>
      <c r="CB14" s="95">
        <v>0</v>
      </c>
      <c r="CC14" s="95">
        <v>0</v>
      </c>
      <c r="CD14" s="95">
        <v>0</v>
      </c>
      <c r="CE14" s="95">
        <v>0</v>
      </c>
      <c r="CF14" s="147">
        <v>0</v>
      </c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373"/>
      <c r="CV14" s="373"/>
      <c r="CW14" s="373"/>
      <c r="CX14" s="373"/>
      <c r="CY14" s="360"/>
    </row>
    <row r="15" spans="2:103">
      <c r="B15" s="58" t="s">
        <v>3</v>
      </c>
      <c r="C15" s="95">
        <v>7721936.0332700061</v>
      </c>
      <c r="D15" s="95">
        <v>7850023.7503300076</v>
      </c>
      <c r="E15" s="95">
        <v>9244823.5763700139</v>
      </c>
      <c r="F15" s="95">
        <v>7216144.2573800124</v>
      </c>
      <c r="G15" s="95">
        <v>8266800.7530600224</v>
      </c>
      <c r="H15" s="95">
        <v>8639636.6062500123</v>
      </c>
      <c r="I15" s="95">
        <v>8273477.8800200038</v>
      </c>
      <c r="J15" s="95">
        <v>5826075.4569900027</v>
      </c>
      <c r="K15" s="95">
        <v>7883519.5696200067</v>
      </c>
      <c r="L15" s="95">
        <v>9253594.2343500126</v>
      </c>
      <c r="M15" s="95">
        <v>8903087.5675800145</v>
      </c>
      <c r="N15" s="95">
        <v>8413975.3855800051</v>
      </c>
      <c r="O15" s="95">
        <v>8527537.2783000115</v>
      </c>
      <c r="P15" s="95">
        <v>8580266.6200400107</v>
      </c>
      <c r="Q15" s="95">
        <v>9401024.8956200108</v>
      </c>
      <c r="R15" s="95">
        <v>8700838.1985700056</v>
      </c>
      <c r="S15" s="95">
        <v>8015677.2053900063</v>
      </c>
      <c r="T15" s="95">
        <v>9485141.1939000189</v>
      </c>
      <c r="U15" s="95">
        <v>9922758.2170000039</v>
      </c>
      <c r="V15" s="95">
        <v>6458779.1373700052</v>
      </c>
      <c r="W15" s="95">
        <v>7625004.6969000036</v>
      </c>
      <c r="X15" s="95">
        <v>10728460.836560005</v>
      </c>
      <c r="Y15" s="95">
        <v>10137181.262440003</v>
      </c>
      <c r="Z15" s="95">
        <v>9183230.6949900053</v>
      </c>
      <c r="AA15" s="95">
        <v>9546140.4399499986</v>
      </c>
      <c r="AB15" s="95">
        <v>9645947.97973001</v>
      </c>
      <c r="AC15" s="95">
        <v>10391461.303940015</v>
      </c>
      <c r="AD15" s="95">
        <v>10341243.794919994</v>
      </c>
      <c r="AE15" s="95">
        <v>11832972.446320001</v>
      </c>
      <c r="AF15" s="95">
        <v>10996387.283280009</v>
      </c>
      <c r="AG15" s="95">
        <v>13332081.984510003</v>
      </c>
      <c r="AH15" s="95">
        <v>8330244.4030700028</v>
      </c>
      <c r="AI15" s="95">
        <v>11203020.284420019</v>
      </c>
      <c r="AJ15" s="95">
        <v>13562260.417899994</v>
      </c>
      <c r="AK15" s="95">
        <v>11903940.539190019</v>
      </c>
      <c r="AL15" s="95">
        <v>11776150.826740028</v>
      </c>
      <c r="AM15" s="95">
        <v>12686554.01901</v>
      </c>
      <c r="AN15" s="95">
        <v>13816523.619349968</v>
      </c>
      <c r="AO15" s="95">
        <v>9290786.663150005</v>
      </c>
      <c r="AP15" s="95">
        <v>777114.17937999812</v>
      </c>
      <c r="AQ15" s="95">
        <v>3247790.7941600042</v>
      </c>
      <c r="AR15" s="95">
        <v>10839170.316190004</v>
      </c>
      <c r="AS15" s="95">
        <v>13231213.101650003</v>
      </c>
      <c r="AT15" s="95">
        <v>8567691.0706000142</v>
      </c>
      <c r="AU15" s="95">
        <v>12755950.810950015</v>
      </c>
      <c r="AV15" s="95">
        <v>14494524.10328998</v>
      </c>
      <c r="AW15" s="95">
        <v>13972072.384520005</v>
      </c>
      <c r="AX15" s="95">
        <v>15411114.089969959</v>
      </c>
      <c r="AY15" s="95">
        <v>13027022.747620005</v>
      </c>
      <c r="AZ15" s="95">
        <v>15112407.614109993</v>
      </c>
      <c r="BA15" s="95">
        <v>17798706.414439976</v>
      </c>
      <c r="BB15" s="95">
        <v>15907274.994129974</v>
      </c>
      <c r="BC15" s="95">
        <v>13768583.116479991</v>
      </c>
      <c r="BD15" s="95">
        <v>17568212.296529993</v>
      </c>
      <c r="BE15" s="95">
        <v>15681189.652729988</v>
      </c>
      <c r="BF15" s="95">
        <v>10516685.81828003</v>
      </c>
      <c r="BG15" s="95">
        <v>15026228.482550012</v>
      </c>
      <c r="BH15" s="95">
        <v>16921814.904529981</v>
      </c>
      <c r="BI15" s="95">
        <v>16621265.68155998</v>
      </c>
      <c r="BJ15" s="95">
        <v>17651857.467629969</v>
      </c>
      <c r="BK15" s="95">
        <v>14707326.570300005</v>
      </c>
      <c r="BL15" s="95">
        <v>17201711.772989966</v>
      </c>
      <c r="BM15" s="95">
        <v>20500689.70310998</v>
      </c>
      <c r="BN15" s="95">
        <v>16788084.005299967</v>
      </c>
      <c r="BO15" s="95">
        <v>18291736.166259971</v>
      </c>
      <c r="BP15" s="95">
        <v>19119924.511859976</v>
      </c>
      <c r="BQ15" s="95">
        <v>17404045.710759956</v>
      </c>
      <c r="BR15" s="95">
        <v>12995255.831559984</v>
      </c>
      <c r="BS15" s="95">
        <v>18732875.699319977</v>
      </c>
      <c r="BT15" s="95">
        <v>19625421.385479957</v>
      </c>
      <c r="BU15" s="95">
        <v>19774117.870029952</v>
      </c>
      <c r="BV15" s="95">
        <v>20260515.573089965</v>
      </c>
      <c r="BW15" s="95">
        <v>19312551.956219982</v>
      </c>
      <c r="BX15" s="95">
        <v>20483280.245169982</v>
      </c>
      <c r="BY15" s="95">
        <v>23318832.220109947</v>
      </c>
      <c r="BZ15" s="95">
        <v>18719708.939859983</v>
      </c>
      <c r="CA15" s="95">
        <v>20053560.348519988</v>
      </c>
      <c r="CB15" s="95">
        <v>23694785.899289999</v>
      </c>
      <c r="CC15" s="95">
        <v>21163497.890949976</v>
      </c>
      <c r="CD15" s="95">
        <v>14755179.479199985</v>
      </c>
      <c r="CE15" s="95">
        <v>19719572.596710019</v>
      </c>
      <c r="CF15" s="147">
        <v>23784166.140869983</v>
      </c>
      <c r="CG15" s="95">
        <v>22893416.630000018</v>
      </c>
      <c r="CH15" s="95">
        <v>21407575.829999987</v>
      </c>
      <c r="CI15" s="95">
        <v>21044867.169999998</v>
      </c>
      <c r="CJ15" s="95">
        <v>23088358.850000001</v>
      </c>
      <c r="CK15" s="95">
        <v>24301738.930000007</v>
      </c>
      <c r="CL15" s="95">
        <v>24030836.559999999</v>
      </c>
      <c r="CM15" s="95">
        <v>20641416.819999997</v>
      </c>
      <c r="CN15" s="95">
        <v>23381334.059999999</v>
      </c>
      <c r="CO15" s="95">
        <v>26031105.850000013</v>
      </c>
      <c r="CP15" s="95">
        <v>14857872.470000008</v>
      </c>
      <c r="CQ15" s="95">
        <v>21592868.339999992</v>
      </c>
      <c r="CR15" s="95">
        <v>25858690.93</v>
      </c>
      <c r="CS15" s="95">
        <v>22895429.449999992</v>
      </c>
      <c r="CT15" s="95">
        <v>23435632.849999987</v>
      </c>
      <c r="CU15" s="95">
        <v>22963664.960000005</v>
      </c>
      <c r="CV15" s="95">
        <v>24627316.750000004</v>
      </c>
      <c r="CW15" s="95">
        <v>25568694.570000026</v>
      </c>
      <c r="CX15" s="95">
        <v>24916784.429999992</v>
      </c>
      <c r="CY15" s="115">
        <v>23495186.879999992</v>
      </c>
    </row>
    <row r="16" spans="2:103">
      <c r="B16" s="58" t="s">
        <v>4</v>
      </c>
      <c r="C16" s="95">
        <v>6359545.3848000038</v>
      </c>
      <c r="D16" s="95">
        <v>7522248.0487199994</v>
      </c>
      <c r="E16" s="95">
        <v>9012639.0345300026</v>
      </c>
      <c r="F16" s="95">
        <v>7366297.3591200029</v>
      </c>
      <c r="G16" s="95">
        <v>8070718.8788200011</v>
      </c>
      <c r="H16" s="95">
        <v>8747574.4021899942</v>
      </c>
      <c r="I16" s="95">
        <v>8634342.1373800021</v>
      </c>
      <c r="J16" s="95">
        <v>4898926.2533299988</v>
      </c>
      <c r="K16" s="95">
        <v>6137103.0989800002</v>
      </c>
      <c r="L16" s="95">
        <v>8950562.4023600016</v>
      </c>
      <c r="M16" s="95">
        <v>8529549.8228200004</v>
      </c>
      <c r="N16" s="95">
        <v>9176806.5372899976</v>
      </c>
      <c r="O16" s="95">
        <v>7039569.3228700049</v>
      </c>
      <c r="P16" s="95">
        <v>7895965.1121600019</v>
      </c>
      <c r="Q16" s="95">
        <v>9087247.6719700005</v>
      </c>
      <c r="R16" s="95">
        <v>8583454.2915300019</v>
      </c>
      <c r="S16" s="95">
        <v>7683907.6866700035</v>
      </c>
      <c r="T16" s="95">
        <v>9295157.6802399978</v>
      </c>
      <c r="U16" s="95">
        <v>9820383.1909200028</v>
      </c>
      <c r="V16" s="95">
        <v>5441937.8734500008</v>
      </c>
      <c r="W16" s="95">
        <v>6018591.0885600019</v>
      </c>
      <c r="X16" s="95">
        <v>10099388.530850006</v>
      </c>
      <c r="Y16" s="95">
        <v>9486129.2292000018</v>
      </c>
      <c r="Z16" s="95">
        <v>9822628.6680400092</v>
      </c>
      <c r="AA16" s="95">
        <v>7248801.7506999997</v>
      </c>
      <c r="AB16" s="95">
        <v>8645112.921950005</v>
      </c>
      <c r="AC16" s="95">
        <v>10254052.829170004</v>
      </c>
      <c r="AD16" s="95">
        <v>7629684.8338900013</v>
      </c>
      <c r="AE16" s="95">
        <v>7641522.3006499996</v>
      </c>
      <c r="AF16" s="95">
        <v>7992917.0079599991</v>
      </c>
      <c r="AG16" s="95">
        <v>10396518.752320003</v>
      </c>
      <c r="AH16" s="95">
        <v>5696360.0226900019</v>
      </c>
      <c r="AI16" s="95">
        <v>6934773.340350003</v>
      </c>
      <c r="AJ16" s="95">
        <v>10311240.430599988</v>
      </c>
      <c r="AK16" s="95">
        <v>8745402.8241799884</v>
      </c>
      <c r="AL16" s="95">
        <v>10211836.452120014</v>
      </c>
      <c r="AM16" s="95">
        <v>6557957.5448799999</v>
      </c>
      <c r="AN16" s="95">
        <v>9310681.9095800109</v>
      </c>
      <c r="AO16" s="95">
        <v>7764957.5532500017</v>
      </c>
      <c r="AP16" s="95">
        <v>609178.45619000006</v>
      </c>
      <c r="AQ16" s="95">
        <v>2921311.9906499996</v>
      </c>
      <c r="AR16" s="95">
        <v>9896318.0615699962</v>
      </c>
      <c r="AS16" s="95">
        <v>13105536.665500049</v>
      </c>
      <c r="AT16" s="95">
        <v>7792322.0603100099</v>
      </c>
      <c r="AU16" s="95">
        <v>10060333.095459992</v>
      </c>
      <c r="AV16" s="95">
        <v>13317631.181950051</v>
      </c>
      <c r="AW16" s="95">
        <v>12919417.861900005</v>
      </c>
      <c r="AX16" s="95">
        <v>16222674.698750064</v>
      </c>
      <c r="AY16" s="95">
        <v>9202345.0258800015</v>
      </c>
      <c r="AZ16" s="95">
        <v>12512544.65969003</v>
      </c>
      <c r="BA16" s="95">
        <v>16315506.926990073</v>
      </c>
      <c r="BB16" s="95">
        <v>14632194.040190013</v>
      </c>
      <c r="BC16" s="95">
        <v>13226456.725940023</v>
      </c>
      <c r="BD16" s="95">
        <v>16103172.441970058</v>
      </c>
      <c r="BE16" s="95">
        <v>15297311.397390043</v>
      </c>
      <c r="BF16" s="95">
        <v>8312545.6819200004</v>
      </c>
      <c r="BG16" s="95">
        <v>11341196.502640011</v>
      </c>
      <c r="BH16" s="95">
        <v>14653019.654390041</v>
      </c>
      <c r="BI16" s="95">
        <v>14652854.956130035</v>
      </c>
      <c r="BJ16" s="95">
        <v>17012116.943110052</v>
      </c>
      <c r="BK16" s="95">
        <v>9441525.3615599945</v>
      </c>
      <c r="BL16" s="95">
        <v>12548401.231170032</v>
      </c>
      <c r="BM16" s="95">
        <v>16839593.338980049</v>
      </c>
      <c r="BN16" s="95">
        <v>14630103.868610037</v>
      </c>
      <c r="BO16" s="95">
        <v>14717390.355580049</v>
      </c>
      <c r="BP16" s="95">
        <v>16088760.504360029</v>
      </c>
      <c r="BQ16" s="95">
        <v>14816381.217210045</v>
      </c>
      <c r="BR16" s="95">
        <v>9217907.4431400001</v>
      </c>
      <c r="BS16" s="95">
        <v>12348605.881659999</v>
      </c>
      <c r="BT16" s="95">
        <v>15149545.460580055</v>
      </c>
      <c r="BU16" s="95">
        <v>15206589.24027006</v>
      </c>
      <c r="BV16" s="95">
        <v>17549451.640970051</v>
      </c>
      <c r="BW16" s="95">
        <v>12260340.683549995</v>
      </c>
      <c r="BX16" s="95">
        <v>14672531.179070029</v>
      </c>
      <c r="BY16" s="95">
        <v>17834064.837530054</v>
      </c>
      <c r="BZ16" s="95">
        <v>14513142.342590027</v>
      </c>
      <c r="CA16" s="95">
        <v>15127362.666900035</v>
      </c>
      <c r="CB16" s="95">
        <v>18299933.336980034</v>
      </c>
      <c r="CC16" s="95">
        <v>17084024.453670051</v>
      </c>
      <c r="CD16" s="95">
        <v>10173797.153060006</v>
      </c>
      <c r="CE16" s="95">
        <v>13217174.696060024</v>
      </c>
      <c r="CF16" s="147">
        <v>18189775.814550038</v>
      </c>
      <c r="CG16" s="95">
        <v>15799787.10000002</v>
      </c>
      <c r="CH16" s="95">
        <v>18440630.40000001</v>
      </c>
      <c r="CI16" s="95">
        <v>12962899.490000047</v>
      </c>
      <c r="CJ16" s="95">
        <v>16103762.930000005</v>
      </c>
      <c r="CK16" s="95">
        <v>17827277.289999999</v>
      </c>
      <c r="CL16" s="95">
        <v>17300903.719999999</v>
      </c>
      <c r="CM16" s="95">
        <v>14981691.149999995</v>
      </c>
      <c r="CN16" s="95">
        <v>16989250.59</v>
      </c>
      <c r="CO16" s="95">
        <v>19694482.640000008</v>
      </c>
      <c r="CP16" s="95">
        <v>10091984.969999997</v>
      </c>
      <c r="CQ16" s="95">
        <v>13236609.48</v>
      </c>
      <c r="CR16" s="95">
        <v>18783601.810000006</v>
      </c>
      <c r="CS16" s="95">
        <v>16516290.180000009</v>
      </c>
      <c r="CT16" s="95">
        <v>19643588.020000007</v>
      </c>
      <c r="CU16" s="95">
        <v>13854606.119999999</v>
      </c>
      <c r="CV16" s="95">
        <v>16824451.350000001</v>
      </c>
      <c r="CW16" s="95">
        <v>18673924.200000003</v>
      </c>
      <c r="CX16" s="95">
        <v>18240020.550000001</v>
      </c>
      <c r="CY16" s="115">
        <v>16743256.379999999</v>
      </c>
    </row>
    <row r="17" spans="2:103">
      <c r="B17" s="58" t="s">
        <v>5</v>
      </c>
      <c r="C17" s="95">
        <v>2184274.52</v>
      </c>
      <c r="D17" s="95">
        <v>1811543.85</v>
      </c>
      <c r="E17" s="95">
        <v>2588003.12</v>
      </c>
      <c r="F17" s="95">
        <v>2125488.67</v>
      </c>
      <c r="G17" s="95">
        <v>2704167.8999999994</v>
      </c>
      <c r="H17" s="95">
        <v>2762861.25</v>
      </c>
      <c r="I17" s="95">
        <v>2548446.83</v>
      </c>
      <c r="J17" s="95">
        <v>1577817.0699999998</v>
      </c>
      <c r="K17" s="95">
        <v>2620638.8099999996</v>
      </c>
      <c r="L17" s="95">
        <v>2812918</v>
      </c>
      <c r="M17" s="95">
        <v>2546520.9</v>
      </c>
      <c r="N17" s="95">
        <v>2763481.1</v>
      </c>
      <c r="O17" s="95">
        <v>2562469.87</v>
      </c>
      <c r="P17" s="95">
        <v>2064407.73</v>
      </c>
      <c r="Q17" s="95">
        <v>2726502.82</v>
      </c>
      <c r="R17" s="95">
        <v>2642795.3200000003</v>
      </c>
      <c r="S17" s="95">
        <v>2655055.3699999996</v>
      </c>
      <c r="T17" s="95">
        <v>2849600.57</v>
      </c>
      <c r="U17" s="95">
        <v>2812971.22</v>
      </c>
      <c r="V17" s="95">
        <v>1674521.14</v>
      </c>
      <c r="W17" s="95">
        <v>2509779.1800000002</v>
      </c>
      <c r="X17" s="95">
        <v>3222626.47</v>
      </c>
      <c r="Y17" s="95">
        <v>2808403.08</v>
      </c>
      <c r="Z17" s="95">
        <v>2900142.5799999996</v>
      </c>
      <c r="AA17" s="95">
        <v>2685688.56</v>
      </c>
      <c r="AB17" s="95">
        <v>2294046.4</v>
      </c>
      <c r="AC17" s="95">
        <v>2564957.23</v>
      </c>
      <c r="AD17" s="95">
        <v>2848875.22</v>
      </c>
      <c r="AE17" s="95">
        <v>2977546.2199999997</v>
      </c>
      <c r="AF17" s="95">
        <v>2992371.8200000003</v>
      </c>
      <c r="AG17" s="95">
        <v>3196408.14</v>
      </c>
      <c r="AH17" s="95">
        <v>1784382.8199999998</v>
      </c>
      <c r="AI17" s="95">
        <v>3016908.16</v>
      </c>
      <c r="AJ17" s="95">
        <v>3491610.04</v>
      </c>
      <c r="AK17" s="95">
        <v>2892869.72</v>
      </c>
      <c r="AL17" s="95">
        <v>3109384.4799999995</v>
      </c>
      <c r="AM17" s="95">
        <v>2991084.45</v>
      </c>
      <c r="AN17" s="95">
        <v>2668305.89</v>
      </c>
      <c r="AO17" s="95">
        <v>2362639.13</v>
      </c>
      <c r="AP17" s="95">
        <v>957709.36</v>
      </c>
      <c r="AQ17" s="95">
        <v>1727792.1500000001</v>
      </c>
      <c r="AR17" s="95">
        <v>4155735.2500000005</v>
      </c>
      <c r="AS17" s="95">
        <v>3769397.79</v>
      </c>
      <c r="AT17" s="95">
        <v>2360167.71</v>
      </c>
      <c r="AU17" s="95">
        <v>3065850.0100000002</v>
      </c>
      <c r="AV17" s="95">
        <v>2764542.2199999997</v>
      </c>
      <c r="AW17" s="95">
        <v>2750146.6399999997</v>
      </c>
      <c r="AX17" s="95">
        <v>3852322.89</v>
      </c>
      <c r="AY17" s="95">
        <v>3418709.5</v>
      </c>
      <c r="AZ17" s="95">
        <v>3207829.2300000004</v>
      </c>
      <c r="BA17" s="95">
        <v>3601918.85</v>
      </c>
      <c r="BB17" s="95">
        <v>3030240.12</v>
      </c>
      <c r="BC17" s="95">
        <v>3121930.4</v>
      </c>
      <c r="BD17" s="95">
        <v>4216990.07</v>
      </c>
      <c r="BE17" s="95">
        <v>3589478.03</v>
      </c>
      <c r="BF17" s="95">
        <v>2655551.3200000003</v>
      </c>
      <c r="BG17" s="95">
        <v>3946247.55</v>
      </c>
      <c r="BH17" s="95">
        <v>3686246.6100000003</v>
      </c>
      <c r="BI17" s="95">
        <v>3728572.58</v>
      </c>
      <c r="BJ17" s="95">
        <v>4325375.96</v>
      </c>
      <c r="BK17" s="95">
        <v>3400242.68</v>
      </c>
      <c r="BL17" s="95">
        <v>3449721.61</v>
      </c>
      <c r="BM17" s="95">
        <v>4239552.6500000004</v>
      </c>
      <c r="BN17" s="95">
        <v>3585391.32</v>
      </c>
      <c r="BO17" s="95">
        <v>3958105.2699999996</v>
      </c>
      <c r="BP17" s="95">
        <v>4484327.43</v>
      </c>
      <c r="BQ17" s="95">
        <v>3617068.79</v>
      </c>
      <c r="BR17" s="95">
        <v>2583611.44</v>
      </c>
      <c r="BS17" s="95">
        <v>4528901.3699999992</v>
      </c>
      <c r="BT17" s="95">
        <v>4324318.91</v>
      </c>
      <c r="BU17" s="95">
        <v>4266943.57</v>
      </c>
      <c r="BV17" s="95">
        <v>4576519.93</v>
      </c>
      <c r="BW17" s="95">
        <v>3924041.1</v>
      </c>
      <c r="BX17" s="95">
        <v>3617900.6</v>
      </c>
      <c r="BY17" s="95">
        <v>4635371.6499999994</v>
      </c>
      <c r="BZ17" s="95">
        <v>3958379.0199999996</v>
      </c>
      <c r="CA17" s="95">
        <v>4217402.99</v>
      </c>
      <c r="CB17" s="95">
        <v>5108772.32</v>
      </c>
      <c r="CC17" s="95">
        <v>4223228.59</v>
      </c>
      <c r="CD17" s="95">
        <v>2490245.4500000002</v>
      </c>
      <c r="CE17" s="95">
        <v>4797548.37</v>
      </c>
      <c r="CF17" s="147">
        <v>4679291.0882699993</v>
      </c>
      <c r="CG17" s="95">
        <v>4600517.03</v>
      </c>
      <c r="CH17" s="95">
        <v>5091748.67</v>
      </c>
      <c r="CI17" s="95">
        <v>4333776.5</v>
      </c>
      <c r="CJ17" s="95">
        <v>4037937.68</v>
      </c>
      <c r="CK17" s="95">
        <v>4723165.580000001</v>
      </c>
      <c r="CL17" s="95">
        <v>4959306.18</v>
      </c>
      <c r="CM17" s="95">
        <v>4465011.0599999996</v>
      </c>
      <c r="CN17" s="95">
        <v>4962898.1400000006</v>
      </c>
      <c r="CO17" s="95">
        <v>5252816.09</v>
      </c>
      <c r="CP17" s="95">
        <v>2648688.27</v>
      </c>
      <c r="CQ17" s="95">
        <v>5229621.1399999987</v>
      </c>
      <c r="CR17" s="95">
        <v>5604609.9399999995</v>
      </c>
      <c r="CS17" s="95">
        <v>4829036.7300000004</v>
      </c>
      <c r="CT17" s="95">
        <v>5190695.2800000012</v>
      </c>
      <c r="CU17" s="95">
        <v>4821357.04</v>
      </c>
      <c r="CV17" s="95">
        <v>4275531.78</v>
      </c>
      <c r="CW17" s="95">
        <v>5133358.05</v>
      </c>
      <c r="CX17" s="95">
        <v>5114575</v>
      </c>
      <c r="CY17" s="115">
        <v>5086951.03</v>
      </c>
    </row>
    <row r="18" spans="2:103">
      <c r="B18" s="58" t="s">
        <v>101</v>
      </c>
      <c r="C18" s="95">
        <v>1311311.8201699997</v>
      </c>
      <c r="D18" s="95">
        <v>1346055.2257800007</v>
      </c>
      <c r="E18" s="95">
        <v>1595221.4797199995</v>
      </c>
      <c r="F18" s="95">
        <v>1244985.9763199997</v>
      </c>
      <c r="G18" s="95">
        <v>1439113.8991299989</v>
      </c>
      <c r="H18" s="95">
        <v>1460704.6172199992</v>
      </c>
      <c r="I18" s="95">
        <v>1367404.5355399991</v>
      </c>
      <c r="J18" s="95">
        <v>1029457.6751199999</v>
      </c>
      <c r="K18" s="95">
        <v>1330834.0487799998</v>
      </c>
      <c r="L18" s="95">
        <v>1609305.3748699995</v>
      </c>
      <c r="M18" s="95">
        <v>1571097.7181599999</v>
      </c>
      <c r="N18" s="95">
        <v>1392267.1510799997</v>
      </c>
      <c r="O18" s="95">
        <v>1471539.2482900007</v>
      </c>
      <c r="P18" s="95">
        <v>1527921.9553199997</v>
      </c>
      <c r="Q18" s="95">
        <v>1636273.0395100003</v>
      </c>
      <c r="R18" s="95">
        <v>1537415.535649999</v>
      </c>
      <c r="S18" s="95">
        <v>1426729.5463899996</v>
      </c>
      <c r="T18" s="95">
        <v>1660519.4034899985</v>
      </c>
      <c r="U18" s="95">
        <v>1710206.7123199999</v>
      </c>
      <c r="V18" s="95">
        <v>1114505.0867599996</v>
      </c>
      <c r="W18" s="95">
        <v>1387436.9105400001</v>
      </c>
      <c r="X18" s="95">
        <v>1958046.8530299996</v>
      </c>
      <c r="Y18" s="95">
        <v>1810463.9971299998</v>
      </c>
      <c r="Z18" s="95">
        <v>1609887.2178800006</v>
      </c>
      <c r="AA18" s="95">
        <v>1709072.30999</v>
      </c>
      <c r="AB18" s="95">
        <v>1729306.2256799995</v>
      </c>
      <c r="AC18" s="95">
        <v>1879528.0588199997</v>
      </c>
      <c r="AD18" s="95">
        <v>1755633.20569</v>
      </c>
      <c r="AE18" s="95">
        <v>1925709.2520999995</v>
      </c>
      <c r="AF18" s="95">
        <v>1812189.9608500001</v>
      </c>
      <c r="AG18" s="95">
        <v>2102085.58543</v>
      </c>
      <c r="AH18" s="95">
        <v>1351524.8054599999</v>
      </c>
      <c r="AI18" s="95">
        <v>1817520.1751899999</v>
      </c>
      <c r="AJ18" s="95">
        <v>2258871.0273100003</v>
      </c>
      <c r="AK18" s="95">
        <v>2041537.0613899999</v>
      </c>
      <c r="AL18" s="95">
        <v>1907095.0578399985</v>
      </c>
      <c r="AM18" s="95">
        <v>2050999.0441299998</v>
      </c>
      <c r="AN18" s="95">
        <v>2282822.7546899985</v>
      </c>
      <c r="AO18" s="95">
        <v>1605117.9014700016</v>
      </c>
      <c r="AP18" s="95">
        <v>162812.4400700001</v>
      </c>
      <c r="AQ18" s="95">
        <v>710528.78450999968</v>
      </c>
      <c r="AR18" s="95">
        <v>2178661.8605899988</v>
      </c>
      <c r="AS18" s="95">
        <v>2455563.265519999</v>
      </c>
      <c r="AT18" s="95">
        <v>1557878.61314</v>
      </c>
      <c r="AU18" s="95">
        <v>2262610.7696299995</v>
      </c>
      <c r="AV18" s="95">
        <v>2584210.2436400014</v>
      </c>
      <c r="AW18" s="95">
        <v>2549505.3258999991</v>
      </c>
      <c r="AX18" s="95">
        <v>2677138.661559999</v>
      </c>
      <c r="AY18" s="95">
        <v>2284963.5921099978</v>
      </c>
      <c r="AZ18" s="95">
        <v>2667747.8869500002</v>
      </c>
      <c r="BA18" s="95">
        <v>3088519.7780399993</v>
      </c>
      <c r="BB18" s="95">
        <v>2855443.5534099992</v>
      </c>
      <c r="BC18" s="95">
        <v>2569581.7764099995</v>
      </c>
      <c r="BD18" s="95">
        <v>3131480.9309399985</v>
      </c>
      <c r="BE18" s="95">
        <v>2827156.6401099963</v>
      </c>
      <c r="BF18" s="95">
        <v>1900319.7272499995</v>
      </c>
      <c r="BG18" s="95">
        <v>2779405.4142599995</v>
      </c>
      <c r="BH18" s="95">
        <v>3121931.8084399998</v>
      </c>
      <c r="BI18" s="95">
        <v>3084780.6613300005</v>
      </c>
      <c r="BJ18" s="95">
        <v>3126688.6040799981</v>
      </c>
      <c r="BK18" s="95">
        <v>2649662.3331399998</v>
      </c>
      <c r="BL18" s="95">
        <v>3116892.1342399972</v>
      </c>
      <c r="BM18" s="95">
        <v>3737636.66243</v>
      </c>
      <c r="BN18" s="95">
        <v>3058752.4572299998</v>
      </c>
      <c r="BO18" s="95">
        <v>3322401.5826699981</v>
      </c>
      <c r="BP18" s="95">
        <v>3420840.8791</v>
      </c>
      <c r="BQ18" s="95">
        <v>3103006.308929998</v>
      </c>
      <c r="BR18" s="95">
        <v>2207458.9288499989</v>
      </c>
      <c r="BS18" s="95">
        <v>3274670.3163499972</v>
      </c>
      <c r="BT18" s="95">
        <v>3458027.043229999</v>
      </c>
      <c r="BU18" s="95">
        <v>3458422.5830099978</v>
      </c>
      <c r="BV18" s="95">
        <v>3381667.4690899993</v>
      </c>
      <c r="BW18" s="95">
        <v>3499683.2422300018</v>
      </c>
      <c r="BX18" s="95">
        <v>3938140.6823799997</v>
      </c>
      <c r="BY18" s="95">
        <v>4500805.7977999998</v>
      </c>
      <c r="BZ18" s="95">
        <v>3586617.6393200024</v>
      </c>
      <c r="CA18" s="95">
        <v>3943335.0365099995</v>
      </c>
      <c r="CB18" s="95">
        <v>4533810.2732799985</v>
      </c>
      <c r="CC18" s="95">
        <v>3927375.7854000018</v>
      </c>
      <c r="CD18" s="95">
        <v>2814671.1785100009</v>
      </c>
      <c r="CE18" s="95">
        <v>3688654.0389900026</v>
      </c>
      <c r="CF18" s="147">
        <v>4622228.8672950007</v>
      </c>
      <c r="CG18" s="95">
        <v>4867269.379999998</v>
      </c>
      <c r="CH18" s="95">
        <v>4228580.1599999964</v>
      </c>
      <c r="CI18" s="95">
        <v>4329374.42</v>
      </c>
      <c r="CJ18" s="95">
        <v>4779135.1099999975</v>
      </c>
      <c r="CK18" s="95">
        <v>4693428.6999999983</v>
      </c>
      <c r="CL18" s="95">
        <v>4650961.0799999973</v>
      </c>
      <c r="CM18" s="95">
        <v>4104408.7699999996</v>
      </c>
      <c r="CN18" s="95">
        <v>4476087.62</v>
      </c>
      <c r="CO18" s="95">
        <v>4874146.93</v>
      </c>
      <c r="CP18" s="95">
        <v>2749263.7399999998</v>
      </c>
      <c r="CQ18" s="95">
        <v>4042158.0700000012</v>
      </c>
      <c r="CR18" s="95">
        <v>5030370.57</v>
      </c>
      <c r="CS18" s="95">
        <v>4352006.71</v>
      </c>
      <c r="CT18" s="95">
        <v>4406136</v>
      </c>
      <c r="CU18" s="95">
        <v>4369164.3899999997</v>
      </c>
      <c r="CV18" s="95">
        <v>4637811.1799999988</v>
      </c>
      <c r="CW18" s="95">
        <v>4746681.0899999989</v>
      </c>
      <c r="CX18" s="95">
        <v>4715986.45</v>
      </c>
      <c r="CY18" s="115">
        <v>4430972.4399999995</v>
      </c>
    </row>
    <row r="19" spans="2:103">
      <c r="B19" s="58" t="s">
        <v>102</v>
      </c>
      <c r="C19" s="95">
        <v>351295.57811999938</v>
      </c>
      <c r="D19" s="95">
        <v>390374.46102999925</v>
      </c>
      <c r="E19" s="95">
        <v>498140.29134999891</v>
      </c>
      <c r="F19" s="95">
        <v>405233.04989999905</v>
      </c>
      <c r="G19" s="95">
        <v>434333.31618999928</v>
      </c>
      <c r="H19" s="95">
        <v>453429.7100699991</v>
      </c>
      <c r="I19" s="95">
        <v>434857.03745999897</v>
      </c>
      <c r="J19" s="95">
        <v>285113.65027999989</v>
      </c>
      <c r="K19" s="95">
        <v>414632.35165999935</v>
      </c>
      <c r="L19" s="95">
        <v>549951.40900999913</v>
      </c>
      <c r="M19" s="95">
        <v>531035.49932999897</v>
      </c>
      <c r="N19" s="95">
        <v>533122.96278999886</v>
      </c>
      <c r="O19" s="95">
        <v>516190.23680999927</v>
      </c>
      <c r="P19" s="95">
        <v>551045.02670999907</v>
      </c>
      <c r="Q19" s="95">
        <v>617064.27880999981</v>
      </c>
      <c r="R19" s="95">
        <v>556598.03533999925</v>
      </c>
      <c r="S19" s="95">
        <v>539200.2925899995</v>
      </c>
      <c r="T19" s="95">
        <v>673587.02820999955</v>
      </c>
      <c r="U19" s="95">
        <v>717509.1780599996</v>
      </c>
      <c r="V19" s="95">
        <v>467220.09985999926</v>
      </c>
      <c r="W19" s="95">
        <v>520094.79736999952</v>
      </c>
      <c r="X19" s="95">
        <v>834804.04280000017</v>
      </c>
      <c r="Y19" s="95">
        <v>832806.11870000081</v>
      </c>
      <c r="Z19" s="95">
        <v>813557.69302000129</v>
      </c>
      <c r="AA19" s="95">
        <v>745231.36263999948</v>
      </c>
      <c r="AB19" s="95">
        <v>851979.69400000037</v>
      </c>
      <c r="AC19" s="95">
        <v>965825.93932000059</v>
      </c>
      <c r="AD19" s="95">
        <v>822350.29876999988</v>
      </c>
      <c r="AE19" s="95">
        <v>901740.19920000085</v>
      </c>
      <c r="AF19" s="95">
        <v>863828.59314000094</v>
      </c>
      <c r="AG19" s="95">
        <v>1054343.2668300008</v>
      </c>
      <c r="AH19" s="95">
        <v>692996.86126999976</v>
      </c>
      <c r="AI19" s="95">
        <v>937265.45448000066</v>
      </c>
      <c r="AJ19" s="95">
        <v>1137987.0410200008</v>
      </c>
      <c r="AK19" s="95">
        <v>998497.47030000074</v>
      </c>
      <c r="AL19" s="95">
        <v>1026169.5289500004</v>
      </c>
      <c r="AM19" s="95">
        <v>991045.22111999989</v>
      </c>
      <c r="AN19" s="95">
        <v>1083260.7093100005</v>
      </c>
      <c r="AO19" s="95">
        <v>762885.51121999999</v>
      </c>
      <c r="AP19" s="95">
        <v>70061.258320000023</v>
      </c>
      <c r="AQ19" s="95">
        <v>285719.21504999982</v>
      </c>
      <c r="AR19" s="95">
        <v>963257.04754000099</v>
      </c>
      <c r="AS19" s="95">
        <v>1210790.0908700014</v>
      </c>
      <c r="AT19" s="95">
        <v>756438.21451999969</v>
      </c>
      <c r="AU19" s="95">
        <v>1055608.5244900011</v>
      </c>
      <c r="AV19" s="95">
        <v>1254061.2549500009</v>
      </c>
      <c r="AW19" s="95">
        <v>1277949.9157000014</v>
      </c>
      <c r="AX19" s="95">
        <v>1477328.5403900011</v>
      </c>
      <c r="AY19" s="95">
        <v>1110565.0806800001</v>
      </c>
      <c r="AZ19" s="95">
        <v>1350630.3888400008</v>
      </c>
      <c r="BA19" s="95">
        <v>1669485.6031600006</v>
      </c>
      <c r="BB19" s="95">
        <v>1461933.8551700015</v>
      </c>
      <c r="BC19" s="95">
        <v>1354858.8696900015</v>
      </c>
      <c r="BD19" s="95">
        <v>1540089.9584100011</v>
      </c>
      <c r="BE19" s="95">
        <v>1383671.004010001</v>
      </c>
      <c r="BF19" s="95">
        <v>854087.68261000072</v>
      </c>
      <c r="BG19" s="95">
        <v>1312035.4366899999</v>
      </c>
      <c r="BH19" s="95">
        <v>1509439.7133500017</v>
      </c>
      <c r="BI19" s="95">
        <v>1475731.212370001</v>
      </c>
      <c r="BJ19" s="95">
        <v>1662808.7761500012</v>
      </c>
      <c r="BK19" s="95">
        <v>1238042.3309300004</v>
      </c>
      <c r="BL19" s="95">
        <v>1580883.4840700021</v>
      </c>
      <c r="BM19" s="95">
        <v>1885394.3266600019</v>
      </c>
      <c r="BN19" s="95">
        <v>1621664.1718700011</v>
      </c>
      <c r="BO19" s="95">
        <v>1664178.5963800009</v>
      </c>
      <c r="BP19" s="95">
        <v>1682895.2021400006</v>
      </c>
      <c r="BQ19" s="95">
        <v>1556403.8961100015</v>
      </c>
      <c r="BR19" s="95">
        <v>1082526.3288700008</v>
      </c>
      <c r="BS19" s="95">
        <v>1628442.1505900009</v>
      </c>
      <c r="BT19" s="95">
        <v>1757363.8829100011</v>
      </c>
      <c r="BU19" s="95">
        <v>1778152.1147700015</v>
      </c>
      <c r="BV19" s="95">
        <v>1887458.3940200023</v>
      </c>
      <c r="BW19" s="95">
        <v>1515161.6281100004</v>
      </c>
      <c r="BX19" s="95">
        <v>1780067.9725500026</v>
      </c>
      <c r="BY19" s="95">
        <v>2026168.3004200016</v>
      </c>
      <c r="BZ19" s="95">
        <v>1657010.511260001</v>
      </c>
      <c r="CA19" s="95">
        <v>1706584.0704800014</v>
      </c>
      <c r="CB19" s="95">
        <v>1954229.2608300031</v>
      </c>
      <c r="CC19" s="95">
        <v>1774988.4564200011</v>
      </c>
      <c r="CD19" s="95">
        <v>1161643.5747500008</v>
      </c>
      <c r="CE19" s="95">
        <v>1632025.7646500014</v>
      </c>
      <c r="CF19" s="147">
        <v>2111145.4359900029</v>
      </c>
      <c r="CG19" s="95">
        <v>2184025.2100000032</v>
      </c>
      <c r="CH19" s="95">
        <v>2098977.4900000044</v>
      </c>
      <c r="CI19" s="95">
        <v>1950460.2100000023</v>
      </c>
      <c r="CJ19" s="95">
        <v>2202166.450000003</v>
      </c>
      <c r="CK19" s="95">
        <v>2272183.7700000019</v>
      </c>
      <c r="CL19" s="95">
        <v>2119198.3100000019</v>
      </c>
      <c r="CM19" s="95">
        <v>1749441.1700000013</v>
      </c>
      <c r="CN19" s="95">
        <v>1915575.1000000022</v>
      </c>
      <c r="CO19" s="95">
        <v>2108257.8600000041</v>
      </c>
      <c r="CP19" s="95">
        <v>1086753.3599999987</v>
      </c>
      <c r="CQ19" s="95">
        <v>1673548.3100000008</v>
      </c>
      <c r="CR19" s="95">
        <v>2145398.2400000016</v>
      </c>
      <c r="CS19" s="95">
        <v>1879641.580000001</v>
      </c>
      <c r="CT19" s="95">
        <v>2037243.2100000039</v>
      </c>
      <c r="CU19" s="95">
        <v>1745900.2900000012</v>
      </c>
      <c r="CV19" s="95">
        <v>2013516.8700000027</v>
      </c>
      <c r="CW19" s="95">
        <v>2087901.7600000028</v>
      </c>
      <c r="CX19" s="95">
        <v>2050263.7700000042</v>
      </c>
      <c r="CY19" s="115">
        <v>1788055.9200000018</v>
      </c>
    </row>
    <row r="20" spans="2:103">
      <c r="B20" s="57" t="s">
        <v>7</v>
      </c>
      <c r="C20" s="7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7"/>
      <c r="Z20" s="6"/>
      <c r="AK20" s="62"/>
      <c r="CF20" s="147"/>
      <c r="CY20" s="109"/>
    </row>
    <row r="21" spans="2:103">
      <c r="B21" s="58" t="s">
        <v>1</v>
      </c>
      <c r="C21" s="72">
        <v>11785430.362749904</v>
      </c>
      <c r="D21" s="22">
        <v>11743779.657119917</v>
      </c>
      <c r="E21" s="22">
        <v>13676806.515129924</v>
      </c>
      <c r="F21" s="22">
        <v>11116665.690679926</v>
      </c>
      <c r="G21" s="22">
        <v>12486142.117989911</v>
      </c>
      <c r="H21" s="22">
        <v>12706321.332479905</v>
      </c>
      <c r="I21" s="22">
        <v>12152923.026619917</v>
      </c>
      <c r="J21" s="22">
        <v>8304783.8243499668</v>
      </c>
      <c r="K21" s="22">
        <v>12604601.388629904</v>
      </c>
      <c r="L21" s="22">
        <v>13567723.150149928</v>
      </c>
      <c r="M21" s="22">
        <v>12758726.239729904</v>
      </c>
      <c r="N21" s="23">
        <v>11860449.177529931</v>
      </c>
      <c r="O21" s="22">
        <v>12366725.038439926</v>
      </c>
      <c r="P21" s="22">
        <v>12075377.921529954</v>
      </c>
      <c r="Q21" s="22">
        <v>13041099.572519908</v>
      </c>
      <c r="R21" s="22">
        <v>12136286.162749905</v>
      </c>
      <c r="S21" s="22">
        <v>11569145.596219927</v>
      </c>
      <c r="T21" s="22">
        <v>12843518.025409939</v>
      </c>
      <c r="U21" s="22">
        <v>12833914.63766993</v>
      </c>
      <c r="V21" s="22">
        <v>7996470.9355399767</v>
      </c>
      <c r="W21" s="22">
        <v>11990436.957859932</v>
      </c>
      <c r="X21" s="22">
        <v>14270431.629689954</v>
      </c>
      <c r="Y21" s="22">
        <v>12925084.22591991</v>
      </c>
      <c r="Z21" s="23">
        <v>11764374.90971992</v>
      </c>
      <c r="AA21" s="22">
        <v>12445899.600479923</v>
      </c>
      <c r="AB21" s="22">
        <v>12043530.773129921</v>
      </c>
      <c r="AC21" s="22">
        <v>12732768.978089944</v>
      </c>
      <c r="AD21" s="22">
        <v>12427582.116759965</v>
      </c>
      <c r="AE21" s="22">
        <v>12639519.810779957</v>
      </c>
      <c r="AF21" s="22">
        <v>11616307.651709959</v>
      </c>
      <c r="AG21" s="22">
        <v>13190623.439149959</v>
      </c>
      <c r="AH21" s="75">
        <v>7764421.8082699962</v>
      </c>
      <c r="AI21" s="94">
        <v>12607542.981139939</v>
      </c>
      <c r="AJ21" s="94">
        <v>14242356.806749946</v>
      </c>
      <c r="AK21" s="102">
        <v>11964636.244409937</v>
      </c>
      <c r="AL21" s="94">
        <v>12289210.956749914</v>
      </c>
      <c r="AM21" s="75">
        <v>13329925.155469827</v>
      </c>
      <c r="AN21" s="75">
        <v>13135168.845979881</v>
      </c>
      <c r="AO21" s="75">
        <v>8791415.531259967</v>
      </c>
      <c r="AP21" s="75">
        <v>1063236.3044099973</v>
      </c>
      <c r="AQ21" s="75">
        <v>6808056.8404299738</v>
      </c>
      <c r="AR21" s="94">
        <v>13774087.970279904</v>
      </c>
      <c r="AS21" s="94">
        <v>13947073.086049931</v>
      </c>
      <c r="AT21" s="94">
        <v>7856519.5960799837</v>
      </c>
      <c r="AU21" s="94">
        <v>13634514.996319912</v>
      </c>
      <c r="AV21" s="94">
        <v>13682538.902429935</v>
      </c>
      <c r="AW21" s="94">
        <v>12901086.794729905</v>
      </c>
      <c r="AX21" s="94">
        <v>13723445.663499869</v>
      </c>
      <c r="AY21" s="94">
        <v>12045081.840289913</v>
      </c>
      <c r="AZ21" s="94">
        <v>12595607.010799929</v>
      </c>
      <c r="BA21" s="94">
        <v>14420536.670869911</v>
      </c>
      <c r="BB21" s="94">
        <v>13213216.872949908</v>
      </c>
      <c r="BC21" s="94">
        <v>11709484.282539928</v>
      </c>
      <c r="BD21" s="94">
        <v>14219251.769659895</v>
      </c>
      <c r="BE21" s="94">
        <v>12731444.081799913</v>
      </c>
      <c r="BF21" s="94">
        <v>7490459.6390999798</v>
      </c>
      <c r="BG21" s="94">
        <v>13777863.663749937</v>
      </c>
      <c r="BH21" s="94">
        <v>13585606.271989893</v>
      </c>
      <c r="BI21" s="94">
        <v>12616749.792129919</v>
      </c>
      <c r="BJ21" s="94">
        <v>13277008.276419939</v>
      </c>
      <c r="BK21" s="94">
        <v>13415498.825099923</v>
      </c>
      <c r="BL21" s="94">
        <v>12914155.059179951</v>
      </c>
      <c r="BM21" s="94">
        <v>14821584.3898699</v>
      </c>
      <c r="BN21" s="94">
        <v>12188741.770119928</v>
      </c>
      <c r="BO21" s="94">
        <v>13107013.05367991</v>
      </c>
      <c r="BP21" s="75">
        <v>13631085.419439889</v>
      </c>
      <c r="BQ21" s="94">
        <v>12130016.633559925</v>
      </c>
      <c r="BR21" s="94">
        <v>7806156.6370199881</v>
      </c>
      <c r="BS21" s="94">
        <v>14093032.998199899</v>
      </c>
      <c r="BT21" s="94">
        <v>13612764.104929922</v>
      </c>
      <c r="BU21" s="94">
        <v>12798921.399419937</v>
      </c>
      <c r="BV21" s="94">
        <v>13086633.730799917</v>
      </c>
      <c r="BW21" s="94">
        <v>13242604.628459875</v>
      </c>
      <c r="BX21" s="94">
        <v>12751200.485659914</v>
      </c>
      <c r="BY21" s="94">
        <v>15052091.885549877</v>
      </c>
      <c r="BZ21" s="94">
        <v>12052647.461999904</v>
      </c>
      <c r="CA21" s="94">
        <v>12488029.069159912</v>
      </c>
      <c r="CB21" s="94">
        <v>14696522.131339926</v>
      </c>
      <c r="CC21" s="94">
        <v>12778979.737869931</v>
      </c>
      <c r="CD21" s="94">
        <v>8197538.7757899687</v>
      </c>
      <c r="CE21" s="94">
        <v>13709453.390219912</v>
      </c>
      <c r="CF21" s="148">
        <v>14485347.628199946</v>
      </c>
      <c r="CG21" s="94">
        <v>13647712.290000016</v>
      </c>
      <c r="CH21" s="94">
        <v>12885811.359999986</v>
      </c>
      <c r="CI21" s="94">
        <v>13257212.860000003</v>
      </c>
      <c r="CJ21" s="94">
        <v>14223485.200000014</v>
      </c>
      <c r="CK21" s="94">
        <v>13984371.830000028</v>
      </c>
      <c r="CL21" s="94">
        <v>13953551.24</v>
      </c>
      <c r="CM21" s="94">
        <v>12956033.640000004</v>
      </c>
      <c r="CN21" s="94">
        <v>13823417.490000006</v>
      </c>
      <c r="CO21" s="94">
        <v>14886764.500000022</v>
      </c>
      <c r="CP21" s="94">
        <v>7817969.5899999877</v>
      </c>
      <c r="CQ21" s="94">
        <v>14214433.330000034</v>
      </c>
      <c r="CR21" s="94">
        <v>15665227.20000004</v>
      </c>
      <c r="CS21" s="94">
        <v>13498459.530000038</v>
      </c>
      <c r="CT21" s="94">
        <v>13713362.180000013</v>
      </c>
      <c r="CU21" s="94">
        <v>14494494.430000022</v>
      </c>
      <c r="CV21" s="95">
        <v>14143438.17000002</v>
      </c>
      <c r="CW21" s="95">
        <v>15034512.02</v>
      </c>
      <c r="CX21" s="95">
        <v>14606043.48000001</v>
      </c>
      <c r="CY21" s="115">
        <v>14395643.750000058</v>
      </c>
    </row>
    <row r="22" spans="2:103">
      <c r="B22" s="58" t="s">
        <v>3</v>
      </c>
      <c r="C22" s="72">
        <v>84267840.78441976</v>
      </c>
      <c r="D22" s="22">
        <v>83934147.952019826</v>
      </c>
      <c r="E22" s="22">
        <v>99630391.863859802</v>
      </c>
      <c r="F22" s="22">
        <v>79516221.432989791</v>
      </c>
      <c r="G22" s="22">
        <v>89548988.360719875</v>
      </c>
      <c r="H22" s="22">
        <v>93570644.095889926</v>
      </c>
      <c r="I22" s="22">
        <v>88720832.88963984</v>
      </c>
      <c r="J22" s="22">
        <v>53714385.16730006</v>
      </c>
      <c r="K22" s="22">
        <v>84267744.269079894</v>
      </c>
      <c r="L22" s="22">
        <v>95061356.919479817</v>
      </c>
      <c r="M22" s="22">
        <v>90792230.213489905</v>
      </c>
      <c r="N22" s="23">
        <v>83991687.069139808</v>
      </c>
      <c r="O22" s="22">
        <v>86372774.909299806</v>
      </c>
      <c r="P22" s="22">
        <v>87090951.810339808</v>
      </c>
      <c r="Q22" s="22">
        <v>93875807.458279729</v>
      </c>
      <c r="R22" s="22">
        <v>88057935.462389827</v>
      </c>
      <c r="S22" s="22">
        <v>82301234.926699802</v>
      </c>
      <c r="T22" s="22">
        <v>96058228.969299883</v>
      </c>
      <c r="U22" s="22">
        <v>96630678.959349737</v>
      </c>
      <c r="V22" s="22">
        <v>53382386.435360037</v>
      </c>
      <c r="W22" s="22">
        <v>79436955.240509853</v>
      </c>
      <c r="X22" s="22">
        <v>100729052.10043983</v>
      </c>
      <c r="Y22" s="22">
        <v>92883659.312439889</v>
      </c>
      <c r="Z22" s="23">
        <v>85158322.10326989</v>
      </c>
      <c r="AA22" s="22">
        <v>88086791.252289876</v>
      </c>
      <c r="AB22" s="22">
        <v>86754089.740519792</v>
      </c>
      <c r="AC22" s="22">
        <v>93440516.093219951</v>
      </c>
      <c r="AD22" s="22">
        <v>99582624.30359</v>
      </c>
      <c r="AE22" s="22">
        <v>108541238.07525985</v>
      </c>
      <c r="AF22" s="22">
        <v>98778499.978079945</v>
      </c>
      <c r="AG22" s="22">
        <v>116151620.06396991</v>
      </c>
      <c r="AH22" s="75">
        <v>60841515.619929977</v>
      </c>
      <c r="AI22" s="94">
        <v>98628575.275409803</v>
      </c>
      <c r="AJ22" s="94">
        <v>115933312.69173993</v>
      </c>
      <c r="AK22" s="102">
        <v>98511524.312869668</v>
      </c>
      <c r="AL22" s="94">
        <v>102176870.04293977</v>
      </c>
      <c r="AM22" s="75">
        <v>111727401.27096915</v>
      </c>
      <c r="AN22" s="75">
        <v>113822536.03791966</v>
      </c>
      <c r="AO22" s="75">
        <v>73880386.829620123</v>
      </c>
      <c r="AP22" s="75">
        <v>4418521.808370023</v>
      </c>
      <c r="AQ22" s="75">
        <v>47293176.361449927</v>
      </c>
      <c r="AR22" s="94">
        <v>112014364.11299939</v>
      </c>
      <c r="AS22" s="94">
        <v>121066897.05457953</v>
      </c>
      <c r="AT22" s="94">
        <v>66021182.955280021</v>
      </c>
      <c r="AU22" s="94">
        <v>114777444.62852973</v>
      </c>
      <c r="AV22" s="94">
        <v>117715853.03215998</v>
      </c>
      <c r="AW22" s="94">
        <v>112812857.65713006</v>
      </c>
      <c r="AX22" s="94">
        <v>119250659.92836955</v>
      </c>
      <c r="AY22" s="94">
        <v>104939484.44473977</v>
      </c>
      <c r="AZ22" s="94">
        <v>116443478.3642396</v>
      </c>
      <c r="BA22" s="94">
        <v>134504292.77815944</v>
      </c>
      <c r="BB22" s="94">
        <v>109134687.13630959</v>
      </c>
      <c r="BC22" s="94">
        <v>131729127.16571903</v>
      </c>
      <c r="BD22" s="94">
        <v>122762541.52006</v>
      </c>
      <c r="BE22" s="94">
        <v>120661898.96836928</v>
      </c>
      <c r="BF22" s="94">
        <v>65978989.622960195</v>
      </c>
      <c r="BG22" s="94">
        <v>117621911.52025944</v>
      </c>
      <c r="BH22" s="94">
        <v>120838977.41608971</v>
      </c>
      <c r="BI22" s="94">
        <v>113438067.96946935</v>
      </c>
      <c r="BJ22" s="94">
        <v>121554061.07846971</v>
      </c>
      <c r="BK22" s="94">
        <v>107395676.44830954</v>
      </c>
      <c r="BL22" s="94">
        <v>116972074.23309964</v>
      </c>
      <c r="BM22" s="94">
        <v>141083248.72557944</v>
      </c>
      <c r="BN22" s="94">
        <v>114481389.53069931</v>
      </c>
      <c r="BO22" s="94">
        <v>128585719.87140968</v>
      </c>
      <c r="BP22" s="75">
        <v>133504214.72561949</v>
      </c>
      <c r="BQ22" s="94">
        <v>119186702.38687947</v>
      </c>
      <c r="BR22" s="94">
        <v>74442307.306310102</v>
      </c>
      <c r="BS22" s="94">
        <v>128070697.42564967</v>
      </c>
      <c r="BT22" s="94">
        <v>129853532.36838937</v>
      </c>
      <c r="BU22" s="94">
        <v>123560231.73809981</v>
      </c>
      <c r="BV22" s="94">
        <v>127048297.81398958</v>
      </c>
      <c r="BW22" s="94">
        <v>127414177.24391982</v>
      </c>
      <c r="BX22" s="94">
        <v>125538105.93744984</v>
      </c>
      <c r="BY22" s="94">
        <v>149757835.36013892</v>
      </c>
      <c r="BZ22" s="94">
        <v>119146196.36757965</v>
      </c>
      <c r="CA22" s="94">
        <v>124036599.51594934</v>
      </c>
      <c r="CB22" s="94">
        <v>150141996.44261926</v>
      </c>
      <c r="CC22" s="94">
        <v>131558798.01293001</v>
      </c>
      <c r="CD22" s="94">
        <v>80079252.461700171</v>
      </c>
      <c r="CE22" s="94">
        <v>127656101.85642955</v>
      </c>
      <c r="CF22" s="148">
        <v>146413049.83057514</v>
      </c>
      <c r="CG22" s="94">
        <v>140015084.88999987</v>
      </c>
      <c r="CH22" s="94">
        <v>129372782.90999973</v>
      </c>
      <c r="CI22" s="94">
        <v>129795154.35999997</v>
      </c>
      <c r="CJ22" s="94">
        <v>142546124.50000012</v>
      </c>
      <c r="CK22" s="94">
        <v>144865675.24000004</v>
      </c>
      <c r="CL22" s="94">
        <v>145367966.54999995</v>
      </c>
      <c r="CM22" s="94">
        <v>132042120.65000013</v>
      </c>
      <c r="CN22" s="94">
        <v>146644976.68000016</v>
      </c>
      <c r="CO22" s="94">
        <v>161080440.98000014</v>
      </c>
      <c r="CP22" s="94">
        <v>80268364.269999996</v>
      </c>
      <c r="CQ22" s="94">
        <v>137051701.28000006</v>
      </c>
      <c r="CR22" s="94">
        <v>158910098.61000007</v>
      </c>
      <c r="CS22" s="94">
        <v>137661435.20999992</v>
      </c>
      <c r="CT22" s="94">
        <v>141374824.25</v>
      </c>
      <c r="CU22" s="94">
        <v>147446903.32000005</v>
      </c>
      <c r="CV22" s="95">
        <v>150367170.9600001</v>
      </c>
      <c r="CW22" s="95">
        <v>160564173.30000016</v>
      </c>
      <c r="CX22" s="95">
        <v>155163736.30000007</v>
      </c>
      <c r="CY22" s="115">
        <v>153091997.13000003</v>
      </c>
    </row>
    <row r="23" spans="2:103">
      <c r="B23" s="58" t="s">
        <v>4</v>
      </c>
      <c r="C23" s="72">
        <v>60329417.15532995</v>
      </c>
      <c r="D23" s="22">
        <v>66531362.502609909</v>
      </c>
      <c r="E23" s="22">
        <v>78286046.739139855</v>
      </c>
      <c r="F23" s="22">
        <v>62143472.993719935</v>
      </c>
      <c r="G23" s="22">
        <v>70736582.041569874</v>
      </c>
      <c r="H23" s="22">
        <v>74958223.517369822</v>
      </c>
      <c r="I23" s="22">
        <v>71171879.465619877</v>
      </c>
      <c r="J23" s="22">
        <v>30098768.593780033</v>
      </c>
      <c r="K23" s="22">
        <v>54756332.417619981</v>
      </c>
      <c r="L23" s="22">
        <v>74345309.543869853</v>
      </c>
      <c r="M23" s="22">
        <v>68703887.403339893</v>
      </c>
      <c r="N23" s="23">
        <v>70110830.67084989</v>
      </c>
      <c r="O23" s="22">
        <v>58198493.03997995</v>
      </c>
      <c r="P23" s="22">
        <v>67219192.725129932</v>
      </c>
      <c r="Q23" s="22">
        <v>72566711.780529872</v>
      </c>
      <c r="R23" s="22">
        <v>68877047.749899894</v>
      </c>
      <c r="S23" s="22">
        <v>63065614.163619921</v>
      </c>
      <c r="T23" s="22">
        <v>75546221.578499854</v>
      </c>
      <c r="U23" s="22">
        <v>76493251.930939838</v>
      </c>
      <c r="V23" s="22">
        <v>29806440.974600036</v>
      </c>
      <c r="W23" s="22">
        <v>51692020.258590013</v>
      </c>
      <c r="X23" s="22">
        <v>78001309.491829857</v>
      </c>
      <c r="Y23" s="22">
        <v>68976167.444339901</v>
      </c>
      <c r="Z23" s="23">
        <v>70587884.2800899</v>
      </c>
      <c r="AA23" s="22">
        <v>56899838.527049959</v>
      </c>
      <c r="AB23" s="22">
        <v>65442802.773759931</v>
      </c>
      <c r="AC23" s="22">
        <v>76128739.990199924</v>
      </c>
      <c r="AD23" s="22">
        <v>58693224.236750007</v>
      </c>
      <c r="AE23" s="22">
        <v>58600376.462529995</v>
      </c>
      <c r="AF23" s="22">
        <v>57187506.525820032</v>
      </c>
      <c r="AG23" s="22">
        <v>75177953.989520043</v>
      </c>
      <c r="AH23" s="75">
        <v>28707440.063379996</v>
      </c>
      <c r="AI23" s="94">
        <v>50867230.50074932</v>
      </c>
      <c r="AJ23" s="94">
        <v>70980849.623518974</v>
      </c>
      <c r="AK23" s="102">
        <v>57276957.649099305</v>
      </c>
      <c r="AL23" s="94">
        <v>66305452.871919356</v>
      </c>
      <c r="AM23" s="75">
        <v>52059717.608339228</v>
      </c>
      <c r="AN23" s="75">
        <v>68868101.946828753</v>
      </c>
      <c r="AO23" s="75">
        <v>51637390.870719492</v>
      </c>
      <c r="AP23" s="75">
        <v>2838029.6733499952</v>
      </c>
      <c r="AQ23" s="75">
        <v>32343015.061779816</v>
      </c>
      <c r="AR23" s="94">
        <v>89339331.889289826</v>
      </c>
      <c r="AS23" s="94">
        <v>93744155.38395007</v>
      </c>
      <c r="AT23" s="94">
        <v>40566197.317229815</v>
      </c>
      <c r="AU23" s="94">
        <v>71848365.26204893</v>
      </c>
      <c r="AV23" s="94">
        <v>86939666.671589747</v>
      </c>
      <c r="AW23" s="94">
        <v>83415377.716709465</v>
      </c>
      <c r="AX23" s="94">
        <v>95383764.184549719</v>
      </c>
      <c r="AY23" s="94">
        <v>63494697.472099118</v>
      </c>
      <c r="AZ23" s="94">
        <v>83271376.529479563</v>
      </c>
      <c r="BA23" s="94">
        <v>98753940.492010266</v>
      </c>
      <c r="BB23" s="94">
        <v>82371171.997149348</v>
      </c>
      <c r="BC23" s="94">
        <v>99773857.717469826</v>
      </c>
      <c r="BD23" s="94">
        <v>91109191.6806297</v>
      </c>
      <c r="BE23" s="94">
        <v>92462121.846109942</v>
      </c>
      <c r="BF23" s="94">
        <v>36131828.593309946</v>
      </c>
      <c r="BG23" s="94">
        <v>74586322.805439234</v>
      </c>
      <c r="BH23" s="94">
        <v>90485709.757319808</v>
      </c>
      <c r="BI23" s="94">
        <v>82497313.295809358</v>
      </c>
      <c r="BJ23" s="94">
        <v>92173685.87249963</v>
      </c>
      <c r="BK23" s="94">
        <v>63943278.730379276</v>
      </c>
      <c r="BL23" s="94">
        <v>81822534.74621959</v>
      </c>
      <c r="BM23" s="94">
        <v>101167885.85785995</v>
      </c>
      <c r="BN23" s="94">
        <v>83868082.464769438</v>
      </c>
      <c r="BO23" s="94">
        <v>91108178.886599869</v>
      </c>
      <c r="BP23" s="75">
        <v>97184907.141159937</v>
      </c>
      <c r="BQ23" s="94">
        <v>86313505.94624947</v>
      </c>
      <c r="BR23" s="94">
        <v>38739280.385569938</v>
      </c>
      <c r="BS23" s="94">
        <v>76834980.740929306</v>
      </c>
      <c r="BT23" s="94">
        <v>92147235.081699684</v>
      </c>
      <c r="BU23" s="94">
        <v>84060503.097889364</v>
      </c>
      <c r="BV23" s="94">
        <v>91770148.345679656</v>
      </c>
      <c r="BW23" s="94">
        <v>73433478.623879537</v>
      </c>
      <c r="BX23" s="94">
        <v>84127054.6155494</v>
      </c>
      <c r="BY23" s="94">
        <v>101150777.71254981</v>
      </c>
      <c r="BZ23" s="94">
        <v>81106390.580619514</v>
      </c>
      <c r="CA23" s="94">
        <v>82927865.228049636</v>
      </c>
      <c r="CB23" s="94">
        <v>102593884.76032992</v>
      </c>
      <c r="CC23" s="94">
        <v>91844883.116379663</v>
      </c>
      <c r="CD23" s="94">
        <v>39657333.211259924</v>
      </c>
      <c r="CE23" s="94">
        <v>75397488.637169689</v>
      </c>
      <c r="CF23" s="148">
        <v>102008877.8803044</v>
      </c>
      <c r="CG23" s="94">
        <v>90545610.080000058</v>
      </c>
      <c r="CH23" s="94">
        <v>92345953.520000011</v>
      </c>
      <c r="CI23" s="94">
        <v>71813161.859999761</v>
      </c>
      <c r="CJ23" s="94">
        <v>93191105.100000009</v>
      </c>
      <c r="CK23" s="94">
        <v>92532502.540000021</v>
      </c>
      <c r="CL23" s="94">
        <v>93183383.449999988</v>
      </c>
      <c r="CM23" s="94">
        <v>82382713.759999976</v>
      </c>
      <c r="CN23" s="94">
        <v>94646132.480000004</v>
      </c>
      <c r="CO23" s="94">
        <v>104936102.96000001</v>
      </c>
      <c r="CP23" s="94">
        <v>38421769.93999999</v>
      </c>
      <c r="CQ23" s="94">
        <v>75641201.459999993</v>
      </c>
      <c r="CR23" s="94">
        <v>103277150.92999998</v>
      </c>
      <c r="CS23" s="94">
        <v>85427796.079999998</v>
      </c>
      <c r="CT23" s="94">
        <v>95334634.110000029</v>
      </c>
      <c r="CU23" s="94">
        <v>75255286.940000027</v>
      </c>
      <c r="CV23" s="95">
        <v>90650480.870000035</v>
      </c>
      <c r="CW23" s="95">
        <v>97335423.670000002</v>
      </c>
      <c r="CX23" s="95">
        <v>94861233.269999996</v>
      </c>
      <c r="CY23" s="115">
        <v>90149038.909999996</v>
      </c>
    </row>
    <row r="24" spans="2:103">
      <c r="B24" s="58" t="s">
        <v>5</v>
      </c>
      <c r="C24" s="72">
        <v>32700936.660000015</v>
      </c>
      <c r="D24" s="22">
        <v>26775421.710000008</v>
      </c>
      <c r="E24" s="22">
        <v>37312672.68999999</v>
      </c>
      <c r="F24" s="22">
        <v>29751465.290000014</v>
      </c>
      <c r="G24" s="22">
        <v>34987790.780000001</v>
      </c>
      <c r="H24" s="22">
        <v>38338698.030000016</v>
      </c>
      <c r="I24" s="22">
        <v>31687189.07</v>
      </c>
      <c r="J24" s="22">
        <v>18023729.280000001</v>
      </c>
      <c r="K24" s="22">
        <v>39525091.269999996</v>
      </c>
      <c r="L24" s="22">
        <v>37509270.640000008</v>
      </c>
      <c r="M24" s="22">
        <v>33479371.630000018</v>
      </c>
      <c r="N24" s="23">
        <v>34535375.639999993</v>
      </c>
      <c r="O24" s="22">
        <v>34421879.340000004</v>
      </c>
      <c r="P24" s="22">
        <v>28991475.680000018</v>
      </c>
      <c r="Q24" s="22">
        <v>36408365.330000006</v>
      </c>
      <c r="R24" s="22">
        <v>34551155.450000003</v>
      </c>
      <c r="S24" s="22">
        <v>34644619.530000001</v>
      </c>
      <c r="T24" s="22">
        <v>39351043.510000005</v>
      </c>
      <c r="U24" s="22">
        <v>34722816.710000001</v>
      </c>
      <c r="V24" s="22">
        <v>18694671.840000007</v>
      </c>
      <c r="W24" s="22">
        <v>38001935.650000013</v>
      </c>
      <c r="X24" s="22">
        <v>40521200.030000001</v>
      </c>
      <c r="Y24" s="22">
        <v>37060606.189999998</v>
      </c>
      <c r="Z24" s="23">
        <v>34592749.610000014</v>
      </c>
      <c r="AA24" s="22">
        <v>35584808.080000006</v>
      </c>
      <c r="AB24" s="22">
        <v>30103762.440000001</v>
      </c>
      <c r="AC24" s="22">
        <v>36497179.180000007</v>
      </c>
      <c r="AD24" s="22">
        <v>36691116.900000006</v>
      </c>
      <c r="AE24" s="22">
        <v>36848807.70000001</v>
      </c>
      <c r="AF24" s="22">
        <v>38086378.25</v>
      </c>
      <c r="AG24" s="22">
        <v>37379753.610000007</v>
      </c>
      <c r="AH24" s="75">
        <v>19232398.819999997</v>
      </c>
      <c r="AI24" s="94">
        <v>41109363.730000004</v>
      </c>
      <c r="AJ24" s="94">
        <v>42223183.350000016</v>
      </c>
      <c r="AK24" s="102">
        <v>36505777.940000013</v>
      </c>
      <c r="AL24" s="94">
        <v>37226548.159999989</v>
      </c>
      <c r="AM24" s="75">
        <v>40362022.830000006</v>
      </c>
      <c r="AN24" s="75">
        <v>32848280.050000012</v>
      </c>
      <c r="AO24" s="75">
        <v>24944869.15000001</v>
      </c>
      <c r="AP24" s="75">
        <v>6013539.919999999</v>
      </c>
      <c r="AQ24" s="75">
        <v>37471305.789999999</v>
      </c>
      <c r="AR24" s="94">
        <v>59124262.380000018</v>
      </c>
      <c r="AS24" s="94">
        <v>44915798.770000003</v>
      </c>
      <c r="AT24" s="94">
        <v>21365075.599999998</v>
      </c>
      <c r="AU24" s="94">
        <v>43834323.579999991</v>
      </c>
      <c r="AV24" s="94">
        <v>36275689.969999991</v>
      </c>
      <c r="AW24" s="94">
        <v>37060020.410000011</v>
      </c>
      <c r="AX24" s="94">
        <v>48008675.159999982</v>
      </c>
      <c r="AY24" s="94">
        <v>40711017.520000011</v>
      </c>
      <c r="AZ24" s="94">
        <v>36549252.890000008</v>
      </c>
      <c r="BA24" s="94">
        <v>42648290.410000011</v>
      </c>
      <c r="BB24" s="94">
        <v>35404222.190000005</v>
      </c>
      <c r="BC24" s="94">
        <v>47576343.270000003</v>
      </c>
      <c r="BD24" s="94">
        <v>37732261.879999995</v>
      </c>
      <c r="BE24" s="94">
        <v>41064884.029999994</v>
      </c>
      <c r="BF24" s="94">
        <v>22033937.160000004</v>
      </c>
      <c r="BG24" s="94">
        <v>48797445.080000013</v>
      </c>
      <c r="BH24" s="94">
        <v>42426523.07</v>
      </c>
      <c r="BI24" s="94">
        <v>40222406.960000008</v>
      </c>
      <c r="BJ24" s="94">
        <v>45734726.150000006</v>
      </c>
      <c r="BK24" s="94">
        <v>39765013.710000001</v>
      </c>
      <c r="BL24" s="94">
        <v>37247582.349999994</v>
      </c>
      <c r="BM24" s="94">
        <v>46445301.450000003</v>
      </c>
      <c r="BN24" s="94">
        <v>39717117.18</v>
      </c>
      <c r="BO24" s="94">
        <v>43408532.13000001</v>
      </c>
      <c r="BP24" s="75">
        <v>47417358.970000014</v>
      </c>
      <c r="BQ24" s="94">
        <v>41209556.270000003</v>
      </c>
      <c r="BR24" s="94">
        <v>22703415.580000002</v>
      </c>
      <c r="BS24" s="94">
        <v>53254382.650000006</v>
      </c>
      <c r="BT24" s="94">
        <v>45503742.770000011</v>
      </c>
      <c r="BU24" s="94">
        <v>43220569.619999997</v>
      </c>
      <c r="BV24" s="94">
        <v>45908909.630000003</v>
      </c>
      <c r="BW24" s="94">
        <v>44968165.349999994</v>
      </c>
      <c r="BX24" s="94">
        <v>36889877.950000003</v>
      </c>
      <c r="BY24" s="94">
        <v>49585192.579999991</v>
      </c>
      <c r="BZ24" s="94">
        <v>40532125.030000001</v>
      </c>
      <c r="CA24" s="94">
        <v>44261920.869999997</v>
      </c>
      <c r="CB24" s="94">
        <v>52668604.040000014</v>
      </c>
      <c r="CC24" s="94">
        <v>42047892.639999986</v>
      </c>
      <c r="CD24" s="94">
        <v>22735432.880000003</v>
      </c>
      <c r="CE24" s="94">
        <v>53955542.57</v>
      </c>
      <c r="CF24" s="148">
        <v>46811458.320149988</v>
      </c>
      <c r="CG24" s="94">
        <v>45410141.359999999</v>
      </c>
      <c r="CH24" s="94">
        <v>46758145.170000002</v>
      </c>
      <c r="CI24" s="94">
        <v>45326826.499999993</v>
      </c>
      <c r="CJ24" s="94">
        <v>41388545.829999998</v>
      </c>
      <c r="CK24" s="94">
        <v>46878555.140000008</v>
      </c>
      <c r="CL24" s="94">
        <v>48134772.38000001</v>
      </c>
      <c r="CM24" s="94">
        <v>45244305.969999999</v>
      </c>
      <c r="CN24" s="94">
        <v>49305672.710000001</v>
      </c>
      <c r="CO24" s="94">
        <v>48978315.369999975</v>
      </c>
      <c r="CP24" s="94">
        <v>23247313.150000002</v>
      </c>
      <c r="CQ24" s="94">
        <v>53991847.100000001</v>
      </c>
      <c r="CR24" s="94">
        <v>53780385.70000001</v>
      </c>
      <c r="CS24" s="94">
        <v>47742652.290000007</v>
      </c>
      <c r="CT24" s="94">
        <v>47646080.920000017</v>
      </c>
      <c r="CU24" s="94">
        <v>49759639.159999989</v>
      </c>
      <c r="CV24" s="95">
        <v>41187731.520000003</v>
      </c>
      <c r="CW24" s="95">
        <v>49987542.590000004</v>
      </c>
      <c r="CX24" s="95">
        <v>48508547.600000009</v>
      </c>
      <c r="CY24" s="115">
        <v>49610229.640000001</v>
      </c>
    </row>
    <row r="25" spans="2:103">
      <c r="B25" s="59" t="s">
        <v>29</v>
      </c>
      <c r="C25" s="72">
        <v>11540257.720240023</v>
      </c>
      <c r="D25" s="22">
        <v>11948568.008610012</v>
      </c>
      <c r="E25" s="22">
        <v>13561178.164020017</v>
      </c>
      <c r="F25" s="22">
        <v>11272245.196440032</v>
      </c>
      <c r="G25" s="22">
        <v>12431358.358710032</v>
      </c>
      <c r="H25" s="22">
        <v>12714667.141280029</v>
      </c>
      <c r="I25" s="22">
        <v>12428434.051890038</v>
      </c>
      <c r="J25" s="22">
        <v>7821655.987650007</v>
      </c>
      <c r="K25" s="22">
        <v>11606839.447150018</v>
      </c>
      <c r="L25" s="22">
        <v>13569742.936320018</v>
      </c>
      <c r="M25" s="22">
        <v>13045542.706160009</v>
      </c>
      <c r="N25" s="23">
        <v>11330449.259860007</v>
      </c>
      <c r="O25" s="22">
        <v>12338225.092080005</v>
      </c>
      <c r="P25" s="22">
        <v>12586421.72765002</v>
      </c>
      <c r="Q25" s="22">
        <v>13381472.531380018</v>
      </c>
      <c r="R25" s="22">
        <v>12713792.375670008</v>
      </c>
      <c r="S25" s="22">
        <v>11683058.653260015</v>
      </c>
      <c r="T25" s="22">
        <v>13305329.529710013</v>
      </c>
      <c r="U25" s="22">
        <v>13652085.236030009</v>
      </c>
      <c r="V25" s="22">
        <v>7881208.8062400026</v>
      </c>
      <c r="W25" s="22">
        <v>11230793.674750019</v>
      </c>
      <c r="X25" s="22">
        <v>14711874.986390011</v>
      </c>
      <c r="Y25" s="22">
        <v>13504271.512900017</v>
      </c>
      <c r="Z25" s="23">
        <v>11805517.842850009</v>
      </c>
      <c r="AA25" s="22">
        <v>12685361.829170022</v>
      </c>
      <c r="AB25" s="22">
        <v>12866900.764780007</v>
      </c>
      <c r="AC25" s="22">
        <v>13476878.93909</v>
      </c>
      <c r="AD25" s="22">
        <v>13847903.925570009</v>
      </c>
      <c r="AE25" s="22">
        <v>14167361.945120016</v>
      </c>
      <c r="AF25" s="22">
        <v>12789655.635400008</v>
      </c>
      <c r="AG25" s="22">
        <v>15350602.03985001</v>
      </c>
      <c r="AH25" s="75">
        <v>8383446.2860400062</v>
      </c>
      <c r="AI25" s="94">
        <v>13045095.060780011</v>
      </c>
      <c r="AJ25" s="94">
        <v>15804723.383200008</v>
      </c>
      <c r="AK25" s="102">
        <v>13363509.305749999</v>
      </c>
      <c r="AL25" s="94">
        <v>13252750.625749988</v>
      </c>
      <c r="AM25" s="75">
        <v>14492215.64524</v>
      </c>
      <c r="AN25" s="75">
        <v>15273003.955019996</v>
      </c>
      <c r="AO25" s="75">
        <v>10372888.691320004</v>
      </c>
      <c r="AP25" s="75">
        <v>1203527.3415300006</v>
      </c>
      <c r="AQ25" s="75">
        <v>7267821.4773599952</v>
      </c>
      <c r="AR25" s="94">
        <v>16464389.26912998</v>
      </c>
      <c r="AS25" s="94">
        <v>17321185.294559978</v>
      </c>
      <c r="AT25" s="94">
        <v>9649351.6580699831</v>
      </c>
      <c r="AU25" s="94">
        <v>15757404.839510012</v>
      </c>
      <c r="AV25" s="94">
        <v>16882910.352560006</v>
      </c>
      <c r="AW25" s="94">
        <v>16366156.021209998</v>
      </c>
      <c r="AX25" s="94">
        <v>16525575.546859987</v>
      </c>
      <c r="AY25" s="94">
        <v>14441030.737479985</v>
      </c>
      <c r="AZ25" s="94">
        <v>16491490.582919985</v>
      </c>
      <c r="BA25" s="94">
        <v>18428177.953600004</v>
      </c>
      <c r="BB25" s="94">
        <v>15740103.286440004</v>
      </c>
      <c r="BC25" s="94">
        <v>18294215.167309981</v>
      </c>
      <c r="BD25" s="94">
        <v>17820035.713249996</v>
      </c>
      <c r="BE25" s="94">
        <v>17175737.78270999</v>
      </c>
      <c r="BF25" s="94">
        <v>9632720.904609995</v>
      </c>
      <c r="BG25" s="94">
        <v>16499137.071149984</v>
      </c>
      <c r="BH25" s="94">
        <v>17505458.034459993</v>
      </c>
      <c r="BI25" s="94">
        <v>16641749.729840003</v>
      </c>
      <c r="BJ25" s="94">
        <v>16700929.273510002</v>
      </c>
      <c r="BK25" s="94">
        <v>15201095.176099993</v>
      </c>
      <c r="BL25" s="94">
        <v>16793040.6362</v>
      </c>
      <c r="BM25" s="94">
        <v>19355263.799249977</v>
      </c>
      <c r="BN25" s="94">
        <v>16389406.062699996</v>
      </c>
      <c r="BO25" s="94">
        <v>18253865.790469982</v>
      </c>
      <c r="BP25" s="75">
        <v>18608398.206169974</v>
      </c>
      <c r="BQ25" s="94">
        <v>16958475.393430002</v>
      </c>
      <c r="BR25" s="94">
        <v>10479728.893079989</v>
      </c>
      <c r="BS25" s="94">
        <v>17844104.64395</v>
      </c>
      <c r="BT25" s="94">
        <v>18577647.28075001</v>
      </c>
      <c r="BU25" s="94">
        <v>17800956.236549996</v>
      </c>
      <c r="BV25" s="94">
        <v>17160263.542180017</v>
      </c>
      <c r="BW25" s="94">
        <v>19228213.12074998</v>
      </c>
      <c r="BX25" s="94">
        <v>20462857.232429992</v>
      </c>
      <c r="BY25" s="94">
        <v>23117743.066269986</v>
      </c>
      <c r="BZ25" s="94">
        <v>19419670.88008998</v>
      </c>
      <c r="CA25" s="94">
        <v>20051096.987719987</v>
      </c>
      <c r="CB25" s="94">
        <v>23596304.044239994</v>
      </c>
      <c r="CC25" s="94">
        <v>21077481.555109989</v>
      </c>
      <c r="CD25" s="94">
        <v>12899818.597559992</v>
      </c>
      <c r="CE25" s="94">
        <v>20345925.572859988</v>
      </c>
      <c r="CF25" s="148">
        <v>24428393.006144952</v>
      </c>
      <c r="CG25" s="94">
        <v>24449757.310000014</v>
      </c>
      <c r="CH25" s="94">
        <v>21263483.63000001</v>
      </c>
      <c r="CI25" s="94">
        <v>22386877.580000006</v>
      </c>
      <c r="CJ25" s="94">
        <v>25188194.470000021</v>
      </c>
      <c r="CK25" s="94">
        <v>23982544.440000016</v>
      </c>
      <c r="CL25" s="94">
        <v>23594163.780000012</v>
      </c>
      <c r="CM25" s="94">
        <v>23779535.500000011</v>
      </c>
      <c r="CN25" s="94">
        <v>24460456.810000036</v>
      </c>
      <c r="CO25" s="94">
        <v>27653801.679999996</v>
      </c>
      <c r="CP25" s="94">
        <v>13603373.130000003</v>
      </c>
      <c r="CQ25" s="94">
        <v>23168734.320000008</v>
      </c>
      <c r="CR25" s="94">
        <v>27745147.940000016</v>
      </c>
      <c r="CS25" s="94">
        <v>23914768.680000015</v>
      </c>
      <c r="CT25" s="94">
        <v>23552208.65999997</v>
      </c>
      <c r="CU25" s="94">
        <v>25100630.770000014</v>
      </c>
      <c r="CV25" s="95">
        <v>26203574.829999994</v>
      </c>
      <c r="CW25" s="95">
        <v>26506555.110000018</v>
      </c>
      <c r="CX25" s="95">
        <v>25856264.490000028</v>
      </c>
      <c r="CY25" s="115">
        <v>27237709.720000021</v>
      </c>
    </row>
    <row r="26" spans="2:103" ht="14.65" thickBot="1">
      <c r="B26" s="60" t="s">
        <v>28</v>
      </c>
      <c r="C26" s="73">
        <v>2731537.9620700008</v>
      </c>
      <c r="D26" s="42">
        <v>2928375.0932699954</v>
      </c>
      <c r="E26" s="42">
        <v>3534177.680769993</v>
      </c>
      <c r="F26" s="42">
        <v>2897648.3523899978</v>
      </c>
      <c r="G26" s="42">
        <v>3221348.7618999993</v>
      </c>
      <c r="H26" s="42">
        <v>3374948.8976099924</v>
      </c>
      <c r="I26" s="42">
        <v>3260218.8538999916</v>
      </c>
      <c r="J26" s="42">
        <v>1638684.7489200067</v>
      </c>
      <c r="K26" s="42">
        <v>2981033.8696299945</v>
      </c>
      <c r="L26" s="42">
        <v>3708877.0964899901</v>
      </c>
      <c r="M26" s="42">
        <v>3565819.4748299904</v>
      </c>
      <c r="N26" s="43">
        <v>3468036.1690499927</v>
      </c>
      <c r="O26" s="42">
        <v>3204618.356480001</v>
      </c>
      <c r="P26" s="42">
        <v>3599975.5012099915</v>
      </c>
      <c r="Q26" s="42">
        <v>3889790.2506999923</v>
      </c>
      <c r="R26" s="42">
        <v>3588391.4493499938</v>
      </c>
      <c r="S26" s="42">
        <v>3305710.7620799989</v>
      </c>
      <c r="T26" s="42">
        <v>4053214.7430299884</v>
      </c>
      <c r="U26" s="42">
        <v>4195334.1553699877</v>
      </c>
      <c r="V26" s="42">
        <v>1960261.392450005</v>
      </c>
      <c r="W26" s="42">
        <v>3224454.2985099973</v>
      </c>
      <c r="X26" s="42">
        <v>4556090.6106999917</v>
      </c>
      <c r="Y26" s="42">
        <v>4230570.8416099921</v>
      </c>
      <c r="Z26" s="43">
        <v>4140280.0640099943</v>
      </c>
      <c r="AA26" s="42">
        <v>3828717.1483899932</v>
      </c>
      <c r="AB26" s="42">
        <v>4175168.773969993</v>
      </c>
      <c r="AC26" s="42">
        <v>4444735.8272099923</v>
      </c>
      <c r="AD26" s="42">
        <v>4308545.6122199902</v>
      </c>
      <c r="AE26" s="42">
        <v>4461119.524709993</v>
      </c>
      <c r="AF26" s="42">
        <v>4113896.8390899934</v>
      </c>
      <c r="AG26" s="42">
        <v>4974695.9200899927</v>
      </c>
      <c r="AH26" s="76">
        <v>2347982.5986200059</v>
      </c>
      <c r="AI26" s="96">
        <v>4150604.7029499933</v>
      </c>
      <c r="AJ26" s="96">
        <v>5262506.7464799918</v>
      </c>
      <c r="AK26" s="103">
        <v>4459295.5887499927</v>
      </c>
      <c r="AL26" s="96">
        <v>4853918.9529399937</v>
      </c>
      <c r="AM26" s="76">
        <v>4602842.3517299909</v>
      </c>
      <c r="AN26" s="76">
        <v>5021190.0983399842</v>
      </c>
      <c r="AO26" s="76">
        <v>3361444.0687900018</v>
      </c>
      <c r="AP26" s="76">
        <v>216057.34444000002</v>
      </c>
      <c r="AQ26" s="76">
        <v>1813402.1787800058</v>
      </c>
      <c r="AR26" s="96">
        <v>5127702.2833499871</v>
      </c>
      <c r="AS26" s="96">
        <v>5870518.5942799794</v>
      </c>
      <c r="AT26" s="96">
        <v>2839412.66567</v>
      </c>
      <c r="AU26" s="96">
        <v>5167633.229939986</v>
      </c>
      <c r="AV26" s="96">
        <v>5859874.1057999851</v>
      </c>
      <c r="AW26" s="96">
        <v>5930380.8498599874</v>
      </c>
      <c r="AX26" s="96">
        <v>6579243.0681299809</v>
      </c>
      <c r="AY26" s="96">
        <v>5055533.6791699901</v>
      </c>
      <c r="AZ26" s="96">
        <v>6154048.1229099873</v>
      </c>
      <c r="BA26" s="96">
        <v>7165155.114129968</v>
      </c>
      <c r="BB26" s="96">
        <v>5898861.6239399835</v>
      </c>
      <c r="BC26" s="96">
        <v>6880697.1374099869</v>
      </c>
      <c r="BD26" s="96">
        <v>6528885.8338299841</v>
      </c>
      <c r="BE26" s="96">
        <v>6277692.3206799868</v>
      </c>
      <c r="BF26" s="96">
        <v>2866217.526020003</v>
      </c>
      <c r="BG26" s="96">
        <v>5824996.3311599856</v>
      </c>
      <c r="BH26" s="96">
        <v>6433464.3257799931</v>
      </c>
      <c r="BI26" s="96">
        <v>6030730.7849399885</v>
      </c>
      <c r="BJ26" s="96">
        <v>6714647.928319985</v>
      </c>
      <c r="BK26" s="96">
        <v>5293211.0425299909</v>
      </c>
      <c r="BL26" s="96">
        <v>6314931.0703299828</v>
      </c>
      <c r="BM26" s="96">
        <v>7563218.4591799909</v>
      </c>
      <c r="BN26" s="96">
        <v>6311168.9688799884</v>
      </c>
      <c r="BO26" s="94">
        <v>6820498.8349899799</v>
      </c>
      <c r="BP26" s="75">
        <v>6940336.4187299786</v>
      </c>
      <c r="BQ26" s="94">
        <v>6391335.2598899882</v>
      </c>
      <c r="BR26" s="94">
        <v>3334800.881490001</v>
      </c>
      <c r="BS26" s="94">
        <v>6509429.8427499887</v>
      </c>
      <c r="BT26" s="94">
        <v>7038480.2644099891</v>
      </c>
      <c r="BU26" s="94">
        <v>6766054.25916998</v>
      </c>
      <c r="BV26" s="94">
        <v>7176976.9577799942</v>
      </c>
      <c r="BW26" s="96">
        <v>6523299.5564599875</v>
      </c>
      <c r="BX26" s="96">
        <v>7052883.4777599936</v>
      </c>
      <c r="BY26" s="96">
        <v>8248057.0575299859</v>
      </c>
      <c r="BZ26" s="96">
        <v>6742110.1162399882</v>
      </c>
      <c r="CA26" s="96">
        <v>6812537.8706099885</v>
      </c>
      <c r="CB26" s="96">
        <v>8171927.4336299859</v>
      </c>
      <c r="CC26" s="96">
        <v>7351179.4763299916</v>
      </c>
      <c r="CD26" s="96">
        <v>3703459.6823999994</v>
      </c>
      <c r="CE26" s="96">
        <v>6808140.8349999823</v>
      </c>
      <c r="CF26" s="149">
        <v>8790254.281004969</v>
      </c>
      <c r="CG26" s="96">
        <v>8997230.129999971</v>
      </c>
      <c r="CH26" s="96">
        <v>8697528.7299999855</v>
      </c>
      <c r="CI26" s="96">
        <v>8039101.4599999841</v>
      </c>
      <c r="CJ26" s="96">
        <v>9403068.4299999829</v>
      </c>
      <c r="CK26" s="96">
        <v>9494229.3799999803</v>
      </c>
      <c r="CL26" s="96">
        <v>9385480.2799999863</v>
      </c>
      <c r="CM26" s="96">
        <v>8127997.739999989</v>
      </c>
      <c r="CN26" s="96">
        <v>9185286.5699999854</v>
      </c>
      <c r="CO26" s="96">
        <v>10248545.589999989</v>
      </c>
      <c r="CP26" s="96">
        <v>4155310.9699999979</v>
      </c>
      <c r="CQ26" s="96">
        <v>8262719.6699999925</v>
      </c>
      <c r="CR26" s="96">
        <v>10189708.939999979</v>
      </c>
      <c r="CS26" s="96">
        <v>8769486.6899999846</v>
      </c>
      <c r="CT26" s="96">
        <v>9447803.7199999876</v>
      </c>
      <c r="CU26" s="96">
        <v>8664998.2999999914</v>
      </c>
      <c r="CV26" s="95">
        <v>9367783.7899999935</v>
      </c>
      <c r="CW26" s="95">
        <v>10132071.789999984</v>
      </c>
      <c r="CX26" s="95">
        <v>9698295.1699999869</v>
      </c>
      <c r="CY26" s="115">
        <v>9167137.6199999899</v>
      </c>
    </row>
    <row r="27" spans="2:103" ht="14.65" thickBot="1">
      <c r="N27" s="6"/>
      <c r="Z27" s="6"/>
      <c r="AI27" s="92"/>
      <c r="AJ27" s="92"/>
      <c r="AK27" s="100"/>
      <c r="AL27" s="92"/>
      <c r="AM27" s="100"/>
      <c r="AN27" s="100"/>
      <c r="AO27" s="100"/>
      <c r="AP27" s="100"/>
      <c r="AQ27" s="100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100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</row>
    <row r="28" spans="2:103">
      <c r="B28" s="77" t="s">
        <v>25</v>
      </c>
      <c r="C28" s="82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1"/>
      <c r="AJ28" s="51"/>
      <c r="AK28" s="27"/>
      <c r="AL28" s="27"/>
      <c r="AM28" s="27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</row>
    <row r="29" spans="2:103">
      <c r="B29" s="78" t="s">
        <v>2</v>
      </c>
      <c r="C29" s="83"/>
      <c r="N29" s="6"/>
      <c r="Z29" s="6"/>
      <c r="AK29" s="62"/>
      <c r="CY29" s="109"/>
    </row>
    <row r="30" spans="2:103">
      <c r="B30" s="79" t="s">
        <v>1</v>
      </c>
      <c r="C30" s="84">
        <f>C7</f>
        <v>11785430.362749904</v>
      </c>
      <c r="D30" s="7">
        <f>C30+D7</f>
        <v>23529210.019869819</v>
      </c>
      <c r="E30" s="7">
        <f t="shared" ref="E30:N30" si="0">D30+E7</f>
        <v>37206016.534999743</v>
      </c>
      <c r="F30" s="7">
        <f t="shared" si="0"/>
        <v>48322682.225679666</v>
      </c>
      <c r="G30" s="7">
        <f t="shared" si="0"/>
        <v>60808824.343669578</v>
      </c>
      <c r="H30" s="7">
        <f t="shared" si="0"/>
        <v>73515145.676149487</v>
      </c>
      <c r="I30" s="7">
        <f t="shared" si="0"/>
        <v>85668068.702769399</v>
      </c>
      <c r="J30" s="7">
        <f t="shared" si="0"/>
        <v>93972852.527119368</v>
      </c>
      <c r="K30" s="7">
        <f t="shared" si="0"/>
        <v>106577453.91574927</v>
      </c>
      <c r="L30" s="7">
        <f t="shared" si="0"/>
        <v>120145177.06589919</v>
      </c>
      <c r="M30" s="7">
        <f t="shared" si="0"/>
        <v>132903903.3056291</v>
      </c>
      <c r="N30" s="8">
        <f t="shared" si="0"/>
        <v>144764352.48315904</v>
      </c>
      <c r="O30" s="7">
        <f>O7</f>
        <v>12366725.038439926</v>
      </c>
      <c r="P30" s="7">
        <f t="shared" ref="P30:R33" si="1">O30+P7</f>
        <v>24442102.959969878</v>
      </c>
      <c r="Q30" s="7">
        <f t="shared" si="1"/>
        <v>37483202.532489784</v>
      </c>
      <c r="R30" s="7">
        <f>Q30+R7</f>
        <v>49619488.695239693</v>
      </c>
      <c r="S30" s="7">
        <f t="shared" ref="S30:Z33" si="2">R30+S7</f>
        <v>61188634.29145962</v>
      </c>
      <c r="T30" s="7">
        <f t="shared" si="2"/>
        <v>74032152.316869557</v>
      </c>
      <c r="U30" s="7">
        <f t="shared" si="2"/>
        <v>86866066.954539493</v>
      </c>
      <c r="V30" s="7">
        <f t="shared" si="2"/>
        <v>94862537.890079468</v>
      </c>
      <c r="W30" s="7">
        <f t="shared" si="2"/>
        <v>106852974.8479394</v>
      </c>
      <c r="X30" s="7">
        <f t="shared" si="2"/>
        <v>121123406.47762936</v>
      </c>
      <c r="Y30" s="7">
        <f t="shared" si="2"/>
        <v>134048490.70354927</v>
      </c>
      <c r="Z30" s="8">
        <f t="shared" si="2"/>
        <v>145812865.61326918</v>
      </c>
      <c r="AA30" s="7">
        <f>AA7</f>
        <v>12445899.600479923</v>
      </c>
      <c r="AB30" s="7">
        <f>AA30+AB7</f>
        <v>24489430.373609845</v>
      </c>
      <c r="AC30" s="7">
        <f t="shared" ref="AC30:AL33" si="3">AB30+AC7</f>
        <v>37222199.351699784</v>
      </c>
      <c r="AD30" s="7">
        <f t="shared" si="3"/>
        <v>49649781.468459748</v>
      </c>
      <c r="AE30" s="7">
        <f t="shared" si="3"/>
        <v>62289301.279239707</v>
      </c>
      <c r="AF30" s="7">
        <f t="shared" si="3"/>
        <v>73905608.930949658</v>
      </c>
      <c r="AG30" s="7">
        <f t="shared" si="3"/>
        <v>87096232.370099619</v>
      </c>
      <c r="AH30" s="63">
        <f>AG30+AH7</f>
        <v>94860654.178369612</v>
      </c>
      <c r="AI30" s="7">
        <f>AH30+AI7</f>
        <v>107468197.15950955</v>
      </c>
      <c r="AJ30" s="7">
        <f>AI30+AJ7</f>
        <v>121710553.96625949</v>
      </c>
      <c r="AK30" s="63">
        <f>AJ30+AK7</f>
        <v>133675190.21066943</v>
      </c>
      <c r="AL30" s="7">
        <f>AK30+AL7</f>
        <v>145964401.16741934</v>
      </c>
      <c r="AM30" s="63">
        <f>AM7</f>
        <v>13329925.155469827</v>
      </c>
      <c r="AN30" s="63">
        <f t="shared" ref="AN30:AX33" si="4">AM30+AN7</f>
        <v>26465094.001449708</v>
      </c>
      <c r="AO30" s="63">
        <f t="shared" si="4"/>
        <v>35256509.532709673</v>
      </c>
      <c r="AP30" s="63">
        <f t="shared" si="4"/>
        <v>36319745.837119669</v>
      </c>
      <c r="AQ30" s="63">
        <f t="shared" si="4"/>
        <v>43127802.677549645</v>
      </c>
      <c r="AR30" s="7">
        <f t="shared" si="4"/>
        <v>56901890.647829548</v>
      </c>
      <c r="AS30" s="7">
        <f t="shared" si="4"/>
        <v>70848963.733879477</v>
      </c>
      <c r="AT30" s="7">
        <f t="shared" si="4"/>
        <v>78705483.329959467</v>
      </c>
      <c r="AU30" s="7">
        <f t="shared" si="4"/>
        <v>92339998.326279372</v>
      </c>
      <c r="AV30" s="7">
        <f t="shared" si="4"/>
        <v>106022537.22870931</v>
      </c>
      <c r="AW30" s="7">
        <f t="shared" si="4"/>
        <v>118923624.02343921</v>
      </c>
      <c r="AX30" s="7">
        <f t="shared" si="4"/>
        <v>132647069.68693909</v>
      </c>
      <c r="AY30" s="7">
        <f>AY7</f>
        <v>12045081.840289913</v>
      </c>
      <c r="AZ30" s="7">
        <f t="shared" ref="AZ30:BJ33" si="5">AY30+AZ7</f>
        <v>24640688.851089843</v>
      </c>
      <c r="BA30" s="7">
        <f t="shared" si="5"/>
        <v>39061225.521959752</v>
      </c>
      <c r="BB30" s="7">
        <f t="shared" si="5"/>
        <v>52274442.394909658</v>
      </c>
      <c r="BC30" s="7">
        <f t="shared" si="5"/>
        <v>63983926.677449584</v>
      </c>
      <c r="BD30" s="7">
        <f t="shared" si="5"/>
        <v>78203178.447109476</v>
      </c>
      <c r="BE30" s="7">
        <f t="shared" si="5"/>
        <v>90934622.528909385</v>
      </c>
      <c r="BF30" s="7">
        <f t="shared" si="5"/>
        <v>98425082.168009371</v>
      </c>
      <c r="BG30" s="7">
        <f t="shared" si="5"/>
        <v>112202945.8317593</v>
      </c>
      <c r="BH30" s="7">
        <f t="shared" si="5"/>
        <v>125788552.1037492</v>
      </c>
      <c r="BI30" s="7">
        <f t="shared" si="5"/>
        <v>138405301.89587912</v>
      </c>
      <c r="BJ30" s="7">
        <f t="shared" si="5"/>
        <v>151682310.17229906</v>
      </c>
      <c r="BK30" s="7">
        <f>BK7</f>
        <v>13415498.825099923</v>
      </c>
      <c r="BL30" s="7">
        <f t="shared" ref="BL30:BU33" si="6">BK30+BL7</f>
        <v>26329653.884279873</v>
      </c>
      <c r="BM30" s="7">
        <f t="shared" si="6"/>
        <v>41151238.274149776</v>
      </c>
      <c r="BN30" s="7">
        <f t="shared" si="6"/>
        <v>53339980.044269703</v>
      </c>
      <c r="BO30" s="7">
        <f t="shared" si="6"/>
        <v>66446993.097949609</v>
      </c>
      <c r="BP30" s="63">
        <f t="shared" si="6"/>
        <v>80078078.517389506</v>
      </c>
      <c r="BQ30" s="7">
        <f t="shared" si="6"/>
        <v>92208095.150949433</v>
      </c>
      <c r="BR30" s="7">
        <f t="shared" si="6"/>
        <v>100014251.78796943</v>
      </c>
      <c r="BS30" s="7">
        <f t="shared" si="6"/>
        <v>114107284.78616932</v>
      </c>
      <c r="BT30" s="7">
        <f t="shared" si="6"/>
        <v>127720048.89109924</v>
      </c>
      <c r="BU30" s="7">
        <f t="shared" si="6"/>
        <v>140518970.29051918</v>
      </c>
      <c r="BV30" s="7">
        <f>BU30+BV7</f>
        <v>153605604.02131909</v>
      </c>
      <c r="BW30" s="7">
        <f>BW7</f>
        <v>13242604.628459875</v>
      </c>
      <c r="BX30" s="7">
        <f t="shared" ref="BX30:CY33" si="7">BW30+BX7</f>
        <v>25993805.11411979</v>
      </c>
      <c r="BY30" s="7">
        <f t="shared" si="7"/>
        <v>41045896.999669671</v>
      </c>
      <c r="BZ30" s="7">
        <f t="shared" si="7"/>
        <v>53098544.461669579</v>
      </c>
      <c r="CA30" s="7">
        <f t="shared" si="7"/>
        <v>65586573.530829489</v>
      </c>
      <c r="CB30" s="7">
        <f t="shared" si="7"/>
        <v>80283095.662169412</v>
      </c>
      <c r="CC30" s="7">
        <f t="shared" si="7"/>
        <v>93062075.400039345</v>
      </c>
      <c r="CD30" s="7">
        <f t="shared" si="7"/>
        <v>101259614.17582932</v>
      </c>
      <c r="CE30" s="7">
        <f t="shared" si="7"/>
        <v>114969067.56604923</v>
      </c>
      <c r="CF30" s="7">
        <f t="shared" si="7"/>
        <v>129454415.19424918</v>
      </c>
      <c r="CG30" s="7">
        <f t="shared" si="7"/>
        <v>143102127.4842492</v>
      </c>
      <c r="CH30" s="7">
        <f t="shared" si="7"/>
        <v>155987938.84424919</v>
      </c>
      <c r="CI30" s="7">
        <f>CI7</f>
        <v>13257212.860000003</v>
      </c>
      <c r="CJ30" s="7">
        <f t="shared" si="7"/>
        <v>27480698.060000017</v>
      </c>
      <c r="CK30" s="7">
        <f t="shared" si="7"/>
        <v>41465069.890000045</v>
      </c>
      <c r="CL30" s="7">
        <f t="shared" si="7"/>
        <v>55418621.130000047</v>
      </c>
      <c r="CM30" s="7">
        <f t="shared" si="7"/>
        <v>68374654.770000055</v>
      </c>
      <c r="CN30" s="7">
        <f t="shared" si="7"/>
        <v>82198072.260000065</v>
      </c>
      <c r="CO30" s="7">
        <f t="shared" si="7"/>
        <v>97084836.76000008</v>
      </c>
      <c r="CP30" s="7">
        <f t="shared" si="7"/>
        <v>104902806.35000007</v>
      </c>
      <c r="CQ30" s="7">
        <f t="shared" si="7"/>
        <v>119117239.6800001</v>
      </c>
      <c r="CR30" s="7">
        <f t="shared" si="7"/>
        <v>134782466.88000014</v>
      </c>
      <c r="CS30" s="374">
        <f t="shared" si="7"/>
        <v>148280926.41000018</v>
      </c>
      <c r="CT30" s="374">
        <f t="shared" si="7"/>
        <v>161994288.59000018</v>
      </c>
      <c r="CU30" s="375">
        <f>CU7</f>
        <v>14494494.430000022</v>
      </c>
      <c r="CV30" s="402">
        <v>28637932.600000042</v>
      </c>
      <c r="CW30" s="402">
        <v>43672444.620000042</v>
      </c>
      <c r="CX30" s="402">
        <v>58278488.100000054</v>
      </c>
      <c r="CY30" s="376">
        <v>72674131.850000113</v>
      </c>
    </row>
    <row r="31" spans="2:103">
      <c r="B31" s="79" t="s">
        <v>3</v>
      </c>
      <c r="C31" s="84">
        <f t="shared" ref="C31:C47" si="8">C8</f>
        <v>76545904.751149759</v>
      </c>
      <c r="D31" s="7">
        <f t="shared" ref="D31:N46" si="9">C31+D8</f>
        <v>152630028.95283958</v>
      </c>
      <c r="E31" s="7">
        <f t="shared" si="9"/>
        <v>243015597.24032938</v>
      </c>
      <c r="F31" s="7">
        <f t="shared" si="9"/>
        <v>315315674.41593915</v>
      </c>
      <c r="G31" s="7">
        <f t="shared" si="9"/>
        <v>396597862.02359903</v>
      </c>
      <c r="H31" s="7">
        <f t="shared" si="9"/>
        <v>481528869.51323891</v>
      </c>
      <c r="I31" s="7">
        <f t="shared" si="9"/>
        <v>561976224.52285874</v>
      </c>
      <c r="J31" s="7">
        <f t="shared" si="9"/>
        <v>609864534.23316884</v>
      </c>
      <c r="K31" s="7">
        <f t="shared" si="9"/>
        <v>686248758.93262875</v>
      </c>
      <c r="L31" s="7">
        <f t="shared" si="9"/>
        <v>772056521.61775851</v>
      </c>
      <c r="M31" s="7">
        <f t="shared" si="9"/>
        <v>853945664.26366842</v>
      </c>
      <c r="N31" s="8">
        <f t="shared" si="9"/>
        <v>929523375.94722819</v>
      </c>
      <c r="O31" s="7">
        <f t="shared" ref="O31:O47" si="10">O8</f>
        <v>77845237.630999789</v>
      </c>
      <c r="P31" s="7">
        <f t="shared" si="1"/>
        <v>156355922.82129958</v>
      </c>
      <c r="Q31" s="7">
        <f t="shared" si="1"/>
        <v>240830705.38395929</v>
      </c>
      <c r="R31" s="7">
        <f t="shared" si="1"/>
        <v>320187802.64777911</v>
      </c>
      <c r="S31" s="7">
        <f t="shared" si="2"/>
        <v>394473360.36908889</v>
      </c>
      <c r="T31" s="7">
        <f t="shared" si="2"/>
        <v>481046448.14448875</v>
      </c>
      <c r="U31" s="7">
        <f t="shared" si="2"/>
        <v>567754368.88683844</v>
      </c>
      <c r="V31" s="7">
        <f t="shared" si="2"/>
        <v>614677976.18482852</v>
      </c>
      <c r="W31" s="7">
        <f t="shared" si="2"/>
        <v>686489926.72843838</v>
      </c>
      <c r="X31" s="7">
        <f t="shared" si="2"/>
        <v>776490517.99231815</v>
      </c>
      <c r="Y31" s="7">
        <f t="shared" si="2"/>
        <v>859236996.04231799</v>
      </c>
      <c r="Z31" s="8">
        <f t="shared" si="2"/>
        <v>935212087.45059788</v>
      </c>
      <c r="AA31" s="7">
        <f>AA8</f>
        <v>78540650.812339872</v>
      </c>
      <c r="AB31" s="7">
        <f>AA31+AB8</f>
        <v>155648792.57312965</v>
      </c>
      <c r="AC31" s="7">
        <f t="shared" si="3"/>
        <v>238697847.36240959</v>
      </c>
      <c r="AD31" s="7">
        <f>AC31+AD8</f>
        <v>327939227.87107956</v>
      </c>
      <c r="AE31" s="7">
        <f t="shared" si="3"/>
        <v>424647493.50001943</v>
      </c>
      <c r="AF31" s="7">
        <f t="shared" si="3"/>
        <v>512429606.19481933</v>
      </c>
      <c r="AG31" s="7">
        <f t="shared" si="3"/>
        <v>615249144.27427924</v>
      </c>
      <c r="AH31" s="63">
        <f t="shared" si="3"/>
        <v>667760415.49113917</v>
      </c>
      <c r="AI31" s="7">
        <f t="shared" si="3"/>
        <v>755185970.48212898</v>
      </c>
      <c r="AJ31" s="7">
        <f t="shared" si="3"/>
        <v>857557022.75596893</v>
      </c>
      <c r="AK31" s="63">
        <f t="shared" si="3"/>
        <v>944164606.52964854</v>
      </c>
      <c r="AL31" s="7">
        <f t="shared" si="3"/>
        <v>1034565325.7458483</v>
      </c>
      <c r="AM31" s="63">
        <f>AM8</f>
        <v>99040847.251959145</v>
      </c>
      <c r="AN31" s="63">
        <f t="shared" si="4"/>
        <v>199046859.67052883</v>
      </c>
      <c r="AO31" s="63">
        <f t="shared" si="4"/>
        <v>263636459.83699894</v>
      </c>
      <c r="AP31" s="63">
        <f t="shared" si="4"/>
        <v>267277867.46598896</v>
      </c>
      <c r="AQ31" s="63">
        <f t="shared" si="4"/>
        <v>311323253.03327888</v>
      </c>
      <c r="AR31" s="7">
        <f t="shared" si="4"/>
        <v>412498446.83008826</v>
      </c>
      <c r="AS31" s="7">
        <f t="shared" si="4"/>
        <v>520334130.78301775</v>
      </c>
      <c r="AT31" s="7">
        <f t="shared" si="4"/>
        <v>577787622.66769779</v>
      </c>
      <c r="AU31" s="7">
        <f t="shared" si="4"/>
        <v>679809116.48527753</v>
      </c>
      <c r="AV31" s="7">
        <f t="shared" si="4"/>
        <v>783030445.4141475</v>
      </c>
      <c r="AW31" s="7">
        <f t="shared" si="4"/>
        <v>881871230.68675756</v>
      </c>
      <c r="AX31" s="7">
        <f t="shared" si="4"/>
        <v>985710776.52515721</v>
      </c>
      <c r="AY31" s="7">
        <f>AY8</f>
        <v>91912461.697119772</v>
      </c>
      <c r="AZ31" s="7">
        <f t="shared" si="5"/>
        <v>193243532.44724938</v>
      </c>
      <c r="BA31" s="7">
        <f t="shared" si="5"/>
        <v>309949118.81096882</v>
      </c>
      <c r="BB31" s="7">
        <f t="shared" si="5"/>
        <v>403176530.95314842</v>
      </c>
      <c r="BC31" s="7">
        <f t="shared" si="5"/>
        <v>521137075.00238746</v>
      </c>
      <c r="BD31" s="7">
        <f t="shared" si="5"/>
        <v>626331404.22591746</v>
      </c>
      <c r="BE31" s="7">
        <f t="shared" si="5"/>
        <v>731312113.54155672</v>
      </c>
      <c r="BF31" s="7">
        <f t="shared" si="5"/>
        <v>786774417.34623694</v>
      </c>
      <c r="BG31" s="7">
        <f t="shared" si="5"/>
        <v>889370100.38394642</v>
      </c>
      <c r="BH31" s="7">
        <f t="shared" si="5"/>
        <v>993287262.89550614</v>
      </c>
      <c r="BI31" s="7">
        <f t="shared" si="5"/>
        <v>1090104065.1834154</v>
      </c>
      <c r="BJ31" s="7">
        <f t="shared" si="5"/>
        <v>1194006268.7942553</v>
      </c>
      <c r="BK31" s="7">
        <f>BK8</f>
        <v>92688349.878009543</v>
      </c>
      <c r="BL31" s="7">
        <f t="shared" si="6"/>
        <v>192458712.33811921</v>
      </c>
      <c r="BM31" s="7">
        <f t="shared" si="6"/>
        <v>313041271.36058867</v>
      </c>
      <c r="BN31" s="7">
        <f t="shared" si="6"/>
        <v>410734576.885988</v>
      </c>
      <c r="BO31" s="7">
        <f t="shared" si="6"/>
        <v>521028560.59113771</v>
      </c>
      <c r="BP31" s="63">
        <f t="shared" si="6"/>
        <v>635412850.80489719</v>
      </c>
      <c r="BQ31" s="7">
        <f t="shared" si="6"/>
        <v>737195507.48101676</v>
      </c>
      <c r="BR31" s="7">
        <f t="shared" si="6"/>
        <v>798642558.95576692</v>
      </c>
      <c r="BS31" s="7">
        <f t="shared" si="6"/>
        <v>907980380.6820966</v>
      </c>
      <c r="BT31" s="7">
        <f t="shared" si="6"/>
        <v>1018208491.665006</v>
      </c>
      <c r="BU31" s="7">
        <f t="shared" si="6"/>
        <v>1121994605.5330758</v>
      </c>
      <c r="BV31" s="7">
        <f>BU31+BV8</f>
        <v>1228782387.7739754</v>
      </c>
      <c r="BW31" s="7">
        <f>BW8</f>
        <v>108101625.28769983</v>
      </c>
      <c r="BX31" s="7">
        <f t="shared" si="7"/>
        <v>213156450.97997969</v>
      </c>
      <c r="BY31" s="7">
        <f t="shared" si="7"/>
        <v>339595454.12000865</v>
      </c>
      <c r="BZ31" s="7">
        <f t="shared" si="7"/>
        <v>440021941.5477283</v>
      </c>
      <c r="CA31" s="7">
        <f t="shared" si="7"/>
        <v>544004980.71515763</v>
      </c>
      <c r="CB31" s="7">
        <f t="shared" si="7"/>
        <v>670452191.25848687</v>
      </c>
      <c r="CC31" s="7">
        <f t="shared" si="7"/>
        <v>780847491.38046694</v>
      </c>
      <c r="CD31" s="7">
        <f t="shared" si="7"/>
        <v>846171564.36296713</v>
      </c>
      <c r="CE31" s="7">
        <f t="shared" si="7"/>
        <v>954108093.62268662</v>
      </c>
      <c r="CF31" s="7">
        <f t="shared" si="7"/>
        <v>1076736977.3123918</v>
      </c>
      <c r="CG31" s="7">
        <f t="shared" si="7"/>
        <v>1193858645.5723915</v>
      </c>
      <c r="CH31" s="7">
        <f t="shared" si="7"/>
        <v>1301823852.6523912</v>
      </c>
      <c r="CI31" s="7">
        <f>CI8</f>
        <v>108750287.18999997</v>
      </c>
      <c r="CJ31" s="7">
        <f t="shared" si="7"/>
        <v>228208052.84000009</v>
      </c>
      <c r="CK31" s="7">
        <f t="shared" si="7"/>
        <v>348771989.1500001</v>
      </c>
      <c r="CL31" s="7">
        <f t="shared" si="7"/>
        <v>470109119.14000005</v>
      </c>
      <c r="CM31" s="7">
        <f t="shared" si="7"/>
        <v>581509822.97000015</v>
      </c>
      <c r="CN31" s="7">
        <f t="shared" si="7"/>
        <v>704773465.59000027</v>
      </c>
      <c r="CO31" s="7">
        <f t="shared" si="7"/>
        <v>839822800.72000039</v>
      </c>
      <c r="CP31" s="7">
        <f t="shared" si="7"/>
        <v>905233292.52000034</v>
      </c>
      <c r="CQ31" s="7">
        <f t="shared" si="7"/>
        <v>1020692125.4600004</v>
      </c>
      <c r="CR31" s="7">
        <f t="shared" si="7"/>
        <v>1153743533.1400006</v>
      </c>
      <c r="CS31" s="374">
        <f t="shared" si="7"/>
        <v>1268509538.9000006</v>
      </c>
      <c r="CT31" s="374">
        <f t="shared" si="7"/>
        <v>1386448730.3000007</v>
      </c>
      <c r="CU31" s="375">
        <f t="shared" ref="CU31:CU33" si="11">CU8</f>
        <v>124483238.36000004</v>
      </c>
      <c r="CV31" s="402">
        <v>250223092.57000014</v>
      </c>
      <c r="CW31" s="402">
        <v>385218571.30000031</v>
      </c>
      <c r="CX31" s="402">
        <v>515465523.17000043</v>
      </c>
      <c r="CY31" s="376">
        <v>645062333.42000043</v>
      </c>
    </row>
    <row r="32" spans="2:103">
      <c r="B32" s="79" t="s">
        <v>4</v>
      </c>
      <c r="C32" s="84">
        <f t="shared" si="8"/>
        <v>53969871.770529948</v>
      </c>
      <c r="D32" s="7">
        <f t="shared" si="9"/>
        <v>112978986.22441986</v>
      </c>
      <c r="E32" s="7">
        <f t="shared" si="9"/>
        <v>182252393.9290297</v>
      </c>
      <c r="F32" s="7">
        <f t="shared" si="9"/>
        <v>237029569.56362963</v>
      </c>
      <c r="G32" s="7">
        <f t="shared" si="9"/>
        <v>299695432.72637951</v>
      </c>
      <c r="H32" s="7">
        <f t="shared" si="9"/>
        <v>365906081.84155935</v>
      </c>
      <c r="I32" s="7">
        <f t="shared" si="9"/>
        <v>428443619.16979921</v>
      </c>
      <c r="J32" s="7">
        <f t="shared" si="9"/>
        <v>453643461.51024926</v>
      </c>
      <c r="K32" s="7">
        <f t="shared" si="9"/>
        <v>502262690.82888925</v>
      </c>
      <c r="L32" s="7">
        <f t="shared" si="9"/>
        <v>567657437.97039914</v>
      </c>
      <c r="M32" s="7">
        <f t="shared" si="9"/>
        <v>627831775.55091906</v>
      </c>
      <c r="N32" s="8">
        <f t="shared" si="9"/>
        <v>688765799.684479</v>
      </c>
      <c r="O32" s="7">
        <f t="shared" si="10"/>
        <v>51158923.717109941</v>
      </c>
      <c r="P32" s="7">
        <f t="shared" si="1"/>
        <v>110482151.33007987</v>
      </c>
      <c r="Q32" s="7">
        <f t="shared" si="1"/>
        <v>173961615.43863973</v>
      </c>
      <c r="R32" s="7">
        <f t="shared" si="1"/>
        <v>234255208.89700961</v>
      </c>
      <c r="S32" s="7">
        <f t="shared" si="2"/>
        <v>289636915.37395954</v>
      </c>
      <c r="T32" s="7">
        <f t="shared" si="2"/>
        <v>355887979.27221942</v>
      </c>
      <c r="U32" s="7">
        <f t="shared" si="2"/>
        <v>422560848.01223928</v>
      </c>
      <c r="V32" s="7">
        <f t="shared" si="2"/>
        <v>446925351.11338931</v>
      </c>
      <c r="W32" s="7">
        <f t="shared" si="2"/>
        <v>492598780.28341931</v>
      </c>
      <c r="X32" s="7">
        <f t="shared" si="2"/>
        <v>560500701.24439919</v>
      </c>
      <c r="Y32" s="7">
        <f t="shared" si="2"/>
        <v>619990739.45953906</v>
      </c>
      <c r="Z32" s="8">
        <f t="shared" si="2"/>
        <v>680755995.07158899</v>
      </c>
      <c r="AA32" s="7">
        <f>AA9</f>
        <v>49651036.776349962</v>
      </c>
      <c r="AB32" s="7">
        <f>AA32+AB9</f>
        <v>106448726.62815988</v>
      </c>
      <c r="AC32" s="7">
        <f t="shared" si="3"/>
        <v>172323413.78918979</v>
      </c>
      <c r="AD32" s="7">
        <f>AC32+AD9</f>
        <v>223386953.1920498</v>
      </c>
      <c r="AE32" s="7">
        <f t="shared" si="3"/>
        <v>274345807.35392982</v>
      </c>
      <c r="AF32" s="7">
        <f t="shared" si="3"/>
        <v>323540396.87178987</v>
      </c>
      <c r="AG32" s="7">
        <f t="shared" si="3"/>
        <v>388321832.10898989</v>
      </c>
      <c r="AH32" s="63">
        <f t="shared" si="3"/>
        <v>411332912.1496799</v>
      </c>
      <c r="AI32" s="7">
        <f t="shared" si="3"/>
        <v>455265369.31007922</v>
      </c>
      <c r="AJ32" s="7">
        <f t="shared" si="3"/>
        <v>515934978.50299817</v>
      </c>
      <c r="AK32" s="63">
        <f t="shared" si="3"/>
        <v>564466533.32791746</v>
      </c>
      <c r="AL32" s="7">
        <f t="shared" si="3"/>
        <v>620560149.74771678</v>
      </c>
      <c r="AM32" s="63">
        <f>AM9</f>
        <v>45501760.063459225</v>
      </c>
      <c r="AN32" s="63">
        <f t="shared" si="4"/>
        <v>105059180.10070798</v>
      </c>
      <c r="AO32" s="63">
        <f t="shared" si="4"/>
        <v>148931613.41817749</v>
      </c>
      <c r="AP32" s="63">
        <f t="shared" si="4"/>
        <v>151160464.63533747</v>
      </c>
      <c r="AQ32" s="63">
        <f t="shared" si="4"/>
        <v>180582167.7064673</v>
      </c>
      <c r="AR32" s="7">
        <f t="shared" si="4"/>
        <v>260025181.53418714</v>
      </c>
      <c r="AS32" s="7">
        <f t="shared" si="4"/>
        <v>340663800.25263715</v>
      </c>
      <c r="AT32" s="7">
        <f t="shared" si="4"/>
        <v>373437675.50955695</v>
      </c>
      <c r="AU32" s="7">
        <f t="shared" si="4"/>
        <v>435225707.67614591</v>
      </c>
      <c r="AV32" s="7">
        <f t="shared" si="4"/>
        <v>508847743.16578561</v>
      </c>
      <c r="AW32" s="7">
        <f t="shared" si="4"/>
        <v>579343703.02059507</v>
      </c>
      <c r="AX32" s="7">
        <f t="shared" si="4"/>
        <v>658504792.50639474</v>
      </c>
      <c r="AY32" s="7">
        <f>AY9</f>
        <v>54292352.446219116</v>
      </c>
      <c r="AZ32" s="7">
        <f t="shared" si="5"/>
        <v>125051184.31600864</v>
      </c>
      <c r="BA32" s="7">
        <f t="shared" si="5"/>
        <v>207489617.88102883</v>
      </c>
      <c r="BB32" s="7">
        <f t="shared" si="5"/>
        <v>275228595.83798814</v>
      </c>
      <c r="BC32" s="7">
        <f t="shared" si="5"/>
        <v>361775996.82951796</v>
      </c>
      <c r="BD32" s="7">
        <f t="shared" si="5"/>
        <v>436782016.06817758</v>
      </c>
      <c r="BE32" s="7">
        <f t="shared" si="5"/>
        <v>513946826.5168975</v>
      </c>
      <c r="BF32" s="7">
        <f t="shared" si="5"/>
        <v>541766109.42828739</v>
      </c>
      <c r="BG32" s="7">
        <f t="shared" si="5"/>
        <v>605011235.73108661</v>
      </c>
      <c r="BH32" s="7">
        <f t="shared" si="5"/>
        <v>680843925.83401632</v>
      </c>
      <c r="BI32" s="7">
        <f t="shared" si="5"/>
        <v>748688384.17369568</v>
      </c>
      <c r="BJ32" s="7">
        <f t="shared" si="5"/>
        <v>823849953.10308528</v>
      </c>
      <c r="BK32" s="7">
        <f>BK9</f>
        <v>54501753.368819281</v>
      </c>
      <c r="BL32" s="7">
        <f t="shared" si="6"/>
        <v>123775886.88386884</v>
      </c>
      <c r="BM32" s="7">
        <f t="shared" si="6"/>
        <v>208104179.40274876</v>
      </c>
      <c r="BN32" s="7">
        <f t="shared" si="6"/>
        <v>277342157.99890816</v>
      </c>
      <c r="BO32" s="7">
        <f t="shared" si="6"/>
        <v>353732946.52992797</v>
      </c>
      <c r="BP32" s="63">
        <f t="shared" si="6"/>
        <v>434829093.1667279</v>
      </c>
      <c r="BQ32" s="7">
        <f t="shared" si="6"/>
        <v>506326217.89576733</v>
      </c>
      <c r="BR32" s="7">
        <f t="shared" si="6"/>
        <v>535847590.83819729</v>
      </c>
      <c r="BS32" s="7">
        <f t="shared" si="6"/>
        <v>600333965.69746661</v>
      </c>
      <c r="BT32" s="7">
        <f t="shared" si="6"/>
        <v>677331655.31858623</v>
      </c>
      <c r="BU32" s="7">
        <f t="shared" si="6"/>
        <v>746185569.17620552</v>
      </c>
      <c r="BV32" s="7">
        <f>BU32+BV9</f>
        <v>820406265.88091516</v>
      </c>
      <c r="BW32" s="7">
        <f>BW9</f>
        <v>61173137.940329537</v>
      </c>
      <c r="BX32" s="7">
        <f t="shared" si="7"/>
        <v>130627661.37680891</v>
      </c>
      <c r="BY32" s="7">
        <f t="shared" si="7"/>
        <v>213944374.25182867</v>
      </c>
      <c r="BZ32" s="7">
        <f t="shared" si="7"/>
        <v>280537622.48985815</v>
      </c>
      <c r="CA32" s="7">
        <f t="shared" si="7"/>
        <v>348338125.05100775</v>
      </c>
      <c r="CB32" s="7">
        <f t="shared" si="7"/>
        <v>432632076.4743576</v>
      </c>
      <c r="CC32" s="7">
        <f t="shared" si="7"/>
        <v>507392935.1370672</v>
      </c>
      <c r="CD32" s="7">
        <f t="shared" si="7"/>
        <v>536876471.19526708</v>
      </c>
      <c r="CE32" s="7">
        <f t="shared" si="7"/>
        <v>599056785.13637674</v>
      </c>
      <c r="CF32" s="7">
        <f t="shared" si="7"/>
        <v>682875887.20213103</v>
      </c>
      <c r="CG32" s="7">
        <f t="shared" si="7"/>
        <v>757621710.18213105</v>
      </c>
      <c r="CH32" s="7">
        <f t="shared" si="7"/>
        <v>831527033.30213106</v>
      </c>
      <c r="CI32" s="7">
        <f>CI9</f>
        <v>58850262.369999714</v>
      </c>
      <c r="CJ32" s="7">
        <f t="shared" si="7"/>
        <v>135937604.53999972</v>
      </c>
      <c r="CK32" s="7">
        <f t="shared" si="7"/>
        <v>210642829.78999972</v>
      </c>
      <c r="CL32" s="7">
        <f t="shared" si="7"/>
        <v>286525309.51999974</v>
      </c>
      <c r="CM32" s="7">
        <f t="shared" si="7"/>
        <v>353926332.12999976</v>
      </c>
      <c r="CN32" s="7">
        <f t="shared" si="7"/>
        <v>431583214.01999974</v>
      </c>
      <c r="CO32" s="7">
        <f t="shared" si="7"/>
        <v>516824834.33999974</v>
      </c>
      <c r="CP32" s="7">
        <f t="shared" si="7"/>
        <v>545154619.3099997</v>
      </c>
      <c r="CQ32" s="7">
        <f t="shared" si="7"/>
        <v>607559211.28999972</v>
      </c>
      <c r="CR32" s="7">
        <f t="shared" si="7"/>
        <v>692052760.40999973</v>
      </c>
      <c r="CS32" s="374">
        <f t="shared" si="7"/>
        <v>760964266.3099997</v>
      </c>
      <c r="CT32" s="374">
        <f t="shared" si="7"/>
        <v>836655312.39999974</v>
      </c>
      <c r="CU32" s="375">
        <f t="shared" si="11"/>
        <v>61400680.820000023</v>
      </c>
      <c r="CV32" s="402">
        <v>135226710.34000003</v>
      </c>
      <c r="CW32" s="402">
        <v>213888209.81000003</v>
      </c>
      <c r="CX32" s="402">
        <v>290509422.53000003</v>
      </c>
      <c r="CY32" s="376">
        <v>363915205.06000006</v>
      </c>
    </row>
    <row r="33" spans="2:103">
      <c r="B33" s="79" t="s">
        <v>5</v>
      </c>
      <c r="C33" s="84">
        <f t="shared" si="8"/>
        <v>30516662.140000015</v>
      </c>
      <c r="D33" s="7">
        <f t="shared" si="9"/>
        <v>55480540.000000022</v>
      </c>
      <c r="E33" s="7">
        <f t="shared" si="9"/>
        <v>90205209.570000023</v>
      </c>
      <c r="F33" s="7">
        <f t="shared" si="9"/>
        <v>117831186.19000003</v>
      </c>
      <c r="G33" s="7">
        <f t="shared" si="9"/>
        <v>150114809.07000002</v>
      </c>
      <c r="H33" s="7">
        <f t="shared" si="9"/>
        <v>185690645.85000002</v>
      </c>
      <c r="I33" s="7">
        <f t="shared" si="9"/>
        <v>214829388.09000003</v>
      </c>
      <c r="J33" s="7">
        <f t="shared" si="9"/>
        <v>231275300.30000004</v>
      </c>
      <c r="K33" s="7">
        <f t="shared" si="9"/>
        <v>268179752.76000005</v>
      </c>
      <c r="L33" s="7">
        <f t="shared" si="9"/>
        <v>302876105.40000004</v>
      </c>
      <c r="M33" s="7">
        <f t="shared" si="9"/>
        <v>333808956.13000005</v>
      </c>
      <c r="N33" s="8">
        <f t="shared" si="9"/>
        <v>365580850.67000008</v>
      </c>
      <c r="O33" s="7">
        <f t="shared" si="10"/>
        <v>31859409.470000003</v>
      </c>
      <c r="P33" s="7">
        <f t="shared" si="1"/>
        <v>58786477.420000017</v>
      </c>
      <c r="Q33" s="7">
        <f t="shared" si="1"/>
        <v>92468339.930000022</v>
      </c>
      <c r="R33" s="7">
        <f t="shared" si="1"/>
        <v>124376700.06000003</v>
      </c>
      <c r="S33" s="7">
        <f t="shared" si="2"/>
        <v>156366264.22000003</v>
      </c>
      <c r="T33" s="7">
        <f t="shared" si="2"/>
        <v>192867707.16000003</v>
      </c>
      <c r="U33" s="7">
        <f t="shared" si="2"/>
        <v>224777552.65000004</v>
      </c>
      <c r="V33" s="7">
        <f t="shared" si="2"/>
        <v>241797703.35000005</v>
      </c>
      <c r="W33" s="7">
        <f t="shared" si="2"/>
        <v>277289859.82000005</v>
      </c>
      <c r="X33" s="7">
        <f t="shared" si="2"/>
        <v>314588433.38000005</v>
      </c>
      <c r="Y33" s="7">
        <f t="shared" si="2"/>
        <v>348840636.49000007</v>
      </c>
      <c r="Z33" s="8">
        <f t="shared" si="2"/>
        <v>380533243.5200001</v>
      </c>
      <c r="AA33" s="7">
        <f>AA10</f>
        <v>32899119.520000003</v>
      </c>
      <c r="AB33" s="7">
        <f>AA33+AB10</f>
        <v>60708835.560000002</v>
      </c>
      <c r="AC33" s="7">
        <f t="shared" si="3"/>
        <v>94641057.51000002</v>
      </c>
      <c r="AD33" s="7">
        <f>AC33+AD10</f>
        <v>128483299.19000003</v>
      </c>
      <c r="AE33" s="7">
        <f t="shared" si="3"/>
        <v>162354560.67000005</v>
      </c>
      <c r="AF33" s="7">
        <f t="shared" si="3"/>
        <v>197448567.10000005</v>
      </c>
      <c r="AG33" s="7">
        <f t="shared" si="3"/>
        <v>231631912.57000005</v>
      </c>
      <c r="AH33" s="63">
        <f t="shared" si="3"/>
        <v>249079928.57000005</v>
      </c>
      <c r="AI33" s="7">
        <f t="shared" si="3"/>
        <v>287172384.14000005</v>
      </c>
      <c r="AJ33" s="7">
        <f t="shared" si="3"/>
        <v>325903957.45000005</v>
      </c>
      <c r="AK33" s="63">
        <f t="shared" si="3"/>
        <v>359516865.67000008</v>
      </c>
      <c r="AL33" s="7">
        <f t="shared" si="3"/>
        <v>393634029.35000008</v>
      </c>
      <c r="AM33" s="63">
        <f>AM10</f>
        <v>37370938.380000003</v>
      </c>
      <c r="AN33" s="63">
        <f t="shared" si="4"/>
        <v>67550912.540000021</v>
      </c>
      <c r="AO33" s="63">
        <f t="shared" si="4"/>
        <v>90133142.560000032</v>
      </c>
      <c r="AP33" s="63">
        <f t="shared" si="4"/>
        <v>95188973.120000035</v>
      </c>
      <c r="AQ33" s="63">
        <f t="shared" si="4"/>
        <v>130932486.76000004</v>
      </c>
      <c r="AR33" s="7">
        <f t="shared" si="4"/>
        <v>185901013.89000005</v>
      </c>
      <c r="AS33" s="7">
        <f t="shared" si="4"/>
        <v>227047414.87000006</v>
      </c>
      <c r="AT33" s="7">
        <f t="shared" si="4"/>
        <v>246052322.76000005</v>
      </c>
      <c r="AU33" s="7">
        <f t="shared" si="4"/>
        <v>286820796.33000004</v>
      </c>
      <c r="AV33" s="7">
        <f t="shared" si="4"/>
        <v>320331944.08000004</v>
      </c>
      <c r="AW33" s="7">
        <f t="shared" si="4"/>
        <v>354641817.85000002</v>
      </c>
      <c r="AX33" s="7">
        <f t="shared" si="4"/>
        <v>398798170.12</v>
      </c>
      <c r="AY33" s="7">
        <f>AY10</f>
        <v>37292308.020000011</v>
      </c>
      <c r="AZ33" s="7">
        <f t="shared" si="5"/>
        <v>70633731.680000022</v>
      </c>
      <c r="BA33" s="7">
        <f t="shared" si="5"/>
        <v>109680103.24000004</v>
      </c>
      <c r="BB33" s="7">
        <f t="shared" si="5"/>
        <v>142054085.31000006</v>
      </c>
      <c r="BC33" s="7">
        <f t="shared" si="5"/>
        <v>186508498.18000007</v>
      </c>
      <c r="BD33" s="7">
        <f t="shared" si="5"/>
        <v>220023769.99000007</v>
      </c>
      <c r="BE33" s="7">
        <f t="shared" si="5"/>
        <v>257499175.99000007</v>
      </c>
      <c r="BF33" s="7">
        <f t="shared" si="5"/>
        <v>276877561.83000004</v>
      </c>
      <c r="BG33" s="7">
        <f t="shared" si="5"/>
        <v>321728759.36000007</v>
      </c>
      <c r="BH33" s="7">
        <f t="shared" si="5"/>
        <v>360469035.82000005</v>
      </c>
      <c r="BI33" s="7">
        <f t="shared" si="5"/>
        <v>396962870.20000005</v>
      </c>
      <c r="BJ33" s="7">
        <f t="shared" si="5"/>
        <v>438372220.39000005</v>
      </c>
      <c r="BK33" s="7">
        <f>BK10</f>
        <v>36364771.030000001</v>
      </c>
      <c r="BL33" s="7">
        <f t="shared" si="6"/>
        <v>70162631.769999996</v>
      </c>
      <c r="BM33" s="7">
        <f t="shared" si="6"/>
        <v>112368380.56999999</v>
      </c>
      <c r="BN33" s="7">
        <f t="shared" si="6"/>
        <v>148500106.43000001</v>
      </c>
      <c r="BO33" s="7">
        <f t="shared" si="6"/>
        <v>187950533.29000002</v>
      </c>
      <c r="BP33" s="63">
        <f t="shared" si="6"/>
        <v>230883564.83000004</v>
      </c>
      <c r="BQ33" s="7">
        <f t="shared" si="6"/>
        <v>268476052.31000006</v>
      </c>
      <c r="BR33" s="7">
        <f t="shared" si="6"/>
        <v>288595856.45000005</v>
      </c>
      <c r="BS33" s="7">
        <f t="shared" si="6"/>
        <v>337321337.73000008</v>
      </c>
      <c r="BT33" s="7">
        <f t="shared" si="6"/>
        <v>378500761.59000009</v>
      </c>
      <c r="BU33" s="7">
        <f t="shared" si="6"/>
        <v>417454387.6400001</v>
      </c>
      <c r="BV33" s="7">
        <f>BU33+BV10</f>
        <v>458786777.34000009</v>
      </c>
      <c r="BW33" s="7">
        <f>BW10</f>
        <v>41044124.249999993</v>
      </c>
      <c r="BX33" s="7">
        <f t="shared" si="7"/>
        <v>74316101.599999994</v>
      </c>
      <c r="BY33" s="7">
        <f t="shared" si="7"/>
        <v>119265922.52999999</v>
      </c>
      <c r="BZ33" s="7">
        <f t="shared" si="7"/>
        <v>155839668.53999999</v>
      </c>
      <c r="CA33" s="7">
        <f t="shared" si="7"/>
        <v>195884186.41999999</v>
      </c>
      <c r="CB33" s="7">
        <f t="shared" si="7"/>
        <v>243444018.13999999</v>
      </c>
      <c r="CC33" s="7">
        <f t="shared" si="7"/>
        <v>281268682.19</v>
      </c>
      <c r="CD33" s="7">
        <f t="shared" si="7"/>
        <v>301513869.62</v>
      </c>
      <c r="CE33" s="7">
        <f t="shared" si="7"/>
        <v>350671863.81999999</v>
      </c>
      <c r="CF33" s="7">
        <f t="shared" si="7"/>
        <v>392804031.05188</v>
      </c>
      <c r="CG33" s="7">
        <f t="shared" si="7"/>
        <v>433613655.38187999</v>
      </c>
      <c r="CH33" s="7">
        <f t="shared" si="7"/>
        <v>475280051.88187999</v>
      </c>
      <c r="CI33" s="7">
        <f>CI10</f>
        <v>40993049.999999993</v>
      </c>
      <c r="CJ33" s="7">
        <f t="shared" si="7"/>
        <v>78343658.149999991</v>
      </c>
      <c r="CK33" s="7">
        <f t="shared" si="7"/>
        <v>120499047.71000001</v>
      </c>
      <c r="CL33" s="7">
        <f t="shared" si="7"/>
        <v>163674513.91000003</v>
      </c>
      <c r="CM33" s="7">
        <f t="shared" si="7"/>
        <v>204453808.82000002</v>
      </c>
      <c r="CN33" s="7">
        <f t="shared" si="7"/>
        <v>248796583.39000002</v>
      </c>
      <c r="CO33" s="7">
        <f t="shared" si="7"/>
        <v>292522082.67000002</v>
      </c>
      <c r="CP33" s="7">
        <f t="shared" si="7"/>
        <v>313120707.55000001</v>
      </c>
      <c r="CQ33" s="7">
        <f t="shared" si="7"/>
        <v>361882933.50999999</v>
      </c>
      <c r="CR33" s="7">
        <f t="shared" si="7"/>
        <v>410058709.26999998</v>
      </c>
      <c r="CS33" s="374">
        <f t="shared" si="7"/>
        <v>452972324.82999998</v>
      </c>
      <c r="CT33" s="374">
        <f t="shared" si="7"/>
        <v>495427710.47000003</v>
      </c>
      <c r="CU33" s="375">
        <f t="shared" si="11"/>
        <v>44938282.11999999</v>
      </c>
      <c r="CV33" s="402">
        <v>81850481.859999985</v>
      </c>
      <c r="CW33" s="402">
        <v>126704666.39999999</v>
      </c>
      <c r="CX33" s="402">
        <v>170098639</v>
      </c>
      <c r="CY33" s="376">
        <v>214621917.61000001</v>
      </c>
    </row>
    <row r="34" spans="2:103">
      <c r="B34" s="80" t="s">
        <v>30</v>
      </c>
      <c r="C34" s="84">
        <f>C11+C12</f>
        <v>12609188.284020025</v>
      </c>
      <c r="D34" s="7">
        <f>C34+D11+D12</f>
        <v>25749701.699090034</v>
      </c>
      <c r="E34" s="7">
        <f t="shared" ref="E34:N34" si="12">D34+E11+E12</f>
        <v>40751695.772810049</v>
      </c>
      <c r="F34" s="7">
        <f t="shared" si="12"/>
        <v>53271370.29542008</v>
      </c>
      <c r="G34" s="7">
        <f t="shared" si="12"/>
        <v>67050630.200710118</v>
      </c>
      <c r="H34" s="7">
        <f t="shared" si="12"/>
        <v>81226111.912310138</v>
      </c>
      <c r="I34" s="7">
        <f t="shared" si="12"/>
        <v>95112503.24510017</v>
      </c>
      <c r="J34" s="7">
        <f t="shared" si="12"/>
        <v>103258272.65627019</v>
      </c>
      <c r="K34" s="7">
        <f t="shared" si="12"/>
        <v>116100679.5726102</v>
      </c>
      <c r="L34" s="7">
        <f t="shared" si="12"/>
        <v>131220042.82154021</v>
      </c>
      <c r="M34" s="7">
        <f t="shared" si="12"/>
        <v>145729271.7850402</v>
      </c>
      <c r="N34" s="8">
        <f t="shared" si="12"/>
        <v>158602367.10008019</v>
      </c>
      <c r="O34" s="7">
        <f>O11+O12</f>
        <v>13555113.963460006</v>
      </c>
      <c r="P34" s="7">
        <f>O34+P11+P12</f>
        <v>27662544.210290022</v>
      </c>
      <c r="Q34" s="7">
        <f t="shared" ref="Q34:X34" si="13">P34+Q11+Q12</f>
        <v>42680469.674050033</v>
      </c>
      <c r="R34" s="7">
        <f t="shared" si="13"/>
        <v>56888639.928080037</v>
      </c>
      <c r="S34" s="7">
        <f t="shared" si="13"/>
        <v>69911479.504440039</v>
      </c>
      <c r="T34" s="7">
        <f t="shared" si="13"/>
        <v>84935917.34548004</v>
      </c>
      <c r="U34" s="7">
        <f t="shared" si="13"/>
        <v>100355620.84650004</v>
      </c>
      <c r="V34" s="7">
        <f t="shared" si="13"/>
        <v>108615365.85857005</v>
      </c>
      <c r="W34" s="7">
        <f t="shared" si="13"/>
        <v>121163082.12392007</v>
      </c>
      <c r="X34" s="7">
        <f t="shared" si="13"/>
        <v>137638196.82518008</v>
      </c>
      <c r="Y34" s="7">
        <f>X34+Y11+Y12</f>
        <v>152729769.06386009</v>
      </c>
      <c r="Z34" s="8">
        <f>Y34+Z11+Z12</f>
        <v>166252122.05982012</v>
      </c>
      <c r="AA34" s="7">
        <f>AA11+AA12</f>
        <v>14059775.304930016</v>
      </c>
      <c r="AB34" s="7">
        <f>AA34+AB11+AB12</f>
        <v>28520558.924000017</v>
      </c>
      <c r="AC34" s="7">
        <f t="shared" ref="AC34:AK34" si="14">AB34+AC11+AC12</f>
        <v>43596819.692160003</v>
      </c>
      <c r="AD34" s="7">
        <f t="shared" si="14"/>
        <v>59175285.725490004</v>
      </c>
      <c r="AE34" s="7">
        <f t="shared" si="14"/>
        <v>74976317.744020015</v>
      </c>
      <c r="AF34" s="7">
        <f t="shared" si="14"/>
        <v>89203851.664520025</v>
      </c>
      <c r="AG34" s="7">
        <f>AF34+AG11+AG12</f>
        <v>106372720.77220003</v>
      </c>
      <c r="AH34" s="63">
        <f t="shared" si="14"/>
        <v>115059627.99013004</v>
      </c>
      <c r="AI34" s="7">
        <f t="shared" si="14"/>
        <v>129500542.12419005</v>
      </c>
      <c r="AJ34" s="7">
        <f t="shared" si="14"/>
        <v>147170914.18554005</v>
      </c>
      <c r="AK34" s="63">
        <f t="shared" si="14"/>
        <v>161953684.54835004</v>
      </c>
      <c r="AL34" s="7">
        <f>AK34+AL11+AL12</f>
        <v>177127089.54025</v>
      </c>
      <c r="AM34" s="63">
        <f>AM11+AM12</f>
        <v>16053013.731719991</v>
      </c>
      <c r="AN34" s="63">
        <f t="shared" ref="AN34:AS34" si="15">AM34+AN11+AN12</f>
        <v>32981124.321079973</v>
      </c>
      <c r="AO34" s="63">
        <f t="shared" si="15"/>
        <v>44347453.668499976</v>
      </c>
      <c r="AP34" s="63">
        <f t="shared" si="15"/>
        <v>45534164.656079978</v>
      </c>
      <c r="AQ34" s="63">
        <f t="shared" si="15"/>
        <v>53619140.312659979</v>
      </c>
      <c r="AR34" s="7">
        <f t="shared" si="15"/>
        <v>72069312.957009941</v>
      </c>
      <c r="AS34" s="7">
        <f t="shared" si="15"/>
        <v>91594663.489459902</v>
      </c>
      <c r="AT34" s="7">
        <f>AS34+AT11+AT12</f>
        <v>101769110.98553988</v>
      </c>
      <c r="AU34" s="7">
        <f>AT34+AU11+AU12</f>
        <v>119375929.76086988</v>
      </c>
      <c r="AV34" s="7">
        <f>AU34+AV11+AV12</f>
        <v>138280442.72063985</v>
      </c>
      <c r="AW34" s="7">
        <f>AV34+AW11+AW12</f>
        <v>156749524.35010985</v>
      </c>
      <c r="AX34" s="7">
        <f>AW34+AX11+AX12</f>
        <v>175699875.7631498</v>
      </c>
      <c r="AY34" s="7">
        <f>AY11+AY12</f>
        <v>16101035.743859977</v>
      </c>
      <c r="AZ34" s="7">
        <f t="shared" ref="AZ34:BE34" si="16">AY34+AZ11+AZ12</f>
        <v>34728196.173899949</v>
      </c>
      <c r="BA34" s="7">
        <f t="shared" si="16"/>
        <v>55563523.86042992</v>
      </c>
      <c r="BB34" s="7">
        <f t="shared" si="16"/>
        <v>72885111.362229899</v>
      </c>
      <c r="BC34" s="7">
        <f t="shared" si="16"/>
        <v>94135583.020849869</v>
      </c>
      <c r="BD34" s="7">
        <f t="shared" si="16"/>
        <v>113812933.67857985</v>
      </c>
      <c r="BE34" s="7">
        <f t="shared" si="16"/>
        <v>133055536.13784982</v>
      </c>
      <c r="BF34" s="7">
        <f>BE34+BF11+BF12</f>
        <v>142800067.15861982</v>
      </c>
      <c r="BG34" s="7">
        <f>BF34+BG11+BG12</f>
        <v>161032759.70997977</v>
      </c>
      <c r="BH34" s="7">
        <f>BG34+BH11+BH12</f>
        <v>180340310.54842979</v>
      </c>
      <c r="BI34" s="7">
        <f>BH34+BI11+BI12</f>
        <v>198452279.18950978</v>
      </c>
      <c r="BJ34" s="7">
        <f>BI34+BJ11+BJ12</f>
        <v>217078359.01110974</v>
      </c>
      <c r="BK34" s="7">
        <f>BK11+BK12</f>
        <v>16606601.554559985</v>
      </c>
      <c r="BL34" s="7">
        <f t="shared" ref="BL34:CF34" si="17">BK34+BL11+BL12</f>
        <v>35016797.642779969</v>
      </c>
      <c r="BM34" s="7">
        <f t="shared" si="17"/>
        <v>56312248.912119932</v>
      </c>
      <c r="BN34" s="7">
        <f t="shared" si="17"/>
        <v>74332407.314599916</v>
      </c>
      <c r="BO34" s="7">
        <f t="shared" si="17"/>
        <v>94420191.761009887</v>
      </c>
      <c r="BP34" s="7">
        <f t="shared" si="17"/>
        <v>114865190.30466984</v>
      </c>
      <c r="BQ34" s="7">
        <f t="shared" si="17"/>
        <v>133555590.75294983</v>
      </c>
      <c r="BR34" s="7">
        <f t="shared" si="17"/>
        <v>144080135.26979983</v>
      </c>
      <c r="BS34" s="7">
        <f t="shared" si="17"/>
        <v>163530557.28955981</v>
      </c>
      <c r="BT34" s="7">
        <f t="shared" si="17"/>
        <v>183931293.9085798</v>
      </c>
      <c r="BU34" s="7">
        <f t="shared" si="17"/>
        <v>203261729.70651975</v>
      </c>
      <c r="BV34" s="7">
        <f t="shared" si="17"/>
        <v>222329844.34336975</v>
      </c>
      <c r="BW34" s="7">
        <f>BW11+BW12</f>
        <v>20736667.806869969</v>
      </c>
      <c r="BX34" s="7">
        <f t="shared" si="17"/>
        <v>42534199.862129949</v>
      </c>
      <c r="BY34" s="7">
        <f t="shared" si="17"/>
        <v>67373025.887709916</v>
      </c>
      <c r="BZ34" s="7">
        <f t="shared" si="17"/>
        <v>88291178.73345989</v>
      </c>
      <c r="CA34" s="7">
        <f t="shared" si="17"/>
        <v>109504894.48479986</v>
      </c>
      <c r="CB34" s="7">
        <f t="shared" si="17"/>
        <v>134785086.42855984</v>
      </c>
      <c r="CC34" s="7">
        <f t="shared" si="17"/>
        <v>157511383.21817979</v>
      </c>
      <c r="CD34" s="7">
        <f t="shared" si="17"/>
        <v>170138346.74487978</v>
      </c>
      <c r="CE34" s="7">
        <f t="shared" si="17"/>
        <v>191971733.34909976</v>
      </c>
      <c r="CF34" s="7">
        <f t="shared" si="17"/>
        <v>218457006.33296466</v>
      </c>
      <c r="CG34" s="7">
        <f>CF34+CG11+CG12</f>
        <v>244852699.18296462</v>
      </c>
      <c r="CH34" s="7">
        <f>CG34+CH11+CH12</f>
        <v>268486153.89296466</v>
      </c>
      <c r="CI34" s="7">
        <f>CI11+CI12</f>
        <v>24146144.409999989</v>
      </c>
      <c r="CJ34" s="7">
        <f t="shared" ref="CJ34:CO34" si="18">CI34+CJ11+CJ12</f>
        <v>51756105.749999993</v>
      </c>
      <c r="CK34" s="7">
        <f t="shared" si="18"/>
        <v>78267267.099999994</v>
      </c>
      <c r="CL34" s="7">
        <f t="shared" si="18"/>
        <v>104476751.77</v>
      </c>
      <c r="CM34" s="7">
        <f t="shared" si="18"/>
        <v>130530435.06999999</v>
      </c>
      <c r="CN34" s="7">
        <f t="shared" si="18"/>
        <v>157784515.72999999</v>
      </c>
      <c r="CO34" s="7">
        <f t="shared" si="18"/>
        <v>188704458.20999998</v>
      </c>
      <c r="CP34" s="7">
        <f>CO34+CP11+CP12</f>
        <v>202627125.20999998</v>
      </c>
      <c r="CQ34" s="7">
        <f>CP34+CQ11+CQ12</f>
        <v>228342872.81999996</v>
      </c>
      <c r="CR34" s="7">
        <f>CQ34+CR11+CR12</f>
        <v>259101960.88999996</v>
      </c>
      <c r="CS34" s="374">
        <f>CR34+CS11+CS12</f>
        <v>285554567.96999991</v>
      </c>
      <c r="CT34" s="374">
        <f>CS34+CT11+CT12</f>
        <v>312111201.13999987</v>
      </c>
      <c r="CU34" s="375">
        <f>CU11+CU12</f>
        <v>27650564.390000004</v>
      </c>
      <c r="CV34" s="402">
        <v>56570594.959999993</v>
      </c>
      <c r="CW34" s="402">
        <v>86374639.010000005</v>
      </c>
      <c r="CX34" s="402">
        <v>115162948.45000002</v>
      </c>
      <c r="CY34" s="376">
        <v>145348767.43000004</v>
      </c>
    </row>
    <row r="35" spans="2:103">
      <c r="B35" s="79"/>
      <c r="C35" s="84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7"/>
      <c r="AB35" s="7"/>
      <c r="AK35" s="62"/>
      <c r="CU35" s="377"/>
      <c r="CV35" s="377"/>
      <c r="CW35" s="377"/>
      <c r="CX35" s="377"/>
      <c r="CY35" s="378"/>
    </row>
    <row r="36" spans="2:103">
      <c r="B36" s="78" t="s">
        <v>6</v>
      </c>
      <c r="C36" s="84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  <c r="AA36" s="7"/>
      <c r="AB36" s="7"/>
      <c r="AK36" s="62"/>
      <c r="CU36" s="377"/>
      <c r="CV36" s="377"/>
      <c r="CW36" s="377"/>
      <c r="CX36" s="377"/>
      <c r="CY36" s="378"/>
    </row>
    <row r="37" spans="2:103" ht="15" hidden="1" customHeight="1">
      <c r="B37" s="79"/>
      <c r="C37" s="84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  <c r="AA37" s="7"/>
      <c r="AB37" s="7"/>
      <c r="AC37" s="7"/>
      <c r="AD37" s="7"/>
      <c r="AE37" s="7"/>
      <c r="AF37" s="7"/>
      <c r="AG37" s="7"/>
      <c r="AH37" s="63"/>
      <c r="AI37" s="7"/>
      <c r="AJ37" s="7"/>
      <c r="AK37" s="63"/>
      <c r="AL37" s="7"/>
      <c r="AM37" s="63"/>
      <c r="AN37" s="63"/>
      <c r="AO37" s="63"/>
      <c r="AP37" s="63"/>
      <c r="AQ37" s="63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63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S37" s="7"/>
      <c r="CT37" s="7"/>
      <c r="CU37" s="377"/>
      <c r="CV37" s="377"/>
      <c r="CW37" s="377"/>
      <c r="CX37" s="377"/>
      <c r="CY37" s="378"/>
    </row>
    <row r="38" spans="2:103">
      <c r="B38" s="79" t="s">
        <v>3</v>
      </c>
      <c r="C38" s="84">
        <f t="shared" si="8"/>
        <v>7721936.0332700061</v>
      </c>
      <c r="D38" s="7">
        <f t="shared" si="9"/>
        <v>15571959.783600014</v>
      </c>
      <c r="E38" s="7">
        <f t="shared" si="9"/>
        <v>24816783.359970026</v>
      </c>
      <c r="F38" s="7">
        <f t="shared" si="9"/>
        <v>32032927.617350038</v>
      </c>
      <c r="G38" s="7">
        <f t="shared" si="9"/>
        <v>40299728.370410062</v>
      </c>
      <c r="H38" s="7">
        <f t="shared" si="9"/>
        <v>48939364.976660073</v>
      </c>
      <c r="I38" s="7">
        <f t="shared" si="9"/>
        <v>57212842.85668008</v>
      </c>
      <c r="J38" s="7">
        <f t="shared" si="9"/>
        <v>63038918.313670084</v>
      </c>
      <c r="K38" s="7">
        <f t="shared" si="9"/>
        <v>70922437.883290097</v>
      </c>
      <c r="L38" s="7">
        <f t="shared" si="9"/>
        <v>80176032.117640108</v>
      </c>
      <c r="M38" s="7">
        <f t="shared" si="9"/>
        <v>89079119.685220122</v>
      </c>
      <c r="N38" s="8">
        <f t="shared" si="9"/>
        <v>97493095.070800126</v>
      </c>
      <c r="O38" s="7">
        <f t="shared" si="10"/>
        <v>8527537.2783000115</v>
      </c>
      <c r="P38" s="7">
        <f t="shared" ref="P38:Z40" si="19">O38+P15</f>
        <v>17107803.898340024</v>
      </c>
      <c r="Q38" s="7">
        <f t="shared" si="19"/>
        <v>26508828.793960035</v>
      </c>
      <c r="R38" s="7">
        <f t="shared" si="19"/>
        <v>35209666.99253004</v>
      </c>
      <c r="S38" s="7">
        <f t="shared" si="19"/>
        <v>43225344.197920047</v>
      </c>
      <c r="T38" s="7">
        <f t="shared" si="19"/>
        <v>52710485.391820066</v>
      </c>
      <c r="U38" s="7">
        <f t="shared" si="19"/>
        <v>62633243.608820066</v>
      </c>
      <c r="V38" s="7">
        <f t="shared" si="19"/>
        <v>69092022.746190071</v>
      </c>
      <c r="W38" s="7">
        <f t="shared" si="19"/>
        <v>76717027.443090081</v>
      </c>
      <c r="X38" s="7">
        <f t="shared" si="19"/>
        <v>87445488.279650092</v>
      </c>
      <c r="Y38" s="7">
        <f t="shared" si="19"/>
        <v>97582669.542090088</v>
      </c>
      <c r="Z38" s="8">
        <f t="shared" si="19"/>
        <v>106765900.2370801</v>
      </c>
      <c r="AA38" s="7">
        <f>AA15</f>
        <v>9546140.4399499986</v>
      </c>
      <c r="AB38" s="7">
        <f t="shared" ref="AB38:AL40" si="20">AA38+AB15</f>
        <v>19192088.419680007</v>
      </c>
      <c r="AC38" s="7">
        <f t="shared" si="20"/>
        <v>29583549.72362002</v>
      </c>
      <c r="AD38" s="7">
        <f t="shared" si="20"/>
        <v>39924793.51854001</v>
      </c>
      <c r="AE38" s="7">
        <f t="shared" si="20"/>
        <v>51757765.964860007</v>
      </c>
      <c r="AF38" s="7">
        <f t="shared" si="20"/>
        <v>62754153.248140015</v>
      </c>
      <c r="AG38" s="7">
        <f t="shared" si="20"/>
        <v>76086235.232650012</v>
      </c>
      <c r="AH38" s="63">
        <f t="shared" si="20"/>
        <v>84416479.635720015</v>
      </c>
      <c r="AI38" s="7">
        <f t="shared" si="20"/>
        <v>95619499.920140028</v>
      </c>
      <c r="AJ38" s="7">
        <f t="shared" si="20"/>
        <v>109181760.33804002</v>
      </c>
      <c r="AK38" s="63">
        <f t="shared" si="20"/>
        <v>121085700.87723005</v>
      </c>
      <c r="AL38" s="7">
        <f t="shared" si="20"/>
        <v>132861851.70397007</v>
      </c>
      <c r="AM38" s="63">
        <f>AM15</f>
        <v>12686554.01901</v>
      </c>
      <c r="AN38" s="63">
        <f t="shared" ref="AN38:AX40" si="21">AM38+AN15</f>
        <v>26503077.638359968</v>
      </c>
      <c r="AO38" s="63">
        <f t="shared" si="21"/>
        <v>35793864.301509976</v>
      </c>
      <c r="AP38" s="63">
        <f t="shared" si="21"/>
        <v>36570978.480889976</v>
      </c>
      <c r="AQ38" s="63">
        <f t="shared" si="21"/>
        <v>39818769.275049977</v>
      </c>
      <c r="AR38" s="7">
        <f t="shared" si="21"/>
        <v>50657939.591239981</v>
      </c>
      <c r="AS38" s="7">
        <f t="shared" si="21"/>
        <v>63889152.692889988</v>
      </c>
      <c r="AT38" s="7">
        <f t="shared" si="21"/>
        <v>72456843.763490006</v>
      </c>
      <c r="AU38" s="7">
        <f t="shared" si="21"/>
        <v>85212794.574440017</v>
      </c>
      <c r="AV38" s="7">
        <f t="shared" si="21"/>
        <v>99707318.677729994</v>
      </c>
      <c r="AW38" s="7">
        <f t="shared" si="21"/>
        <v>113679391.06225</v>
      </c>
      <c r="AX38" s="7">
        <f t="shared" si="21"/>
        <v>129090505.15221997</v>
      </c>
      <c r="AY38" s="7">
        <f>AY15</f>
        <v>13027022.747620005</v>
      </c>
      <c r="AZ38" s="7">
        <f t="shared" ref="AZ38:BJ40" si="22">AY38+AZ15</f>
        <v>28139430.361729998</v>
      </c>
      <c r="BA38" s="7">
        <f t="shared" si="22"/>
        <v>45938136.776169971</v>
      </c>
      <c r="BB38" s="7">
        <f t="shared" si="22"/>
        <v>61845411.770299941</v>
      </c>
      <c r="BC38" s="7">
        <f t="shared" si="22"/>
        <v>75613994.886779934</v>
      </c>
      <c r="BD38" s="7">
        <f t="shared" si="22"/>
        <v>93182207.183309928</v>
      </c>
      <c r="BE38" s="7">
        <f t="shared" si="22"/>
        <v>108863396.83603992</v>
      </c>
      <c r="BF38" s="7">
        <f t="shared" si="22"/>
        <v>119380082.65431994</v>
      </c>
      <c r="BG38" s="7">
        <f t="shared" si="22"/>
        <v>134406311.13686997</v>
      </c>
      <c r="BH38" s="7">
        <f t="shared" si="22"/>
        <v>151328126.04139996</v>
      </c>
      <c r="BI38" s="7">
        <f t="shared" si="22"/>
        <v>167949391.72295994</v>
      </c>
      <c r="BJ38" s="7">
        <f t="shared" si="22"/>
        <v>185601249.1905899</v>
      </c>
      <c r="BK38" s="7">
        <f>BK15</f>
        <v>14707326.570300005</v>
      </c>
      <c r="BL38" s="7">
        <f t="shared" ref="BL38:BU40" si="23">BK38+BL15</f>
        <v>31909038.343289971</v>
      </c>
      <c r="BM38" s="7">
        <f t="shared" si="23"/>
        <v>52409728.046399951</v>
      </c>
      <c r="BN38" s="7">
        <f t="shared" si="23"/>
        <v>69197812.051699921</v>
      </c>
      <c r="BO38" s="7">
        <f t="shared" si="23"/>
        <v>87489548.217959896</v>
      </c>
      <c r="BP38" s="63">
        <f t="shared" si="23"/>
        <v>106609472.72981986</v>
      </c>
      <c r="BQ38" s="7">
        <f t="shared" si="23"/>
        <v>124013518.44057982</v>
      </c>
      <c r="BR38" s="7">
        <f t="shared" si="23"/>
        <v>137008774.27213979</v>
      </c>
      <c r="BS38" s="7">
        <f t="shared" si="23"/>
        <v>155741649.97145978</v>
      </c>
      <c r="BT38" s="7">
        <f t="shared" si="23"/>
        <v>175367071.35693973</v>
      </c>
      <c r="BU38" s="7">
        <f t="shared" si="23"/>
        <v>195141189.22696969</v>
      </c>
      <c r="BV38" s="7">
        <f>BU38+BV15</f>
        <v>215401704.80005965</v>
      </c>
      <c r="BW38" s="7">
        <f>BW15</f>
        <v>19312551.956219982</v>
      </c>
      <c r="BX38" s="7">
        <f t="shared" ref="BX38:CQ40" si="24">BW38+BX15</f>
        <v>39795832.201389968</v>
      </c>
      <c r="BY38" s="7">
        <f t="shared" si="24"/>
        <v>63114664.421499915</v>
      </c>
      <c r="BZ38" s="7">
        <f t="shared" si="24"/>
        <v>81834373.361359894</v>
      </c>
      <c r="CA38" s="7">
        <f t="shared" si="24"/>
        <v>101887933.70987988</v>
      </c>
      <c r="CB38" s="7">
        <f t="shared" si="24"/>
        <v>125582719.60916987</v>
      </c>
      <c r="CC38" s="7">
        <f t="shared" si="24"/>
        <v>146746217.50011984</v>
      </c>
      <c r="CD38" s="7">
        <f t="shared" si="24"/>
        <v>161501396.97931981</v>
      </c>
      <c r="CE38" s="7">
        <f t="shared" si="24"/>
        <v>181220969.57602984</v>
      </c>
      <c r="CF38" s="7">
        <f t="shared" si="24"/>
        <v>205005135.71689981</v>
      </c>
      <c r="CG38" s="7">
        <f t="shared" si="24"/>
        <v>227898552.34689984</v>
      </c>
      <c r="CH38" s="7">
        <f t="shared" si="24"/>
        <v>249306128.17689982</v>
      </c>
      <c r="CI38" s="7">
        <f>CI15</f>
        <v>21044867.169999998</v>
      </c>
      <c r="CJ38" s="7">
        <f t="shared" si="24"/>
        <v>44133226.019999996</v>
      </c>
      <c r="CK38" s="7">
        <f t="shared" si="24"/>
        <v>68434964.950000003</v>
      </c>
      <c r="CL38" s="7">
        <f t="shared" si="24"/>
        <v>92465801.510000005</v>
      </c>
      <c r="CM38" s="7">
        <f t="shared" si="24"/>
        <v>113107218.33</v>
      </c>
      <c r="CN38" s="7">
        <f t="shared" si="24"/>
        <v>136488552.38999999</v>
      </c>
      <c r="CO38" s="7">
        <f t="shared" si="24"/>
        <v>162519658.24000001</v>
      </c>
      <c r="CP38" s="7">
        <f t="shared" si="24"/>
        <v>177377530.71000001</v>
      </c>
      <c r="CQ38" s="7">
        <f t="shared" si="24"/>
        <v>198970399.05000001</v>
      </c>
      <c r="CR38" s="7">
        <f t="shared" ref="CR38:CY40" si="25">CQ38+CR15</f>
        <v>224829089.98000002</v>
      </c>
      <c r="CS38" s="374">
        <f t="shared" si="25"/>
        <v>247724519.43000001</v>
      </c>
      <c r="CT38" s="374">
        <f t="shared" si="25"/>
        <v>271160152.27999997</v>
      </c>
      <c r="CU38" s="375">
        <f>CU15</f>
        <v>22963664.960000005</v>
      </c>
      <c r="CV38" s="402">
        <v>47590981.710000008</v>
      </c>
      <c r="CW38" s="402">
        <v>73159676.280000031</v>
      </c>
      <c r="CX38" s="402">
        <v>98076460.710000023</v>
      </c>
      <c r="CY38" s="376">
        <v>121571647.59000002</v>
      </c>
    </row>
    <row r="39" spans="2:103">
      <c r="B39" s="79" t="s">
        <v>4</v>
      </c>
      <c r="C39" s="84">
        <f t="shared" si="8"/>
        <v>6359545.3848000038</v>
      </c>
      <c r="D39" s="7">
        <f t="shared" si="9"/>
        <v>13881793.433520004</v>
      </c>
      <c r="E39" s="7">
        <f t="shared" si="9"/>
        <v>22894432.468050007</v>
      </c>
      <c r="F39" s="7">
        <f t="shared" si="9"/>
        <v>30260729.827170011</v>
      </c>
      <c r="G39" s="7">
        <f t="shared" si="9"/>
        <v>38331448.705990009</v>
      </c>
      <c r="H39" s="7">
        <f t="shared" si="9"/>
        <v>47079023.108180001</v>
      </c>
      <c r="I39" s="7">
        <f t="shared" si="9"/>
        <v>55713365.245560005</v>
      </c>
      <c r="J39" s="7">
        <f t="shared" si="9"/>
        <v>60612291.498890005</v>
      </c>
      <c r="K39" s="7">
        <f t="shared" si="9"/>
        <v>66749394.597870007</v>
      </c>
      <c r="L39" s="7">
        <f t="shared" si="9"/>
        <v>75699957.000230014</v>
      </c>
      <c r="M39" s="7">
        <f t="shared" si="9"/>
        <v>84229506.823050022</v>
      </c>
      <c r="N39" s="8">
        <f t="shared" si="9"/>
        <v>93406313.360340014</v>
      </c>
      <c r="O39" s="7">
        <f t="shared" si="10"/>
        <v>7039569.3228700049</v>
      </c>
      <c r="P39" s="7">
        <f t="shared" si="19"/>
        <v>14935534.435030006</v>
      </c>
      <c r="Q39" s="7">
        <f t="shared" si="19"/>
        <v>24022782.107000008</v>
      </c>
      <c r="R39" s="7">
        <f t="shared" si="19"/>
        <v>32606236.39853001</v>
      </c>
      <c r="S39" s="7">
        <f t="shared" si="19"/>
        <v>40290144.085200012</v>
      </c>
      <c r="T39" s="7">
        <f t="shared" si="19"/>
        <v>49585301.76544001</v>
      </c>
      <c r="U39" s="7">
        <f t="shared" si="19"/>
        <v>59405684.956360012</v>
      </c>
      <c r="V39" s="7">
        <f t="shared" si="19"/>
        <v>64847622.829810016</v>
      </c>
      <c r="W39" s="7">
        <f t="shared" si="19"/>
        <v>70866213.918370023</v>
      </c>
      <c r="X39" s="7">
        <f t="shared" si="19"/>
        <v>80965602.449220031</v>
      </c>
      <c r="Y39" s="7">
        <f t="shared" si="19"/>
        <v>90451731.678420037</v>
      </c>
      <c r="Z39" s="8">
        <f t="shared" si="19"/>
        <v>100274360.34646004</v>
      </c>
      <c r="AA39" s="7">
        <f>AA16</f>
        <v>7248801.7506999997</v>
      </c>
      <c r="AB39" s="7">
        <f t="shared" si="20"/>
        <v>15893914.672650006</v>
      </c>
      <c r="AC39" s="7">
        <f t="shared" si="20"/>
        <v>26147967.501820009</v>
      </c>
      <c r="AD39" s="7">
        <f t="shared" si="20"/>
        <v>33777652.335710011</v>
      </c>
      <c r="AE39" s="7">
        <f t="shared" si="20"/>
        <v>41419174.636360012</v>
      </c>
      <c r="AF39" s="7">
        <f t="shared" si="20"/>
        <v>49412091.644320011</v>
      </c>
      <c r="AG39" s="7">
        <f t="shared" si="20"/>
        <v>59808610.396640018</v>
      </c>
      <c r="AH39" s="63">
        <f t="shared" si="20"/>
        <v>65504970.419330016</v>
      </c>
      <c r="AI39" s="7">
        <f t="shared" si="20"/>
        <v>72439743.759680018</v>
      </c>
      <c r="AJ39" s="7">
        <f t="shared" si="20"/>
        <v>82750984.190280005</v>
      </c>
      <c r="AK39" s="63">
        <f t="shared" si="20"/>
        <v>91496387.014459997</v>
      </c>
      <c r="AL39" s="7">
        <f t="shared" si="20"/>
        <v>101708223.46658</v>
      </c>
      <c r="AM39" s="63">
        <f>AM16</f>
        <v>6557957.5448799999</v>
      </c>
      <c r="AN39" s="63">
        <f t="shared" si="21"/>
        <v>15868639.45446001</v>
      </c>
      <c r="AO39" s="63">
        <f t="shared" si="21"/>
        <v>23633597.00771001</v>
      </c>
      <c r="AP39" s="63">
        <f t="shared" si="21"/>
        <v>24242775.463900011</v>
      </c>
      <c r="AQ39" s="63">
        <f t="shared" si="21"/>
        <v>27164087.454550009</v>
      </c>
      <c r="AR39" s="7">
        <f t="shared" si="21"/>
        <v>37060405.516120002</v>
      </c>
      <c r="AS39" s="7">
        <f t="shared" si="21"/>
        <v>50165942.181620046</v>
      </c>
      <c r="AT39" s="7">
        <f t="shared" si="21"/>
        <v>57958264.241930053</v>
      </c>
      <c r="AU39" s="7">
        <f t="shared" si="21"/>
        <v>68018597.33739005</v>
      </c>
      <c r="AV39" s="7">
        <f t="shared" si="21"/>
        <v>81336228.519340098</v>
      </c>
      <c r="AW39" s="7">
        <f t="shared" si="21"/>
        <v>94255646.3812401</v>
      </c>
      <c r="AX39" s="7">
        <f t="shared" si="21"/>
        <v>110478321.07999016</v>
      </c>
      <c r="AY39" s="7">
        <f>AY16</f>
        <v>9202345.0258800015</v>
      </c>
      <c r="AZ39" s="7">
        <f t="shared" si="22"/>
        <v>21714889.685570031</v>
      </c>
      <c r="BA39" s="7">
        <f t="shared" si="22"/>
        <v>38030396.612560108</v>
      </c>
      <c r="BB39" s="7">
        <f t="shared" si="22"/>
        <v>52662590.65275012</v>
      </c>
      <c r="BC39" s="7">
        <f t="shared" si="22"/>
        <v>65889047.378690138</v>
      </c>
      <c r="BD39" s="7">
        <f t="shared" si="22"/>
        <v>81992219.820660204</v>
      </c>
      <c r="BE39" s="7">
        <f t="shared" si="22"/>
        <v>97289531.218050241</v>
      </c>
      <c r="BF39" s="7">
        <f t="shared" si="22"/>
        <v>105602076.89997025</v>
      </c>
      <c r="BG39" s="7">
        <f t="shared" si="22"/>
        <v>116943273.40261026</v>
      </c>
      <c r="BH39" s="7">
        <f t="shared" si="22"/>
        <v>131596293.05700029</v>
      </c>
      <c r="BI39" s="7">
        <f t="shared" si="22"/>
        <v>146249148.01313034</v>
      </c>
      <c r="BJ39" s="7">
        <f t="shared" si="22"/>
        <v>163261264.95624039</v>
      </c>
      <c r="BK39" s="7">
        <f>BK16</f>
        <v>9441525.3615599945</v>
      </c>
      <c r="BL39" s="7">
        <f t="shared" si="23"/>
        <v>21989926.592730027</v>
      </c>
      <c r="BM39" s="7">
        <f t="shared" si="23"/>
        <v>38829519.931710079</v>
      </c>
      <c r="BN39" s="7">
        <f t="shared" si="23"/>
        <v>53459623.800320119</v>
      </c>
      <c r="BO39" s="7">
        <f t="shared" si="23"/>
        <v>68177014.155900165</v>
      </c>
      <c r="BP39" s="63">
        <f t="shared" si="23"/>
        <v>84265774.660260201</v>
      </c>
      <c r="BQ39" s="7">
        <f t="shared" si="23"/>
        <v>99082155.87747024</v>
      </c>
      <c r="BR39" s="7">
        <f t="shared" si="23"/>
        <v>108300063.32061024</v>
      </c>
      <c r="BS39" s="7">
        <f t="shared" si="23"/>
        <v>120648669.20227024</v>
      </c>
      <c r="BT39" s="7">
        <f t="shared" si="23"/>
        <v>135798214.66285029</v>
      </c>
      <c r="BU39" s="7">
        <f t="shared" si="23"/>
        <v>151004803.90312034</v>
      </c>
      <c r="BV39" s="7">
        <f>BU39+BV16</f>
        <v>168554255.54409039</v>
      </c>
      <c r="BW39" s="7">
        <f>BW16</f>
        <v>12260340.683549995</v>
      </c>
      <c r="BX39" s="7">
        <f t="shared" si="24"/>
        <v>26932871.862620026</v>
      </c>
      <c r="BY39" s="7">
        <f t="shared" si="24"/>
        <v>44766936.70015008</v>
      </c>
      <c r="BZ39" s="7">
        <f t="shared" si="24"/>
        <v>59280079.042740107</v>
      </c>
      <c r="CA39" s="7">
        <f t="shared" si="24"/>
        <v>74407441.709640145</v>
      </c>
      <c r="CB39" s="7">
        <f t="shared" si="24"/>
        <v>92707375.046620175</v>
      </c>
      <c r="CC39" s="7">
        <f t="shared" si="24"/>
        <v>109791399.50029023</v>
      </c>
      <c r="CD39" s="7">
        <f t="shared" si="24"/>
        <v>119965196.65335023</v>
      </c>
      <c r="CE39" s="7">
        <f t="shared" si="24"/>
        <v>133182371.34941027</v>
      </c>
      <c r="CF39" s="7">
        <f t="shared" si="24"/>
        <v>151372147.16396031</v>
      </c>
      <c r="CG39" s="7">
        <f t="shared" si="24"/>
        <v>167171934.26396033</v>
      </c>
      <c r="CH39" s="7">
        <f t="shared" si="24"/>
        <v>185612564.66396034</v>
      </c>
      <c r="CI39" s="7">
        <f>CI16</f>
        <v>12962899.490000047</v>
      </c>
      <c r="CJ39" s="7">
        <f t="shared" si="24"/>
        <v>29066662.420000054</v>
      </c>
      <c r="CK39" s="7">
        <f t="shared" si="24"/>
        <v>46893939.710000053</v>
      </c>
      <c r="CL39" s="7">
        <f t="shared" si="24"/>
        <v>64194843.430000052</v>
      </c>
      <c r="CM39" s="7">
        <f t="shared" si="24"/>
        <v>79176534.580000043</v>
      </c>
      <c r="CN39" s="7">
        <f t="shared" si="24"/>
        <v>96165785.170000046</v>
      </c>
      <c r="CO39" s="7">
        <f t="shared" si="24"/>
        <v>115860267.81000006</v>
      </c>
      <c r="CP39" s="7">
        <f t="shared" si="24"/>
        <v>125952252.78000006</v>
      </c>
      <c r="CQ39" s="7">
        <f t="shared" si="24"/>
        <v>139188862.26000005</v>
      </c>
      <c r="CR39" s="7">
        <f t="shared" si="25"/>
        <v>157972464.07000005</v>
      </c>
      <c r="CS39" s="374">
        <f t="shared" si="25"/>
        <v>174488754.25000006</v>
      </c>
      <c r="CT39" s="374">
        <f t="shared" si="25"/>
        <v>194132342.27000007</v>
      </c>
      <c r="CU39" s="375">
        <f t="shared" ref="CU39:CU40" si="26">CU16</f>
        <v>13854606.119999999</v>
      </c>
      <c r="CV39" s="402">
        <v>30679057.469999999</v>
      </c>
      <c r="CW39" s="402">
        <v>49352981.670000002</v>
      </c>
      <c r="CX39" s="402">
        <v>67593002.219999999</v>
      </c>
      <c r="CY39" s="376">
        <v>84336258.599999994</v>
      </c>
    </row>
    <row r="40" spans="2:103">
      <c r="B40" s="79" t="s">
        <v>5</v>
      </c>
      <c r="C40" s="84">
        <f t="shared" si="8"/>
        <v>2184274.52</v>
      </c>
      <c r="D40" s="7">
        <f t="shared" si="9"/>
        <v>3995818.37</v>
      </c>
      <c r="E40" s="7">
        <f t="shared" si="9"/>
        <v>6583821.4900000002</v>
      </c>
      <c r="F40" s="7">
        <f t="shared" si="9"/>
        <v>8709310.1600000001</v>
      </c>
      <c r="G40" s="7">
        <f t="shared" si="9"/>
        <v>11413478.059999999</v>
      </c>
      <c r="H40" s="7">
        <f t="shared" si="9"/>
        <v>14176339.309999999</v>
      </c>
      <c r="I40" s="7">
        <f t="shared" si="9"/>
        <v>16724786.139999999</v>
      </c>
      <c r="J40" s="7">
        <f t="shared" si="9"/>
        <v>18302603.209999997</v>
      </c>
      <c r="K40" s="7">
        <f t="shared" si="9"/>
        <v>20923242.019999996</v>
      </c>
      <c r="L40" s="7">
        <f t="shared" si="9"/>
        <v>23736160.019999996</v>
      </c>
      <c r="M40" s="7">
        <f t="shared" si="9"/>
        <v>26282680.919999994</v>
      </c>
      <c r="N40" s="8">
        <f t="shared" si="9"/>
        <v>29046162.019999996</v>
      </c>
      <c r="O40" s="7">
        <f t="shared" si="10"/>
        <v>2562469.87</v>
      </c>
      <c r="P40" s="7">
        <f t="shared" si="19"/>
        <v>4626877.5999999996</v>
      </c>
      <c r="Q40" s="7">
        <f t="shared" si="19"/>
        <v>7353380.4199999999</v>
      </c>
      <c r="R40" s="7">
        <f t="shared" si="19"/>
        <v>9996175.7400000002</v>
      </c>
      <c r="S40" s="7">
        <f t="shared" si="19"/>
        <v>12651231.109999999</v>
      </c>
      <c r="T40" s="7">
        <f t="shared" si="19"/>
        <v>15500831.68</v>
      </c>
      <c r="U40" s="7">
        <f t="shared" si="19"/>
        <v>18313802.899999999</v>
      </c>
      <c r="V40" s="7">
        <f t="shared" si="19"/>
        <v>19988324.039999999</v>
      </c>
      <c r="W40" s="7">
        <f t="shared" si="19"/>
        <v>22498103.219999999</v>
      </c>
      <c r="X40" s="7">
        <f t="shared" si="19"/>
        <v>25720729.689999998</v>
      </c>
      <c r="Y40" s="7">
        <f t="shared" si="19"/>
        <v>28529132.769999996</v>
      </c>
      <c r="Z40" s="8">
        <f t="shared" si="19"/>
        <v>31429275.349999994</v>
      </c>
      <c r="AA40" s="7">
        <f>AA17</f>
        <v>2685688.56</v>
      </c>
      <c r="AB40" s="7">
        <f t="shared" si="20"/>
        <v>4979734.96</v>
      </c>
      <c r="AC40" s="7">
        <f t="shared" si="20"/>
        <v>7544692.1899999995</v>
      </c>
      <c r="AD40" s="7">
        <f t="shared" si="20"/>
        <v>10393567.41</v>
      </c>
      <c r="AE40" s="7">
        <f t="shared" si="20"/>
        <v>13371113.629999999</v>
      </c>
      <c r="AF40" s="7">
        <f t="shared" si="20"/>
        <v>16363485.449999999</v>
      </c>
      <c r="AG40" s="7">
        <f t="shared" si="20"/>
        <v>19559893.59</v>
      </c>
      <c r="AH40" s="63">
        <f t="shared" si="20"/>
        <v>21344276.41</v>
      </c>
      <c r="AI40" s="7">
        <f t="shared" si="20"/>
        <v>24361184.57</v>
      </c>
      <c r="AJ40" s="7">
        <f t="shared" si="20"/>
        <v>27852794.609999999</v>
      </c>
      <c r="AK40" s="63">
        <f t="shared" si="20"/>
        <v>30745664.329999998</v>
      </c>
      <c r="AL40" s="7">
        <f t="shared" si="20"/>
        <v>33855048.809999995</v>
      </c>
      <c r="AM40" s="63">
        <f>AM17</f>
        <v>2991084.45</v>
      </c>
      <c r="AN40" s="63">
        <f t="shared" si="21"/>
        <v>5659390.3399999999</v>
      </c>
      <c r="AO40" s="63">
        <f t="shared" si="21"/>
        <v>8022029.4699999997</v>
      </c>
      <c r="AP40" s="63">
        <f t="shared" si="21"/>
        <v>8979738.8300000001</v>
      </c>
      <c r="AQ40" s="63">
        <f t="shared" si="21"/>
        <v>10707530.98</v>
      </c>
      <c r="AR40" s="7">
        <f t="shared" si="21"/>
        <v>14863266.23</v>
      </c>
      <c r="AS40" s="7">
        <f t="shared" si="21"/>
        <v>18632664.02</v>
      </c>
      <c r="AT40" s="7">
        <f t="shared" si="21"/>
        <v>20992831.73</v>
      </c>
      <c r="AU40" s="7">
        <f t="shared" si="21"/>
        <v>24058681.740000002</v>
      </c>
      <c r="AV40" s="7">
        <f t="shared" si="21"/>
        <v>26823223.960000001</v>
      </c>
      <c r="AW40" s="7">
        <f t="shared" si="21"/>
        <v>29573370.600000001</v>
      </c>
      <c r="AX40" s="7">
        <f t="shared" si="21"/>
        <v>33425693.490000002</v>
      </c>
      <c r="AY40" s="7">
        <f>AY17</f>
        <v>3418709.5</v>
      </c>
      <c r="AZ40" s="7">
        <f t="shared" si="22"/>
        <v>6626538.7300000004</v>
      </c>
      <c r="BA40" s="7">
        <f t="shared" si="22"/>
        <v>10228457.58</v>
      </c>
      <c r="BB40" s="7">
        <f t="shared" si="22"/>
        <v>13258697.699999999</v>
      </c>
      <c r="BC40" s="7">
        <f t="shared" si="22"/>
        <v>16380628.1</v>
      </c>
      <c r="BD40" s="7">
        <f t="shared" si="22"/>
        <v>20597618.170000002</v>
      </c>
      <c r="BE40" s="7">
        <f t="shared" si="22"/>
        <v>24187096.200000003</v>
      </c>
      <c r="BF40" s="7">
        <f t="shared" si="22"/>
        <v>26842647.520000003</v>
      </c>
      <c r="BG40" s="7">
        <f t="shared" si="22"/>
        <v>30788895.070000004</v>
      </c>
      <c r="BH40" s="7">
        <f t="shared" si="22"/>
        <v>34475141.680000007</v>
      </c>
      <c r="BI40" s="7">
        <f t="shared" si="22"/>
        <v>38203714.260000005</v>
      </c>
      <c r="BJ40" s="7">
        <f t="shared" si="22"/>
        <v>42529090.220000006</v>
      </c>
      <c r="BK40" s="7">
        <f>BK17</f>
        <v>3400242.68</v>
      </c>
      <c r="BL40" s="7">
        <f t="shared" si="23"/>
        <v>6849964.29</v>
      </c>
      <c r="BM40" s="7">
        <f t="shared" si="23"/>
        <v>11089516.940000001</v>
      </c>
      <c r="BN40" s="7">
        <f t="shared" si="23"/>
        <v>14674908.260000002</v>
      </c>
      <c r="BO40" s="7">
        <f t="shared" si="23"/>
        <v>18633013.530000001</v>
      </c>
      <c r="BP40" s="63">
        <f t="shared" si="23"/>
        <v>23117340.960000001</v>
      </c>
      <c r="BQ40" s="7">
        <f t="shared" si="23"/>
        <v>26734409.75</v>
      </c>
      <c r="BR40" s="7">
        <f t="shared" si="23"/>
        <v>29318021.190000001</v>
      </c>
      <c r="BS40" s="7">
        <f t="shared" si="23"/>
        <v>33846922.560000002</v>
      </c>
      <c r="BT40" s="7">
        <f t="shared" si="23"/>
        <v>38171241.469999999</v>
      </c>
      <c r="BU40" s="7">
        <f t="shared" si="23"/>
        <v>42438185.039999999</v>
      </c>
      <c r="BV40" s="7">
        <f>BU40+BV17</f>
        <v>47014704.969999999</v>
      </c>
      <c r="BW40" s="7">
        <f>BW17</f>
        <v>3924041.1</v>
      </c>
      <c r="BX40" s="7">
        <f t="shared" si="24"/>
        <v>7541941.7000000002</v>
      </c>
      <c r="BY40" s="7">
        <f t="shared" si="24"/>
        <v>12177313.35</v>
      </c>
      <c r="BZ40" s="7">
        <f t="shared" si="24"/>
        <v>16135692.369999999</v>
      </c>
      <c r="CA40" s="7">
        <f t="shared" si="24"/>
        <v>20353095.359999999</v>
      </c>
      <c r="CB40" s="7">
        <f t="shared" si="24"/>
        <v>25461867.68</v>
      </c>
      <c r="CC40" s="7">
        <f t="shared" si="24"/>
        <v>29685096.27</v>
      </c>
      <c r="CD40" s="7">
        <f t="shared" si="24"/>
        <v>32175341.719999999</v>
      </c>
      <c r="CE40" s="7">
        <f t="shared" si="24"/>
        <v>36972890.089999996</v>
      </c>
      <c r="CF40" s="7">
        <f t="shared" si="24"/>
        <v>41652181.178269997</v>
      </c>
      <c r="CG40" s="7">
        <f t="shared" si="24"/>
        <v>46252698.208269998</v>
      </c>
      <c r="CH40" s="7">
        <f t="shared" si="24"/>
        <v>51344446.87827</v>
      </c>
      <c r="CI40" s="7">
        <f>CI17</f>
        <v>4333776.5</v>
      </c>
      <c r="CJ40" s="7">
        <f t="shared" si="24"/>
        <v>8371714.1799999997</v>
      </c>
      <c r="CK40" s="7">
        <f t="shared" si="24"/>
        <v>13094879.760000002</v>
      </c>
      <c r="CL40" s="7">
        <f t="shared" si="24"/>
        <v>18054185.940000001</v>
      </c>
      <c r="CM40" s="7">
        <f t="shared" si="24"/>
        <v>22519197</v>
      </c>
      <c r="CN40" s="7">
        <f t="shared" si="24"/>
        <v>27482095.140000001</v>
      </c>
      <c r="CO40" s="7">
        <f t="shared" si="24"/>
        <v>32734911.23</v>
      </c>
      <c r="CP40" s="7">
        <f t="shared" si="24"/>
        <v>35383599.5</v>
      </c>
      <c r="CQ40" s="7">
        <f t="shared" si="24"/>
        <v>40613220.640000001</v>
      </c>
      <c r="CR40" s="7">
        <f t="shared" si="25"/>
        <v>46217830.579999998</v>
      </c>
      <c r="CS40" s="374">
        <f t="shared" si="25"/>
        <v>51046867.310000002</v>
      </c>
      <c r="CT40" s="374">
        <f t="shared" si="25"/>
        <v>56237562.590000004</v>
      </c>
      <c r="CU40" s="375">
        <f t="shared" si="26"/>
        <v>4821357.04</v>
      </c>
      <c r="CV40" s="402">
        <v>9096888.8200000003</v>
      </c>
      <c r="CW40" s="402">
        <v>14230246.870000001</v>
      </c>
      <c r="CX40" s="402">
        <v>19344821.870000001</v>
      </c>
      <c r="CY40" s="376">
        <v>24431772.900000002</v>
      </c>
    </row>
    <row r="41" spans="2:103">
      <c r="B41" s="80" t="s">
        <v>30</v>
      </c>
      <c r="C41" s="84">
        <f>C18+C19</f>
        <v>1662607.398289999</v>
      </c>
      <c r="D41" s="7">
        <f>C41+D18+D19</f>
        <v>3399037.0850999993</v>
      </c>
      <c r="E41" s="7">
        <f t="shared" ref="E41:N41" si="27">D41+E18+E19</f>
        <v>5492398.8561699977</v>
      </c>
      <c r="F41" s="7">
        <f t="shared" si="27"/>
        <v>7142617.8823899962</v>
      </c>
      <c r="G41" s="7">
        <f t="shared" si="27"/>
        <v>9016065.0977099929</v>
      </c>
      <c r="H41" s="7">
        <f t="shared" si="27"/>
        <v>10930199.424999991</v>
      </c>
      <c r="I41" s="7">
        <f t="shared" si="27"/>
        <v>12732460.99799999</v>
      </c>
      <c r="J41" s="7">
        <f t="shared" si="27"/>
        <v>14047032.323399991</v>
      </c>
      <c r="K41" s="7">
        <f t="shared" si="27"/>
        <v>15792498.723839991</v>
      </c>
      <c r="L41" s="7">
        <f t="shared" si="27"/>
        <v>17951755.50771999</v>
      </c>
      <c r="M41" s="7">
        <f t="shared" si="27"/>
        <v>20053888.725209989</v>
      </c>
      <c r="N41" s="8">
        <f t="shared" si="27"/>
        <v>21979278.839079987</v>
      </c>
      <c r="O41" s="7">
        <f>O18+O19</f>
        <v>1987729.4850999999</v>
      </c>
      <c r="P41" s="7">
        <f>O41+P18+P19</f>
        <v>4066696.4671299988</v>
      </c>
      <c r="Q41" s="7">
        <f t="shared" ref="Q41:Y41" si="28">P41+Q18+Q19</f>
        <v>6320033.7854499994</v>
      </c>
      <c r="R41" s="7">
        <f t="shared" si="28"/>
        <v>8414047.3564399984</v>
      </c>
      <c r="S41" s="7">
        <f t="shared" si="28"/>
        <v>10379977.195419997</v>
      </c>
      <c r="T41" s="7">
        <f t="shared" si="28"/>
        <v>12714083.627119996</v>
      </c>
      <c r="U41" s="7">
        <f t="shared" si="28"/>
        <v>15141799.517499994</v>
      </c>
      <c r="V41" s="7">
        <f t="shared" si="28"/>
        <v>16723524.704119993</v>
      </c>
      <c r="W41" s="7">
        <f t="shared" si="28"/>
        <v>18631056.412029993</v>
      </c>
      <c r="X41" s="7">
        <f t="shared" si="28"/>
        <v>21423907.307859994</v>
      </c>
      <c r="Y41" s="7">
        <f t="shared" si="28"/>
        <v>24067177.423689995</v>
      </c>
      <c r="Z41" s="8">
        <f>Y41+Z18+Z19</f>
        <v>26490622.334589995</v>
      </c>
      <c r="AA41" s="7">
        <f>AA18+AA19</f>
        <v>2454303.6726299995</v>
      </c>
      <c r="AB41" s="7">
        <f>AA41+AB18+AB19</f>
        <v>5035589.5923099993</v>
      </c>
      <c r="AC41" s="7">
        <f t="shared" ref="AC41:AL41" si="29">AB41+AC18+AC19</f>
        <v>7880943.59045</v>
      </c>
      <c r="AD41" s="7">
        <f t="shared" si="29"/>
        <v>10458927.09491</v>
      </c>
      <c r="AE41" s="7">
        <f t="shared" si="29"/>
        <v>13286376.54621</v>
      </c>
      <c r="AF41" s="7">
        <f t="shared" si="29"/>
        <v>15962395.100200001</v>
      </c>
      <c r="AG41" s="7">
        <f>AF41+AG18+AG19</f>
        <v>19118823.952460002</v>
      </c>
      <c r="AH41" s="63">
        <f t="shared" si="29"/>
        <v>21163345.61919</v>
      </c>
      <c r="AI41" s="7">
        <f t="shared" si="29"/>
        <v>23918131.248860002</v>
      </c>
      <c r="AJ41" s="7">
        <f t="shared" si="29"/>
        <v>27314989.317190003</v>
      </c>
      <c r="AK41" s="63">
        <f t="shared" si="29"/>
        <v>30355023.848880004</v>
      </c>
      <c r="AL41" s="7">
        <f t="shared" si="29"/>
        <v>33288288.435670003</v>
      </c>
      <c r="AM41" s="63">
        <f>AM18+AM19</f>
        <v>3042044.2652499997</v>
      </c>
      <c r="AN41" s="63">
        <f t="shared" ref="AN41:AS41" si="30">AM41+AN18+AN19</f>
        <v>6408127.7292499989</v>
      </c>
      <c r="AO41" s="63">
        <f t="shared" si="30"/>
        <v>8776131.1419400014</v>
      </c>
      <c r="AP41" s="63">
        <f t="shared" si="30"/>
        <v>9009004.840330001</v>
      </c>
      <c r="AQ41" s="63">
        <f t="shared" si="30"/>
        <v>10005252.839890001</v>
      </c>
      <c r="AR41" s="7">
        <f t="shared" si="30"/>
        <v>13147171.748020001</v>
      </c>
      <c r="AS41" s="7">
        <f t="shared" si="30"/>
        <v>16813525.10441</v>
      </c>
      <c r="AT41" s="7">
        <f>AS41+AT18+AT19</f>
        <v>19127841.932070002</v>
      </c>
      <c r="AU41" s="7">
        <f>AT41+AU18+AU19</f>
        <v>22446061.226190004</v>
      </c>
      <c r="AV41" s="7">
        <f>AU41+AV18+AV19</f>
        <v>26284332.724780008</v>
      </c>
      <c r="AW41" s="7">
        <f>AV41+AW18+AW19</f>
        <v>30111787.966380008</v>
      </c>
      <c r="AX41" s="7">
        <f>AW41+AX18+AX19</f>
        <v>34266255.168330006</v>
      </c>
      <c r="AY41" s="7">
        <f>AY18+AY19</f>
        <v>3395528.6727899979</v>
      </c>
      <c r="AZ41" s="7">
        <f t="shared" ref="AZ41:BE41" si="31">AY41+AZ18+AZ19</f>
        <v>7413906.9485799987</v>
      </c>
      <c r="BA41" s="7">
        <f t="shared" si="31"/>
        <v>12171912.329779999</v>
      </c>
      <c r="BB41" s="7">
        <f t="shared" si="31"/>
        <v>16489289.738360001</v>
      </c>
      <c r="BC41" s="7">
        <f t="shared" si="31"/>
        <v>20413730.384460002</v>
      </c>
      <c r="BD41" s="7">
        <f t="shared" si="31"/>
        <v>25085301.273810003</v>
      </c>
      <c r="BE41" s="7">
        <f t="shared" si="31"/>
        <v>29296128.91793</v>
      </c>
      <c r="BF41" s="7">
        <f>BE41+BF18+BF19</f>
        <v>32050536.32779</v>
      </c>
      <c r="BG41" s="7">
        <f>BF41+BG18+BG19</f>
        <v>36141977.178740002</v>
      </c>
      <c r="BH41" s="7">
        <f>BG41+BH18+BH19</f>
        <v>40773348.700530007</v>
      </c>
      <c r="BI41" s="7">
        <f>BH41+BI18+BI19</f>
        <v>45333860.574230008</v>
      </c>
      <c r="BJ41" s="7">
        <f>BI41+BJ18+BJ19</f>
        <v>50123357.95446001</v>
      </c>
      <c r="BK41" s="7">
        <f>BK18+BK19</f>
        <v>3887704.6640699999</v>
      </c>
      <c r="BL41" s="7">
        <f t="shared" ref="BL41:CF41" si="32">BK41+BL18+BL19</f>
        <v>8585480.2823799998</v>
      </c>
      <c r="BM41" s="7">
        <f t="shared" si="32"/>
        <v>14208511.271470001</v>
      </c>
      <c r="BN41" s="7">
        <f t="shared" si="32"/>
        <v>18888927.900570001</v>
      </c>
      <c r="BO41" s="7">
        <f t="shared" si="32"/>
        <v>23875508.079620004</v>
      </c>
      <c r="BP41" s="7">
        <f t="shared" si="32"/>
        <v>28979244.160860002</v>
      </c>
      <c r="BQ41" s="7">
        <f t="shared" si="32"/>
        <v>33638654.365900002</v>
      </c>
      <c r="BR41" s="7">
        <f t="shared" si="32"/>
        <v>36928639.623620003</v>
      </c>
      <c r="BS41" s="7">
        <f t="shared" si="32"/>
        <v>41831752.090560004</v>
      </c>
      <c r="BT41" s="7">
        <f t="shared" si="32"/>
        <v>47047143.0167</v>
      </c>
      <c r="BU41" s="7">
        <f t="shared" si="32"/>
        <v>52283717.714479998</v>
      </c>
      <c r="BV41" s="7">
        <f t="shared" si="32"/>
        <v>57552843.577590004</v>
      </c>
      <c r="BW41" s="7">
        <f>BW18+BW19</f>
        <v>5014844.8703400027</v>
      </c>
      <c r="BX41" s="7">
        <f t="shared" si="32"/>
        <v>10733053.525270006</v>
      </c>
      <c r="BY41" s="7">
        <f t="shared" si="32"/>
        <v>17260027.623490006</v>
      </c>
      <c r="BZ41" s="7">
        <f t="shared" si="32"/>
        <v>22503655.77407001</v>
      </c>
      <c r="CA41" s="7">
        <f t="shared" si="32"/>
        <v>28153574.881060008</v>
      </c>
      <c r="CB41" s="7">
        <f t="shared" si="32"/>
        <v>34641614.415170006</v>
      </c>
      <c r="CC41" s="7">
        <f t="shared" si="32"/>
        <v>40343978.656990014</v>
      </c>
      <c r="CD41" s="7">
        <f t="shared" si="32"/>
        <v>44320293.410250016</v>
      </c>
      <c r="CE41" s="7">
        <f t="shared" si="32"/>
        <v>49640973.213890024</v>
      </c>
      <c r="CF41" s="7">
        <f t="shared" si="32"/>
        <v>56374347.517175034</v>
      </c>
      <c r="CG41" s="7">
        <f>CF41+CG18+CG19</f>
        <v>63425642.10717503</v>
      </c>
      <c r="CH41" s="7">
        <f>CG41+CH18+CH19</f>
        <v>69753199.757175028</v>
      </c>
      <c r="CI41" s="7">
        <f>CI18+CI19</f>
        <v>6279834.6300000027</v>
      </c>
      <c r="CJ41" s="7">
        <f t="shared" ref="CJ41:CT41" si="33">CI41+CJ18+CJ19</f>
        <v>13261136.190000003</v>
      </c>
      <c r="CK41" s="7">
        <f t="shared" si="33"/>
        <v>20226748.660000004</v>
      </c>
      <c r="CL41" s="7">
        <f t="shared" si="33"/>
        <v>26996908.050000004</v>
      </c>
      <c r="CM41" s="7">
        <f t="shared" si="33"/>
        <v>32850757.990000006</v>
      </c>
      <c r="CN41" s="7">
        <f t="shared" si="33"/>
        <v>39242420.710000008</v>
      </c>
      <c r="CO41" s="7">
        <f t="shared" si="33"/>
        <v>46224825.500000015</v>
      </c>
      <c r="CP41" s="7">
        <f t="shared" si="33"/>
        <v>50060842.600000016</v>
      </c>
      <c r="CQ41" s="7">
        <f t="shared" si="33"/>
        <v>55776548.980000019</v>
      </c>
      <c r="CR41" s="7">
        <f t="shared" si="33"/>
        <v>62952317.790000021</v>
      </c>
      <c r="CS41" s="7">
        <f t="shared" si="33"/>
        <v>69183966.080000013</v>
      </c>
      <c r="CT41" s="7">
        <f t="shared" si="33"/>
        <v>75627345.290000021</v>
      </c>
      <c r="CU41" s="7">
        <f>CU18+CU19</f>
        <v>6115064.6800000006</v>
      </c>
      <c r="CV41" s="402">
        <v>12766392.730000002</v>
      </c>
      <c r="CW41" s="402">
        <v>19600975.580000002</v>
      </c>
      <c r="CX41" s="402">
        <v>26367225.800000004</v>
      </c>
      <c r="CY41" s="376">
        <v>32586254.160000004</v>
      </c>
    </row>
    <row r="42" spans="2:103">
      <c r="B42" s="79"/>
      <c r="C42" s="84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8"/>
      <c r="AA42" s="7"/>
      <c r="AB42" s="7"/>
      <c r="AK42" s="62"/>
      <c r="CR42" s="7"/>
      <c r="CS42" s="374"/>
      <c r="CT42" s="374"/>
      <c r="CY42" s="109"/>
    </row>
    <row r="43" spans="2:103">
      <c r="B43" s="78" t="s">
        <v>7</v>
      </c>
      <c r="C43" s="84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  <c r="AA43" s="7"/>
      <c r="AB43" s="7"/>
      <c r="AK43" s="62"/>
      <c r="CY43" s="109"/>
    </row>
    <row r="44" spans="2:103">
      <c r="B44" s="79" t="s">
        <v>1</v>
      </c>
      <c r="C44" s="84">
        <f t="shared" si="8"/>
        <v>11785430.362749904</v>
      </c>
      <c r="D44" s="7">
        <f t="shared" si="9"/>
        <v>23529210.019869819</v>
      </c>
      <c r="E44" s="7">
        <f t="shared" si="9"/>
        <v>37206016.534999743</v>
      </c>
      <c r="F44" s="7">
        <f t="shared" si="9"/>
        <v>48322682.225679666</v>
      </c>
      <c r="G44" s="7">
        <f t="shared" si="9"/>
        <v>60808824.343669578</v>
      </c>
      <c r="H44" s="7">
        <f t="shared" si="9"/>
        <v>73515145.676149487</v>
      </c>
      <c r="I44" s="7">
        <f t="shared" si="9"/>
        <v>85668068.702769399</v>
      </c>
      <c r="J44" s="7">
        <f t="shared" si="9"/>
        <v>93972852.527119368</v>
      </c>
      <c r="K44" s="7">
        <f t="shared" si="9"/>
        <v>106577453.91574927</v>
      </c>
      <c r="L44" s="7">
        <f t="shared" si="9"/>
        <v>120145177.06589919</v>
      </c>
      <c r="M44" s="7">
        <f t="shared" si="9"/>
        <v>132903903.3056291</v>
      </c>
      <c r="N44" s="8">
        <f t="shared" si="9"/>
        <v>144764352.48315904</v>
      </c>
      <c r="O44" s="7">
        <f t="shared" si="10"/>
        <v>12366725.038439926</v>
      </c>
      <c r="P44" s="7">
        <f t="shared" ref="P44:Z47" si="34">O44+P21</f>
        <v>24442102.959969878</v>
      </c>
      <c r="Q44" s="7">
        <f t="shared" si="34"/>
        <v>37483202.532489784</v>
      </c>
      <c r="R44" s="7">
        <f t="shared" si="34"/>
        <v>49619488.695239693</v>
      </c>
      <c r="S44" s="7">
        <f t="shared" si="34"/>
        <v>61188634.29145962</v>
      </c>
      <c r="T44" s="7">
        <f t="shared" si="34"/>
        <v>74032152.316869557</v>
      </c>
      <c r="U44" s="7">
        <f t="shared" si="34"/>
        <v>86866066.954539493</v>
      </c>
      <c r="V44" s="7">
        <f t="shared" si="34"/>
        <v>94862537.890079468</v>
      </c>
      <c r="W44" s="7">
        <f t="shared" si="34"/>
        <v>106852974.8479394</v>
      </c>
      <c r="X44" s="7">
        <f t="shared" si="34"/>
        <v>121123406.47762936</v>
      </c>
      <c r="Y44" s="7">
        <f t="shared" si="34"/>
        <v>134048490.70354927</v>
      </c>
      <c r="Z44" s="8">
        <f t="shared" si="34"/>
        <v>145812865.61326918</v>
      </c>
      <c r="AA44" s="7">
        <f>AA21</f>
        <v>12445899.600479923</v>
      </c>
      <c r="AB44" s="7">
        <f>AA44+AB21</f>
        <v>24489430.373609845</v>
      </c>
      <c r="AC44" s="7">
        <f t="shared" ref="AC44:AL47" si="35">AB44+AC21</f>
        <v>37222199.351699784</v>
      </c>
      <c r="AD44" s="7">
        <f t="shared" si="35"/>
        <v>49649781.468459748</v>
      </c>
      <c r="AE44" s="7">
        <f t="shared" si="35"/>
        <v>62289301.279239707</v>
      </c>
      <c r="AF44" s="7">
        <f t="shared" si="35"/>
        <v>73905608.930949658</v>
      </c>
      <c r="AG44" s="7">
        <f t="shared" si="35"/>
        <v>87096232.370099619</v>
      </c>
      <c r="AH44" s="63">
        <f t="shared" si="35"/>
        <v>94860654.178369612</v>
      </c>
      <c r="AI44" s="7">
        <f>AH44+AI21</f>
        <v>107468197.15950955</v>
      </c>
      <c r="AJ44" s="7">
        <f>AI44+AJ21</f>
        <v>121710553.96625949</v>
      </c>
      <c r="AK44" s="63">
        <f>AJ44+AK21</f>
        <v>133675190.21066943</v>
      </c>
      <c r="AL44" s="7">
        <f>AK44+AL21</f>
        <v>145964401.16741934</v>
      </c>
      <c r="AM44" s="63">
        <f>AM21</f>
        <v>13329925.155469827</v>
      </c>
      <c r="AN44" s="63">
        <f t="shared" ref="AN44:AX47" si="36">AM44+AN21</f>
        <v>26465094.001449708</v>
      </c>
      <c r="AO44" s="63">
        <f t="shared" si="36"/>
        <v>35256509.532709673</v>
      </c>
      <c r="AP44" s="63">
        <f t="shared" si="36"/>
        <v>36319745.837119669</v>
      </c>
      <c r="AQ44" s="63">
        <f t="shared" si="36"/>
        <v>43127802.677549645</v>
      </c>
      <c r="AR44" s="7">
        <f t="shared" si="36"/>
        <v>56901890.647829548</v>
      </c>
      <c r="AS44" s="7">
        <f t="shared" si="36"/>
        <v>70848963.733879477</v>
      </c>
      <c r="AT44" s="7">
        <f t="shared" si="36"/>
        <v>78705483.329959467</v>
      </c>
      <c r="AU44" s="7">
        <f t="shared" si="36"/>
        <v>92339998.326279372</v>
      </c>
      <c r="AV44" s="7">
        <f t="shared" si="36"/>
        <v>106022537.22870931</v>
      </c>
      <c r="AW44" s="7">
        <f t="shared" si="36"/>
        <v>118923624.02343921</v>
      </c>
      <c r="AX44" s="7">
        <f t="shared" si="36"/>
        <v>132647069.68693909</v>
      </c>
      <c r="AY44" s="7">
        <f>AY21</f>
        <v>12045081.840289913</v>
      </c>
      <c r="AZ44" s="7">
        <f t="shared" ref="AZ44:BJ47" si="37">AY44+AZ21</f>
        <v>24640688.851089843</v>
      </c>
      <c r="BA44" s="7">
        <f t="shared" si="37"/>
        <v>39061225.521959752</v>
      </c>
      <c r="BB44" s="7">
        <f t="shared" si="37"/>
        <v>52274442.394909658</v>
      </c>
      <c r="BC44" s="7">
        <f t="shared" si="37"/>
        <v>63983926.677449584</v>
      </c>
      <c r="BD44" s="7">
        <f t="shared" si="37"/>
        <v>78203178.447109476</v>
      </c>
      <c r="BE44" s="7">
        <f t="shared" si="37"/>
        <v>90934622.528909385</v>
      </c>
      <c r="BF44" s="7">
        <f t="shared" si="37"/>
        <v>98425082.168009371</v>
      </c>
      <c r="BG44" s="7">
        <f t="shared" si="37"/>
        <v>112202945.8317593</v>
      </c>
      <c r="BH44" s="7">
        <f t="shared" si="37"/>
        <v>125788552.1037492</v>
      </c>
      <c r="BI44" s="7">
        <f t="shared" si="37"/>
        <v>138405301.89587912</v>
      </c>
      <c r="BJ44" s="7">
        <f t="shared" si="37"/>
        <v>151682310.17229906</v>
      </c>
      <c r="BK44" s="7">
        <f>BK21</f>
        <v>13415498.825099923</v>
      </c>
      <c r="BL44" s="7">
        <f t="shared" ref="BL44:BU47" si="38">BK44+BL21</f>
        <v>26329653.884279873</v>
      </c>
      <c r="BM44" s="7">
        <f t="shared" si="38"/>
        <v>41151238.274149776</v>
      </c>
      <c r="BN44" s="7">
        <f t="shared" si="38"/>
        <v>53339980.044269703</v>
      </c>
      <c r="BO44" s="7">
        <f t="shared" si="38"/>
        <v>66446993.097949609</v>
      </c>
      <c r="BP44" s="63">
        <f t="shared" si="38"/>
        <v>80078078.517389506</v>
      </c>
      <c r="BQ44" s="7">
        <f t="shared" si="38"/>
        <v>92208095.150949433</v>
      </c>
      <c r="BR44" s="7">
        <f t="shared" si="38"/>
        <v>100014251.78796943</v>
      </c>
      <c r="BS44" s="7">
        <f t="shared" si="38"/>
        <v>114107284.78616932</v>
      </c>
      <c r="BT44" s="7">
        <f t="shared" si="38"/>
        <v>127720048.89109924</v>
      </c>
      <c r="BU44" s="7">
        <f t="shared" si="38"/>
        <v>140518970.29051918</v>
      </c>
      <c r="BV44" s="7">
        <f>BU44+BV21</f>
        <v>153605604.02131909</v>
      </c>
      <c r="BW44" s="7">
        <f>BW21</f>
        <v>13242604.628459875</v>
      </c>
      <c r="BX44" s="7">
        <f t="shared" ref="BX44:CT47" si="39">BW44+BX21</f>
        <v>25993805.11411979</v>
      </c>
      <c r="BY44" s="7">
        <f t="shared" si="39"/>
        <v>41045896.999669671</v>
      </c>
      <c r="BZ44" s="7">
        <f t="shared" si="39"/>
        <v>53098544.461669579</v>
      </c>
      <c r="CA44" s="7">
        <f t="shared" si="39"/>
        <v>65586573.530829489</v>
      </c>
      <c r="CB44" s="7">
        <f t="shared" si="39"/>
        <v>80283095.662169412</v>
      </c>
      <c r="CC44" s="7">
        <f t="shared" si="39"/>
        <v>93062075.400039345</v>
      </c>
      <c r="CD44" s="7">
        <f t="shared" si="39"/>
        <v>101259614.17582932</v>
      </c>
      <c r="CE44" s="7">
        <f t="shared" si="39"/>
        <v>114969067.56604923</v>
      </c>
      <c r="CF44" s="7">
        <f t="shared" si="39"/>
        <v>129454415.19424918</v>
      </c>
      <c r="CG44" s="7">
        <f t="shared" si="39"/>
        <v>143102127.4842492</v>
      </c>
      <c r="CH44" s="7">
        <f t="shared" si="39"/>
        <v>155987938.84424919</v>
      </c>
      <c r="CI44" s="7">
        <f>CI21</f>
        <v>13257212.860000003</v>
      </c>
      <c r="CJ44" s="7">
        <f t="shared" si="39"/>
        <v>27480698.060000017</v>
      </c>
      <c r="CK44" s="7">
        <f t="shared" si="39"/>
        <v>41465069.890000045</v>
      </c>
      <c r="CL44" s="7">
        <f t="shared" si="39"/>
        <v>55418621.130000047</v>
      </c>
      <c r="CM44" s="7">
        <f t="shared" si="39"/>
        <v>68374654.770000055</v>
      </c>
      <c r="CN44" s="7">
        <f t="shared" si="39"/>
        <v>82198072.260000065</v>
      </c>
      <c r="CO44" s="7">
        <f t="shared" si="39"/>
        <v>97084836.76000008</v>
      </c>
      <c r="CP44" s="7">
        <f t="shared" si="39"/>
        <v>104902806.35000007</v>
      </c>
      <c r="CQ44" s="7">
        <f t="shared" si="39"/>
        <v>119117239.6800001</v>
      </c>
      <c r="CR44" s="7">
        <f t="shared" si="39"/>
        <v>134782466.88000014</v>
      </c>
      <c r="CS44" s="374">
        <f t="shared" si="39"/>
        <v>148280926.41000018</v>
      </c>
      <c r="CT44" s="374">
        <f t="shared" si="39"/>
        <v>161994288.59000018</v>
      </c>
      <c r="CU44" s="7">
        <f>CU21</f>
        <v>14494494.430000022</v>
      </c>
      <c r="CV44" s="402">
        <v>28637932.600000042</v>
      </c>
      <c r="CW44" s="402">
        <v>43672444.620000042</v>
      </c>
      <c r="CX44" s="402">
        <v>58278488.100000054</v>
      </c>
      <c r="CY44" s="376">
        <v>72674131.850000113</v>
      </c>
    </row>
    <row r="45" spans="2:103">
      <c r="B45" s="79" t="s">
        <v>3</v>
      </c>
      <c r="C45" s="84">
        <f t="shared" si="8"/>
        <v>84267840.78441976</v>
      </c>
      <c r="D45" s="7">
        <f t="shared" si="9"/>
        <v>168201988.73643959</v>
      </c>
      <c r="E45" s="7">
        <f t="shared" si="9"/>
        <v>267832380.60029939</v>
      </c>
      <c r="F45" s="7">
        <f t="shared" si="9"/>
        <v>347348602.03328919</v>
      </c>
      <c r="G45" s="7">
        <f t="shared" si="9"/>
        <v>436897590.39400905</v>
      </c>
      <c r="H45" s="7">
        <f t="shared" si="9"/>
        <v>530468234.48989898</v>
      </c>
      <c r="I45" s="7">
        <f t="shared" si="9"/>
        <v>619189067.37953877</v>
      </c>
      <c r="J45" s="7">
        <f t="shared" si="9"/>
        <v>672903452.54683888</v>
      </c>
      <c r="K45" s="7">
        <f t="shared" si="9"/>
        <v>757171196.8159188</v>
      </c>
      <c r="L45" s="7">
        <f t="shared" si="9"/>
        <v>852232553.73539865</v>
      </c>
      <c r="M45" s="7">
        <f t="shared" si="9"/>
        <v>943024783.94888854</v>
      </c>
      <c r="N45" s="8">
        <f t="shared" si="9"/>
        <v>1027016471.0180284</v>
      </c>
      <c r="O45" s="7">
        <f t="shared" si="10"/>
        <v>86372774.909299806</v>
      </c>
      <c r="P45" s="7">
        <f t="shared" si="34"/>
        <v>173463726.7196396</v>
      </c>
      <c r="Q45" s="7">
        <f t="shared" si="34"/>
        <v>267339534.17791933</v>
      </c>
      <c r="R45" s="7">
        <f t="shared" si="34"/>
        <v>355397469.64030915</v>
      </c>
      <c r="S45" s="7">
        <f t="shared" si="34"/>
        <v>437698704.56700897</v>
      </c>
      <c r="T45" s="7">
        <f t="shared" si="34"/>
        <v>533756933.53630888</v>
      </c>
      <c r="U45" s="7">
        <f t="shared" si="34"/>
        <v>630387612.49565864</v>
      </c>
      <c r="V45" s="7">
        <f t="shared" si="34"/>
        <v>683769998.93101871</v>
      </c>
      <c r="W45" s="7">
        <f t="shared" si="34"/>
        <v>763206954.17152858</v>
      </c>
      <c r="X45" s="7">
        <f t="shared" si="34"/>
        <v>863936006.27196836</v>
      </c>
      <c r="Y45" s="7">
        <f t="shared" si="34"/>
        <v>956819665.58440828</v>
      </c>
      <c r="Z45" s="8">
        <f t="shared" si="34"/>
        <v>1041977987.6876782</v>
      </c>
      <c r="AA45" s="7">
        <f>AA22</f>
        <v>88086791.252289876</v>
      </c>
      <c r="AB45" s="7">
        <f>AA45+AB22</f>
        <v>174840880.99280965</v>
      </c>
      <c r="AC45" s="7">
        <f t="shared" si="35"/>
        <v>268281397.08602959</v>
      </c>
      <c r="AD45" s="7">
        <f>AC45+AD22</f>
        <v>367864021.38961959</v>
      </c>
      <c r="AE45" s="7">
        <f t="shared" si="35"/>
        <v>476405259.46487945</v>
      </c>
      <c r="AF45" s="7">
        <f t="shared" si="35"/>
        <v>575183759.44295943</v>
      </c>
      <c r="AG45" s="7">
        <f t="shared" si="35"/>
        <v>691335379.5069294</v>
      </c>
      <c r="AH45" s="63">
        <f t="shared" si="35"/>
        <v>752176895.12685943</v>
      </c>
      <c r="AI45" s="7">
        <f t="shared" si="35"/>
        <v>850805470.40226924</v>
      </c>
      <c r="AJ45" s="7">
        <f t="shared" si="35"/>
        <v>966738783.09400916</v>
      </c>
      <c r="AK45" s="63">
        <f t="shared" si="35"/>
        <v>1065250307.4068788</v>
      </c>
      <c r="AL45" s="7">
        <f t="shared" si="35"/>
        <v>1167427177.4498186</v>
      </c>
      <c r="AM45" s="63">
        <f>AM22</f>
        <v>111727401.27096915</v>
      </c>
      <c r="AN45" s="63">
        <f t="shared" si="36"/>
        <v>225549937.30888879</v>
      </c>
      <c r="AO45" s="63">
        <f t="shared" si="36"/>
        <v>299430324.13850892</v>
      </c>
      <c r="AP45" s="63">
        <f t="shared" si="36"/>
        <v>303848845.94687891</v>
      </c>
      <c r="AQ45" s="63">
        <f t="shared" si="36"/>
        <v>351142022.30832887</v>
      </c>
      <c r="AR45" s="7">
        <f t="shared" si="36"/>
        <v>463156386.42132825</v>
      </c>
      <c r="AS45" s="7">
        <f t="shared" si="36"/>
        <v>584223283.4759078</v>
      </c>
      <c r="AT45" s="7">
        <f t="shared" si="36"/>
        <v>650244466.43118787</v>
      </c>
      <c r="AU45" s="7">
        <f t="shared" si="36"/>
        <v>765021911.05971766</v>
      </c>
      <c r="AV45" s="7">
        <f t="shared" si="36"/>
        <v>882737764.0918777</v>
      </c>
      <c r="AW45" s="7">
        <f t="shared" si="36"/>
        <v>995550621.7490077</v>
      </c>
      <c r="AX45" s="7">
        <f t="shared" si="36"/>
        <v>1114801281.6773772</v>
      </c>
      <c r="AY45" s="7">
        <f>AY22</f>
        <v>104939484.44473977</v>
      </c>
      <c r="AZ45" s="7">
        <f t="shared" si="37"/>
        <v>221382962.80897939</v>
      </c>
      <c r="BA45" s="7">
        <f t="shared" si="37"/>
        <v>355887255.58713883</v>
      </c>
      <c r="BB45" s="7">
        <f t="shared" si="37"/>
        <v>465021942.7234484</v>
      </c>
      <c r="BC45" s="7">
        <f t="shared" si="37"/>
        <v>596751069.88916743</v>
      </c>
      <c r="BD45" s="7">
        <f t="shared" si="37"/>
        <v>719513611.40922737</v>
      </c>
      <c r="BE45" s="7">
        <f t="shared" si="37"/>
        <v>840175510.37759662</v>
      </c>
      <c r="BF45" s="7">
        <f t="shared" si="37"/>
        <v>906154500.00055683</v>
      </c>
      <c r="BG45" s="7">
        <f t="shared" si="37"/>
        <v>1023776411.5208163</v>
      </c>
      <c r="BH45" s="7">
        <f t="shared" si="37"/>
        <v>1144615388.9369061</v>
      </c>
      <c r="BI45" s="7">
        <f t="shared" si="37"/>
        <v>1258053456.9063754</v>
      </c>
      <c r="BJ45" s="7">
        <f t="shared" si="37"/>
        <v>1379607517.9848452</v>
      </c>
      <c r="BK45" s="7">
        <f>BK22</f>
        <v>107395676.44830954</v>
      </c>
      <c r="BL45" s="7">
        <f t="shared" si="38"/>
        <v>224367750.68140918</v>
      </c>
      <c r="BM45" s="7">
        <f t="shared" si="38"/>
        <v>365450999.40698862</v>
      </c>
      <c r="BN45" s="7">
        <f t="shared" si="38"/>
        <v>479932388.93768793</v>
      </c>
      <c r="BO45" s="7">
        <f t="shared" si="38"/>
        <v>608518108.80909765</v>
      </c>
      <c r="BP45" s="63">
        <f t="shared" si="38"/>
        <v>742022323.53471708</v>
      </c>
      <c r="BQ45" s="7">
        <f t="shared" si="38"/>
        <v>861209025.92159653</v>
      </c>
      <c r="BR45" s="7">
        <f t="shared" si="38"/>
        <v>935651333.22790658</v>
      </c>
      <c r="BS45" s="7">
        <f t="shared" si="38"/>
        <v>1063722030.6535562</v>
      </c>
      <c r="BT45" s="7">
        <f t="shared" si="38"/>
        <v>1193575563.0219455</v>
      </c>
      <c r="BU45" s="7">
        <f t="shared" si="38"/>
        <v>1317135794.7600453</v>
      </c>
      <c r="BV45" s="7">
        <f>BU45+BV22</f>
        <v>1444184092.5740349</v>
      </c>
      <c r="BW45" s="7">
        <f>BW22</f>
        <v>127414177.24391982</v>
      </c>
      <c r="BX45" s="7">
        <f t="shared" si="39"/>
        <v>252952283.18136966</v>
      </c>
      <c r="BY45" s="7">
        <f t="shared" si="39"/>
        <v>402710118.54150856</v>
      </c>
      <c r="BZ45" s="7">
        <f t="shared" si="39"/>
        <v>521856314.90908819</v>
      </c>
      <c r="CA45" s="7">
        <f t="shared" si="39"/>
        <v>645892914.4250375</v>
      </c>
      <c r="CB45" s="7">
        <f t="shared" si="39"/>
        <v>796034910.86765671</v>
      </c>
      <c r="CC45" s="7">
        <f t="shared" si="39"/>
        <v>927593708.88058674</v>
      </c>
      <c r="CD45" s="7">
        <f t="shared" si="39"/>
        <v>1007672961.3422869</v>
      </c>
      <c r="CE45" s="7">
        <f t="shared" si="39"/>
        <v>1135329063.1987164</v>
      </c>
      <c r="CF45" s="7">
        <f t="shared" si="39"/>
        <v>1281742113.0292916</v>
      </c>
      <c r="CG45" s="7">
        <f t="shared" si="39"/>
        <v>1421757197.9192915</v>
      </c>
      <c r="CH45" s="7">
        <f t="shared" si="39"/>
        <v>1551129980.8292913</v>
      </c>
      <c r="CI45" s="7">
        <f>CI22</f>
        <v>129795154.35999997</v>
      </c>
      <c r="CJ45" s="7">
        <f t="shared" si="39"/>
        <v>272341278.86000007</v>
      </c>
      <c r="CK45" s="7">
        <f t="shared" si="39"/>
        <v>417206954.10000014</v>
      </c>
      <c r="CL45" s="7">
        <f t="shared" si="39"/>
        <v>562574920.6500001</v>
      </c>
      <c r="CM45" s="7">
        <f t="shared" si="39"/>
        <v>694617041.30000019</v>
      </c>
      <c r="CN45" s="7">
        <f t="shared" si="39"/>
        <v>841262017.98000038</v>
      </c>
      <c r="CO45" s="7">
        <f t="shared" si="39"/>
        <v>1002342458.9600005</v>
      </c>
      <c r="CP45" s="7">
        <f t="shared" si="39"/>
        <v>1082610823.2300005</v>
      </c>
      <c r="CQ45" s="7">
        <f t="shared" si="39"/>
        <v>1219662524.5100005</v>
      </c>
      <c r="CR45" s="7">
        <f t="shared" si="39"/>
        <v>1378572623.1200006</v>
      </c>
      <c r="CS45" s="374">
        <f t="shared" si="39"/>
        <v>1516234058.3300004</v>
      </c>
      <c r="CT45" s="374">
        <f t="shared" si="39"/>
        <v>1657608882.5800004</v>
      </c>
      <c r="CU45" s="7">
        <f>CU22</f>
        <v>147446903.32000005</v>
      </c>
      <c r="CV45" s="402">
        <v>297814074.28000015</v>
      </c>
      <c r="CW45" s="402">
        <v>458378247.58000028</v>
      </c>
      <c r="CX45" s="402">
        <v>613541983.88000035</v>
      </c>
      <c r="CY45" s="376">
        <v>766633981.01000035</v>
      </c>
    </row>
    <row r="46" spans="2:103">
      <c r="B46" s="79" t="s">
        <v>4</v>
      </c>
      <c r="C46" s="84">
        <f t="shared" si="8"/>
        <v>60329417.15532995</v>
      </c>
      <c r="D46" s="7">
        <f t="shared" si="9"/>
        <v>126860779.65793985</v>
      </c>
      <c r="E46" s="7">
        <f t="shared" si="9"/>
        <v>205146826.39707971</v>
      </c>
      <c r="F46" s="7">
        <f t="shared" si="9"/>
        <v>267290299.39079964</v>
      </c>
      <c r="G46" s="7">
        <f t="shared" si="9"/>
        <v>338026881.43236953</v>
      </c>
      <c r="H46" s="7">
        <f t="shared" si="9"/>
        <v>412985104.94973934</v>
      </c>
      <c r="I46" s="7">
        <f t="shared" si="9"/>
        <v>484156984.4153592</v>
      </c>
      <c r="J46" s="7">
        <f t="shared" si="9"/>
        <v>514255753.00913924</v>
      </c>
      <c r="K46" s="7">
        <f t="shared" si="9"/>
        <v>569012085.42675924</v>
      </c>
      <c r="L46" s="7">
        <f t="shared" si="9"/>
        <v>643357394.9706291</v>
      </c>
      <c r="M46" s="7">
        <f t="shared" si="9"/>
        <v>712061282.37396896</v>
      </c>
      <c r="N46" s="8">
        <f t="shared" si="9"/>
        <v>782172113.04481888</v>
      </c>
      <c r="O46" s="7">
        <f t="shared" si="10"/>
        <v>58198493.03997995</v>
      </c>
      <c r="P46" s="7">
        <f t="shared" si="34"/>
        <v>125417685.76510988</v>
      </c>
      <c r="Q46" s="7">
        <f t="shared" si="34"/>
        <v>197984397.54563975</v>
      </c>
      <c r="R46" s="7">
        <f t="shared" si="34"/>
        <v>266861445.29553965</v>
      </c>
      <c r="S46" s="7">
        <f t="shared" si="34"/>
        <v>329927059.45915955</v>
      </c>
      <c r="T46" s="7">
        <f t="shared" si="34"/>
        <v>405473281.03765941</v>
      </c>
      <c r="U46" s="7">
        <f t="shared" si="34"/>
        <v>481966532.96859926</v>
      </c>
      <c r="V46" s="7">
        <f t="shared" si="34"/>
        <v>511772973.94319928</v>
      </c>
      <c r="W46" s="7">
        <f t="shared" si="34"/>
        <v>563464994.20178926</v>
      </c>
      <c r="X46" s="7">
        <f t="shared" si="34"/>
        <v>641466303.69361913</v>
      </c>
      <c r="Y46" s="7">
        <f t="shared" si="34"/>
        <v>710442471.137959</v>
      </c>
      <c r="Z46" s="8">
        <f t="shared" si="34"/>
        <v>781030355.41804886</v>
      </c>
      <c r="AA46" s="7">
        <f>AA23</f>
        <v>56899838.527049959</v>
      </c>
      <c r="AB46" s="7">
        <f>AA46+AB23</f>
        <v>122342641.30080989</v>
      </c>
      <c r="AC46" s="7">
        <f t="shared" si="35"/>
        <v>198471381.29100981</v>
      </c>
      <c r="AD46" s="7">
        <f>AC46+AD23</f>
        <v>257164605.52775982</v>
      </c>
      <c r="AE46" s="7">
        <f t="shared" si="35"/>
        <v>315764981.99028981</v>
      </c>
      <c r="AF46" s="7">
        <f t="shared" si="35"/>
        <v>372952488.51610982</v>
      </c>
      <c r="AG46" s="7">
        <f t="shared" si="35"/>
        <v>448130442.5056299</v>
      </c>
      <c r="AH46" s="63">
        <f t="shared" si="35"/>
        <v>476837882.5690099</v>
      </c>
      <c r="AI46" s="7">
        <f t="shared" si="35"/>
        <v>527705113.06975925</v>
      </c>
      <c r="AJ46" s="7">
        <f t="shared" si="35"/>
        <v>598685962.69327819</v>
      </c>
      <c r="AK46" s="63">
        <f t="shared" si="35"/>
        <v>655962920.34237754</v>
      </c>
      <c r="AL46" s="7">
        <f t="shared" si="35"/>
        <v>722268373.21429694</v>
      </c>
      <c r="AM46" s="63">
        <f>AM23</f>
        <v>52059717.608339228</v>
      </c>
      <c r="AN46" s="63">
        <f t="shared" si="36"/>
        <v>120927819.55516797</v>
      </c>
      <c r="AO46" s="63">
        <f t="shared" si="36"/>
        <v>172565210.42588747</v>
      </c>
      <c r="AP46" s="63">
        <f t="shared" si="36"/>
        <v>175403240.09923747</v>
      </c>
      <c r="AQ46" s="63">
        <f t="shared" si="36"/>
        <v>207746255.1610173</v>
      </c>
      <c r="AR46" s="7">
        <f t="shared" si="36"/>
        <v>297085587.05030715</v>
      </c>
      <c r="AS46" s="7">
        <f t="shared" si="36"/>
        <v>390829742.43425721</v>
      </c>
      <c r="AT46" s="7">
        <f t="shared" si="36"/>
        <v>431395939.75148702</v>
      </c>
      <c r="AU46" s="7">
        <f t="shared" si="36"/>
        <v>503244305.01353598</v>
      </c>
      <c r="AV46" s="7">
        <f t="shared" si="36"/>
        <v>590183971.68512571</v>
      </c>
      <c r="AW46" s="7">
        <f t="shared" si="36"/>
        <v>673599349.4018352</v>
      </c>
      <c r="AX46" s="7">
        <f t="shared" si="36"/>
        <v>768983113.58638489</v>
      </c>
      <c r="AY46" s="7">
        <f>AY23</f>
        <v>63494697.472099118</v>
      </c>
      <c r="AZ46" s="7">
        <f t="shared" si="37"/>
        <v>146766074.00157869</v>
      </c>
      <c r="BA46" s="7">
        <f t="shared" si="37"/>
        <v>245520014.49358895</v>
      </c>
      <c r="BB46" s="7">
        <f t="shared" si="37"/>
        <v>327891186.49073827</v>
      </c>
      <c r="BC46" s="7">
        <f t="shared" si="37"/>
        <v>427665044.20820808</v>
      </c>
      <c r="BD46" s="7">
        <f t="shared" si="37"/>
        <v>518774235.88883781</v>
      </c>
      <c r="BE46" s="7">
        <f t="shared" si="37"/>
        <v>611236357.7349478</v>
      </c>
      <c r="BF46" s="7">
        <f t="shared" si="37"/>
        <v>647368186.3282578</v>
      </c>
      <c r="BG46" s="7">
        <f t="shared" si="37"/>
        <v>721954509.13369703</v>
      </c>
      <c r="BH46" s="7">
        <f t="shared" si="37"/>
        <v>812440218.89101684</v>
      </c>
      <c r="BI46" s="7">
        <f t="shared" si="37"/>
        <v>894937532.18682623</v>
      </c>
      <c r="BJ46" s="7">
        <f t="shared" si="37"/>
        <v>987111218.05932581</v>
      </c>
      <c r="BK46" s="7">
        <f>BK23</f>
        <v>63943278.730379276</v>
      </c>
      <c r="BL46" s="7">
        <f t="shared" si="38"/>
        <v>145765813.47659886</v>
      </c>
      <c r="BM46" s="7">
        <f t="shared" si="38"/>
        <v>246933699.33445883</v>
      </c>
      <c r="BN46" s="7">
        <f t="shared" si="38"/>
        <v>330801781.79922825</v>
      </c>
      <c r="BO46" s="7">
        <f t="shared" si="38"/>
        <v>421909960.68582809</v>
      </c>
      <c r="BP46" s="63">
        <f t="shared" si="38"/>
        <v>519094867.82698804</v>
      </c>
      <c r="BQ46" s="7">
        <f t="shared" si="38"/>
        <v>605408373.77323747</v>
      </c>
      <c r="BR46" s="7">
        <f t="shared" si="38"/>
        <v>644147654.1588074</v>
      </c>
      <c r="BS46" s="7">
        <f t="shared" si="38"/>
        <v>720982634.89973664</v>
      </c>
      <c r="BT46" s="7">
        <f t="shared" si="38"/>
        <v>813129869.98143637</v>
      </c>
      <c r="BU46" s="7">
        <f t="shared" si="38"/>
        <v>897190373.07932568</v>
      </c>
      <c r="BV46" s="7">
        <f>BU46+BV23</f>
        <v>988960521.42500532</v>
      </c>
      <c r="BW46" s="7">
        <f>BW23</f>
        <v>73433478.623879537</v>
      </c>
      <c r="BX46" s="7">
        <f t="shared" si="39"/>
        <v>157560533.23942894</v>
      </c>
      <c r="BY46" s="7">
        <f t="shared" si="39"/>
        <v>258711310.95197874</v>
      </c>
      <c r="BZ46" s="7">
        <f t="shared" si="39"/>
        <v>339817701.53259826</v>
      </c>
      <c r="CA46" s="7">
        <f t="shared" si="39"/>
        <v>422745566.76064789</v>
      </c>
      <c r="CB46" s="7">
        <f t="shared" si="39"/>
        <v>525339451.5209778</v>
      </c>
      <c r="CC46" s="7">
        <f t="shared" si="39"/>
        <v>617184334.63735747</v>
      </c>
      <c r="CD46" s="7">
        <f t="shared" si="39"/>
        <v>656841667.84861743</v>
      </c>
      <c r="CE46" s="7">
        <f t="shared" si="39"/>
        <v>732239156.48578715</v>
      </c>
      <c r="CF46" s="7">
        <f t="shared" si="39"/>
        <v>834248034.36609149</v>
      </c>
      <c r="CG46" s="7">
        <f t="shared" si="39"/>
        <v>924793644.44609153</v>
      </c>
      <c r="CH46" s="7">
        <f t="shared" si="39"/>
        <v>1017139597.9660915</v>
      </c>
      <c r="CI46" s="7">
        <f>CI23</f>
        <v>71813161.859999761</v>
      </c>
      <c r="CJ46" s="7">
        <f t="shared" si="39"/>
        <v>165004266.95999977</v>
      </c>
      <c r="CK46" s="7">
        <f t="shared" si="39"/>
        <v>257536769.49999979</v>
      </c>
      <c r="CL46" s="7">
        <f t="shared" si="39"/>
        <v>350720152.94999981</v>
      </c>
      <c r="CM46" s="7">
        <f t="shared" si="39"/>
        <v>433102866.7099998</v>
      </c>
      <c r="CN46" s="7">
        <f t="shared" si="39"/>
        <v>527748999.18999982</v>
      </c>
      <c r="CO46" s="7">
        <f t="shared" si="39"/>
        <v>632685102.14999986</v>
      </c>
      <c r="CP46" s="7">
        <f t="shared" si="39"/>
        <v>671106872.08999979</v>
      </c>
      <c r="CQ46" s="7">
        <f t="shared" si="39"/>
        <v>746748073.54999983</v>
      </c>
      <c r="CR46" s="7">
        <f t="shared" si="39"/>
        <v>850025224.47999978</v>
      </c>
      <c r="CS46" s="374">
        <f t="shared" si="39"/>
        <v>935453020.55999982</v>
      </c>
      <c r="CT46" s="374">
        <f t="shared" si="39"/>
        <v>1030787654.6699998</v>
      </c>
      <c r="CU46" s="7">
        <f>CU23</f>
        <v>75255286.940000027</v>
      </c>
      <c r="CV46" s="402">
        <v>165905767.81000006</v>
      </c>
      <c r="CW46" s="402">
        <v>263241191.48000008</v>
      </c>
      <c r="CX46" s="402">
        <v>358102424.75000006</v>
      </c>
      <c r="CY46" s="376">
        <v>448251463.66000009</v>
      </c>
    </row>
    <row r="47" spans="2:103">
      <c r="B47" s="79" t="s">
        <v>5</v>
      </c>
      <c r="C47" s="84">
        <f t="shared" si="8"/>
        <v>32700936.660000015</v>
      </c>
      <c r="D47" s="7">
        <f t="shared" ref="D47:N47" si="40">C47+D24</f>
        <v>59476358.37000002</v>
      </c>
      <c r="E47" s="7">
        <f t="shared" si="40"/>
        <v>96789031.060000002</v>
      </c>
      <c r="F47" s="7">
        <f t="shared" si="40"/>
        <v>126540496.35000002</v>
      </c>
      <c r="G47" s="7">
        <f t="shared" si="40"/>
        <v>161528287.13000003</v>
      </c>
      <c r="H47" s="7">
        <f t="shared" si="40"/>
        <v>199866985.16000003</v>
      </c>
      <c r="I47" s="7">
        <f t="shared" si="40"/>
        <v>231554174.23000002</v>
      </c>
      <c r="J47" s="7">
        <f t="shared" si="40"/>
        <v>249577903.51000002</v>
      </c>
      <c r="K47" s="7">
        <f t="shared" si="40"/>
        <v>289102994.78000003</v>
      </c>
      <c r="L47" s="7">
        <f t="shared" si="40"/>
        <v>326612265.42000002</v>
      </c>
      <c r="M47" s="7">
        <f t="shared" si="40"/>
        <v>360091637.05000001</v>
      </c>
      <c r="N47" s="8">
        <f t="shared" si="40"/>
        <v>394627012.69</v>
      </c>
      <c r="O47" s="7">
        <f t="shared" si="10"/>
        <v>34421879.340000004</v>
      </c>
      <c r="P47" s="7">
        <f t="shared" si="34"/>
        <v>63413355.020000026</v>
      </c>
      <c r="Q47" s="7">
        <f t="shared" si="34"/>
        <v>99821720.350000024</v>
      </c>
      <c r="R47" s="7">
        <f t="shared" si="34"/>
        <v>134372875.80000001</v>
      </c>
      <c r="S47" s="7">
        <f t="shared" si="34"/>
        <v>169017495.33000001</v>
      </c>
      <c r="T47" s="7">
        <f t="shared" si="34"/>
        <v>208368538.84000003</v>
      </c>
      <c r="U47" s="7">
        <f t="shared" si="34"/>
        <v>243091355.55000004</v>
      </c>
      <c r="V47" s="7">
        <f t="shared" si="34"/>
        <v>261786027.39000005</v>
      </c>
      <c r="W47" s="7">
        <f t="shared" si="34"/>
        <v>299787963.04000008</v>
      </c>
      <c r="X47" s="7">
        <f t="shared" si="34"/>
        <v>340309163.07000005</v>
      </c>
      <c r="Y47" s="7">
        <f t="shared" si="34"/>
        <v>377369769.26000005</v>
      </c>
      <c r="Z47" s="8">
        <f t="shared" si="34"/>
        <v>411962518.87000006</v>
      </c>
      <c r="AA47" s="7">
        <f>AA24</f>
        <v>35584808.080000006</v>
      </c>
      <c r="AB47" s="7">
        <f>AA47+AB24</f>
        <v>65688570.520000011</v>
      </c>
      <c r="AC47" s="7">
        <f t="shared" si="35"/>
        <v>102185749.70000002</v>
      </c>
      <c r="AD47" s="7">
        <f>AC47+AD24</f>
        <v>138876866.60000002</v>
      </c>
      <c r="AE47" s="7">
        <f t="shared" si="35"/>
        <v>175725674.30000004</v>
      </c>
      <c r="AF47" s="7">
        <f t="shared" si="35"/>
        <v>213812052.55000004</v>
      </c>
      <c r="AG47" s="7">
        <f t="shared" si="35"/>
        <v>251191806.16000006</v>
      </c>
      <c r="AH47" s="63">
        <f t="shared" si="35"/>
        <v>270424204.98000008</v>
      </c>
      <c r="AI47" s="7">
        <f t="shared" si="35"/>
        <v>311533568.7100001</v>
      </c>
      <c r="AJ47" s="7">
        <f t="shared" si="35"/>
        <v>353756752.06000012</v>
      </c>
      <c r="AK47" s="63">
        <f t="shared" si="35"/>
        <v>390262530.00000012</v>
      </c>
      <c r="AL47" s="7">
        <f t="shared" si="35"/>
        <v>427489078.16000009</v>
      </c>
      <c r="AM47" s="63">
        <f>AM24</f>
        <v>40362022.830000006</v>
      </c>
      <c r="AN47" s="63">
        <f t="shared" si="36"/>
        <v>73210302.880000025</v>
      </c>
      <c r="AO47" s="63">
        <f t="shared" si="36"/>
        <v>98155172.030000031</v>
      </c>
      <c r="AP47" s="63">
        <f t="shared" si="36"/>
        <v>104168711.95000003</v>
      </c>
      <c r="AQ47" s="63">
        <f t="shared" si="36"/>
        <v>141640017.74000004</v>
      </c>
      <c r="AR47" s="7">
        <f t="shared" si="36"/>
        <v>200764280.12000006</v>
      </c>
      <c r="AS47" s="7">
        <f t="shared" si="36"/>
        <v>245680078.89000008</v>
      </c>
      <c r="AT47" s="7">
        <f t="shared" si="36"/>
        <v>267045154.49000007</v>
      </c>
      <c r="AU47" s="7">
        <f t="shared" si="36"/>
        <v>310879478.07000005</v>
      </c>
      <c r="AV47" s="7">
        <f t="shared" si="36"/>
        <v>347155168.04000002</v>
      </c>
      <c r="AW47" s="7">
        <f t="shared" si="36"/>
        <v>384215188.45000005</v>
      </c>
      <c r="AX47" s="7">
        <f t="shared" si="36"/>
        <v>432223863.61000001</v>
      </c>
      <c r="AY47" s="7">
        <f>AY24</f>
        <v>40711017.520000011</v>
      </c>
      <c r="AZ47" s="7">
        <f t="shared" si="37"/>
        <v>77260270.410000026</v>
      </c>
      <c r="BA47" s="7">
        <f t="shared" si="37"/>
        <v>119908560.82000004</v>
      </c>
      <c r="BB47" s="7">
        <f t="shared" si="37"/>
        <v>155312783.01000005</v>
      </c>
      <c r="BC47" s="7">
        <f t="shared" si="37"/>
        <v>202889126.28000006</v>
      </c>
      <c r="BD47" s="7">
        <f t="shared" si="37"/>
        <v>240621388.16000006</v>
      </c>
      <c r="BE47" s="7">
        <f t="shared" si="37"/>
        <v>281686272.19000006</v>
      </c>
      <c r="BF47" s="7">
        <f t="shared" si="37"/>
        <v>303720209.35000008</v>
      </c>
      <c r="BG47" s="7">
        <f t="shared" si="37"/>
        <v>352517654.43000007</v>
      </c>
      <c r="BH47" s="7">
        <f t="shared" si="37"/>
        <v>394944177.50000006</v>
      </c>
      <c r="BI47" s="7">
        <f t="shared" si="37"/>
        <v>435166584.46000004</v>
      </c>
      <c r="BJ47" s="7">
        <f t="shared" si="37"/>
        <v>480901310.61000001</v>
      </c>
      <c r="BK47" s="7">
        <f>BK24</f>
        <v>39765013.710000001</v>
      </c>
      <c r="BL47" s="7">
        <f t="shared" si="38"/>
        <v>77012596.060000002</v>
      </c>
      <c r="BM47" s="7">
        <f t="shared" si="38"/>
        <v>123457897.51000001</v>
      </c>
      <c r="BN47" s="7">
        <f t="shared" si="38"/>
        <v>163175014.69</v>
      </c>
      <c r="BO47" s="7">
        <f t="shared" si="38"/>
        <v>206583546.81999999</v>
      </c>
      <c r="BP47" s="63">
        <f t="shared" si="38"/>
        <v>254000905.79000002</v>
      </c>
      <c r="BQ47" s="7">
        <f t="shared" si="38"/>
        <v>295210462.06</v>
      </c>
      <c r="BR47" s="7">
        <f t="shared" si="38"/>
        <v>317913877.63999999</v>
      </c>
      <c r="BS47" s="7">
        <f t="shared" si="38"/>
        <v>371168260.28999996</v>
      </c>
      <c r="BT47" s="7">
        <f t="shared" si="38"/>
        <v>416672003.05999994</v>
      </c>
      <c r="BU47" s="7">
        <f t="shared" si="38"/>
        <v>459892572.67999995</v>
      </c>
      <c r="BV47" s="7">
        <f>BU47+BV24</f>
        <v>505801482.30999994</v>
      </c>
      <c r="BW47" s="7">
        <f>BW24</f>
        <v>44968165.349999994</v>
      </c>
      <c r="BX47" s="7">
        <f t="shared" si="39"/>
        <v>81858043.299999997</v>
      </c>
      <c r="BY47" s="7">
        <f t="shared" si="39"/>
        <v>131443235.88</v>
      </c>
      <c r="BZ47" s="7">
        <f t="shared" si="39"/>
        <v>171975360.91</v>
      </c>
      <c r="CA47" s="7">
        <f t="shared" si="39"/>
        <v>216237281.78</v>
      </c>
      <c r="CB47" s="7">
        <f t="shared" si="39"/>
        <v>268905885.81999999</v>
      </c>
      <c r="CC47" s="7">
        <f t="shared" si="39"/>
        <v>310953778.45999998</v>
      </c>
      <c r="CD47" s="7">
        <f t="shared" si="39"/>
        <v>333689211.33999997</v>
      </c>
      <c r="CE47" s="7">
        <f t="shared" si="39"/>
        <v>387644753.90999997</v>
      </c>
      <c r="CF47" s="7">
        <f t="shared" si="39"/>
        <v>434456212.23014998</v>
      </c>
      <c r="CG47" s="7">
        <f t="shared" si="39"/>
        <v>479866353.59015</v>
      </c>
      <c r="CH47" s="7">
        <f t="shared" si="39"/>
        <v>526624498.76015002</v>
      </c>
      <c r="CI47" s="7">
        <f>CI24</f>
        <v>45326826.499999993</v>
      </c>
      <c r="CJ47" s="7">
        <f t="shared" si="39"/>
        <v>86715372.329999983</v>
      </c>
      <c r="CK47" s="7">
        <f t="shared" si="39"/>
        <v>133593927.47</v>
      </c>
      <c r="CL47" s="7">
        <f t="shared" si="39"/>
        <v>181728699.85000002</v>
      </c>
      <c r="CM47" s="7">
        <f t="shared" si="39"/>
        <v>226973005.82000002</v>
      </c>
      <c r="CN47" s="7">
        <f t="shared" si="39"/>
        <v>276278678.53000003</v>
      </c>
      <c r="CO47" s="7">
        <f t="shared" si="39"/>
        <v>325256993.89999998</v>
      </c>
      <c r="CP47" s="7">
        <f t="shared" si="39"/>
        <v>348504307.04999995</v>
      </c>
      <c r="CQ47" s="7">
        <f t="shared" si="39"/>
        <v>402496154.14999998</v>
      </c>
      <c r="CR47" s="7">
        <f t="shared" si="39"/>
        <v>456276539.84999996</v>
      </c>
      <c r="CS47" s="374">
        <f t="shared" si="39"/>
        <v>504019192.13999999</v>
      </c>
      <c r="CT47" s="374">
        <f t="shared" si="39"/>
        <v>551665273.05999994</v>
      </c>
      <c r="CU47" s="7">
        <f>CU24</f>
        <v>49759639.159999989</v>
      </c>
      <c r="CV47" s="402">
        <v>90947370.679999992</v>
      </c>
      <c r="CW47" s="402">
        <v>140934913.26999998</v>
      </c>
      <c r="CX47" s="402">
        <v>189443460.87</v>
      </c>
      <c r="CY47" s="376">
        <v>239053690.50999999</v>
      </c>
    </row>
    <row r="48" spans="2:103" ht="14.65" thickBot="1">
      <c r="B48" s="81" t="s">
        <v>30</v>
      </c>
      <c r="C48" s="85">
        <f>C25+C26</f>
        <v>14271795.682310024</v>
      </c>
      <c r="D48" s="30">
        <f>C48+D25+D26</f>
        <v>29148738.784190033</v>
      </c>
      <c r="E48" s="30">
        <f t="shared" ref="E48:N48" si="41">D48+E25+E26</f>
        <v>46244094.628980041</v>
      </c>
      <c r="F48" s="30">
        <f t="shared" si="41"/>
        <v>60413988.177810073</v>
      </c>
      <c r="G48" s="30">
        <f t="shared" si="41"/>
        <v>76066695.298420101</v>
      </c>
      <c r="H48" s="30">
        <f t="shared" si="41"/>
        <v>92156311.33731012</v>
      </c>
      <c r="I48" s="30">
        <f t="shared" si="41"/>
        <v>107844964.24310014</v>
      </c>
      <c r="J48" s="30">
        <f t="shared" si="41"/>
        <v>117305304.97967015</v>
      </c>
      <c r="K48" s="30">
        <f t="shared" si="41"/>
        <v>131893178.29645017</v>
      </c>
      <c r="L48" s="30">
        <f t="shared" si="41"/>
        <v>149171798.32926017</v>
      </c>
      <c r="M48" s="30">
        <f t="shared" si="41"/>
        <v>165783160.51025018</v>
      </c>
      <c r="N48" s="44">
        <f t="shared" si="41"/>
        <v>180581645.93916017</v>
      </c>
      <c r="O48" s="30">
        <f>O25+O26</f>
        <v>15542843.448560005</v>
      </c>
      <c r="P48" s="30">
        <f>O48+P25+P26</f>
        <v>31729240.677420016</v>
      </c>
      <c r="Q48" s="30">
        <f t="shared" ref="Q48:Z48" si="42">P48+Q25+Q26</f>
        <v>49000503.459500022</v>
      </c>
      <c r="R48" s="30">
        <f t="shared" si="42"/>
        <v>65302687.284520023</v>
      </c>
      <c r="S48" s="30">
        <f t="shared" si="42"/>
        <v>80291456.699860036</v>
      </c>
      <c r="T48" s="30">
        <f t="shared" si="42"/>
        <v>97650000.972600028</v>
      </c>
      <c r="U48" s="30">
        <f t="shared" si="42"/>
        <v>115497420.36400002</v>
      </c>
      <c r="V48" s="30">
        <f t="shared" si="42"/>
        <v>125338890.56269003</v>
      </c>
      <c r="W48" s="30">
        <f t="shared" si="42"/>
        <v>139794138.53595003</v>
      </c>
      <c r="X48" s="30">
        <f t="shared" si="42"/>
        <v>159062104.13304004</v>
      </c>
      <c r="Y48" s="30">
        <f t="shared" si="42"/>
        <v>176796946.48755005</v>
      </c>
      <c r="Z48" s="44">
        <f t="shared" si="42"/>
        <v>192742744.39441004</v>
      </c>
      <c r="AA48" s="30">
        <f>AA25+AA26</f>
        <v>16514078.977560015</v>
      </c>
      <c r="AB48" s="30">
        <f>AA48+AB25+AB26</f>
        <v>33556148.516310014</v>
      </c>
      <c r="AC48" s="30">
        <f t="shared" ref="AC48:AK48" si="43">AB48+AC25+AC26</f>
        <v>51477763.282610007</v>
      </c>
      <c r="AD48" s="30">
        <f t="shared" si="43"/>
        <v>69634212.820400015</v>
      </c>
      <c r="AE48" s="30">
        <f t="shared" si="43"/>
        <v>88262694.290230036</v>
      </c>
      <c r="AF48" s="30">
        <f t="shared" si="43"/>
        <v>105166246.76472004</v>
      </c>
      <c r="AG48" s="30">
        <f>AF48+AG25+AG26</f>
        <v>125491544.72466004</v>
      </c>
      <c r="AH48" s="86">
        <f t="shared" si="43"/>
        <v>136222973.60932004</v>
      </c>
      <c r="AI48" s="30">
        <f t="shared" si="43"/>
        <v>153418673.37305006</v>
      </c>
      <c r="AJ48" s="30">
        <f t="shared" si="43"/>
        <v>174485903.50273007</v>
      </c>
      <c r="AK48" s="86">
        <f t="shared" si="43"/>
        <v>192308708.39723009</v>
      </c>
      <c r="AL48" s="30">
        <f>AK48+AL25+AL26</f>
        <v>210415377.97592005</v>
      </c>
      <c r="AM48" s="86">
        <f>AM25+AM26</f>
        <v>19095057.99696999</v>
      </c>
      <c r="AN48" s="86">
        <f t="shared" ref="AN48:AS48" si="44">AM48+AN25+AN26</f>
        <v>39389252.050329968</v>
      </c>
      <c r="AO48" s="86">
        <f t="shared" si="44"/>
        <v>53123584.810439974</v>
      </c>
      <c r="AP48" s="86">
        <f t="shared" si="44"/>
        <v>54543169.496409975</v>
      </c>
      <c r="AQ48" s="86">
        <f t="shared" si="44"/>
        <v>63624393.152549975</v>
      </c>
      <c r="AR48" s="30">
        <f t="shared" si="44"/>
        <v>85216484.70502995</v>
      </c>
      <c r="AS48" s="30">
        <f t="shared" si="44"/>
        <v>108408188.59386989</v>
      </c>
      <c r="AT48" s="30">
        <f>AS48+AT25+AT26</f>
        <v>120896952.91760987</v>
      </c>
      <c r="AU48" s="30">
        <f>AT48+AU25+AU26</f>
        <v>141821990.98705989</v>
      </c>
      <c r="AV48" s="30">
        <f>AU48+AV25+AV26</f>
        <v>164564775.44541988</v>
      </c>
      <c r="AW48" s="30">
        <f>AV48+AW25+AW26</f>
        <v>186861312.31648985</v>
      </c>
      <c r="AX48" s="30">
        <f>AW48+AX25+AX26</f>
        <v>209966130.93147981</v>
      </c>
      <c r="AY48" s="30">
        <f>AY25+AY26</f>
        <v>19496564.416649975</v>
      </c>
      <c r="AZ48" s="30">
        <f t="shared" ref="AZ48:BE48" si="45">AY48+AZ25+AZ26</f>
        <v>42142103.122479945</v>
      </c>
      <c r="BA48" s="30">
        <f t="shared" si="45"/>
        <v>67735436.190209925</v>
      </c>
      <c r="BB48" s="30">
        <f t="shared" si="45"/>
        <v>89374401.100589901</v>
      </c>
      <c r="BC48" s="30">
        <f t="shared" si="45"/>
        <v>114549313.40530987</v>
      </c>
      <c r="BD48" s="30">
        <f t="shared" si="45"/>
        <v>138898234.95238984</v>
      </c>
      <c r="BE48" s="30">
        <f t="shared" si="45"/>
        <v>162351665.05577981</v>
      </c>
      <c r="BF48" s="30">
        <f>BE48+BF25+BF26</f>
        <v>174850603.48640981</v>
      </c>
      <c r="BG48" s="30">
        <f>BF48+BG25+BG26</f>
        <v>197174736.88871977</v>
      </c>
      <c r="BH48" s="30">
        <f>BG48+BH25+BH26</f>
        <v>221113659.24895975</v>
      </c>
      <c r="BI48" s="30">
        <f>BH48+BI25+BI26</f>
        <v>243786139.76373973</v>
      </c>
      <c r="BJ48" s="30">
        <f>BI48+BJ25+BJ26</f>
        <v>267201716.96556973</v>
      </c>
      <c r="BK48" s="30">
        <f>BK25+BK26</f>
        <v>20494306.218629986</v>
      </c>
      <c r="BL48" s="7">
        <f t="shared" ref="BL48:CF48" si="46">BK48+BL25+BL26</f>
        <v>43602277.925159961</v>
      </c>
      <c r="BM48" s="7">
        <f t="shared" si="46"/>
        <v>70520760.183589935</v>
      </c>
      <c r="BN48" s="7">
        <f t="shared" si="46"/>
        <v>93221335.215169922</v>
      </c>
      <c r="BO48" s="7">
        <f t="shared" si="46"/>
        <v>118295699.84062989</v>
      </c>
      <c r="BP48" s="7">
        <f t="shared" si="46"/>
        <v>143844434.46552986</v>
      </c>
      <c r="BQ48" s="7">
        <f t="shared" si="46"/>
        <v>167194245.11884984</v>
      </c>
      <c r="BR48" s="7">
        <f t="shared" si="46"/>
        <v>181008774.89341983</v>
      </c>
      <c r="BS48" s="7">
        <f t="shared" si="46"/>
        <v>205362309.38011983</v>
      </c>
      <c r="BT48" s="7">
        <f t="shared" si="46"/>
        <v>230978436.92527983</v>
      </c>
      <c r="BU48" s="7">
        <f t="shared" si="46"/>
        <v>255545447.4209998</v>
      </c>
      <c r="BV48" s="7">
        <f t="shared" si="46"/>
        <v>279882687.92095983</v>
      </c>
      <c r="BW48" s="30">
        <f>BW25+BW26</f>
        <v>25751512.677209966</v>
      </c>
      <c r="BX48" s="7">
        <f t="shared" si="46"/>
        <v>53267253.387399949</v>
      </c>
      <c r="BY48" s="7">
        <f t="shared" si="46"/>
        <v>84633053.511199921</v>
      </c>
      <c r="BZ48" s="7">
        <f t="shared" si="46"/>
        <v>110794834.5075299</v>
      </c>
      <c r="CA48" s="7">
        <f t="shared" si="46"/>
        <v>137658469.36585987</v>
      </c>
      <c r="CB48" s="7">
        <f t="shared" si="46"/>
        <v>169426700.84372985</v>
      </c>
      <c r="CC48" s="7">
        <f t="shared" si="46"/>
        <v>197855361.87516981</v>
      </c>
      <c r="CD48" s="7">
        <f t="shared" si="46"/>
        <v>214458640.15512979</v>
      </c>
      <c r="CE48" s="7">
        <f t="shared" si="46"/>
        <v>241612706.56298977</v>
      </c>
      <c r="CF48" s="7">
        <f t="shared" si="46"/>
        <v>274831353.85013968</v>
      </c>
      <c r="CG48" s="7">
        <f>CF48+CG25+CG26</f>
        <v>308278341.29013968</v>
      </c>
      <c r="CH48" s="7">
        <f>CG48+CH25+CH26</f>
        <v>338239353.65013963</v>
      </c>
      <c r="CI48" s="7">
        <f>CI25+CI26</f>
        <v>30425979.039999992</v>
      </c>
      <c r="CJ48" s="7">
        <f t="shared" ref="CJ48:CO48" si="47">CI48+CJ25+CJ26</f>
        <v>65017241.939999998</v>
      </c>
      <c r="CK48" s="7">
        <f t="shared" si="47"/>
        <v>98494015.75999999</v>
      </c>
      <c r="CL48" s="7">
        <f t="shared" si="47"/>
        <v>131473659.81999999</v>
      </c>
      <c r="CM48" s="7">
        <f t="shared" si="47"/>
        <v>163381193.05999997</v>
      </c>
      <c r="CN48" s="7">
        <f t="shared" si="47"/>
        <v>197026936.44</v>
      </c>
      <c r="CO48" s="7">
        <f t="shared" si="47"/>
        <v>234929283.70999998</v>
      </c>
      <c r="CP48" s="7">
        <f>CO48+CP25+CP26</f>
        <v>252687967.80999997</v>
      </c>
      <c r="CQ48" s="7">
        <f>CP48+CQ25+CQ26</f>
        <v>284119421.80000001</v>
      </c>
      <c r="CR48" s="7">
        <f>CQ48+CR25+CR26</f>
        <v>322054278.68000001</v>
      </c>
      <c r="CS48" s="7">
        <f>CR48+CS25+CS26</f>
        <v>354738534.05000001</v>
      </c>
      <c r="CT48" s="7">
        <f>CS48+CT25+CT26</f>
        <v>387738546.42999995</v>
      </c>
      <c r="CU48" s="7">
        <f>CU26+CU25</f>
        <v>33765629.070000008</v>
      </c>
      <c r="CV48" s="7">
        <v>69336987.689999998</v>
      </c>
      <c r="CW48" s="7">
        <v>105975614.59</v>
      </c>
      <c r="CX48" s="7">
        <v>141530174.25</v>
      </c>
      <c r="CY48" s="110">
        <v>177935021.59000003</v>
      </c>
    </row>
    <row r="49" spans="2:103" ht="14.65" thickBot="1">
      <c r="B49" s="1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8"/>
      <c r="AI49" s="92"/>
      <c r="AK49" s="100"/>
      <c r="AL49" s="92"/>
      <c r="AM49" s="100"/>
      <c r="AN49" s="100"/>
      <c r="AO49" s="100"/>
      <c r="AP49" s="100"/>
      <c r="AQ49" s="100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100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</row>
    <row r="50" spans="2:103" ht="15" customHeight="1">
      <c r="B50" s="26" t="s">
        <v>20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27"/>
      <c r="AB50" s="27"/>
      <c r="AC50" s="27"/>
      <c r="AD50" s="27"/>
      <c r="AE50" s="27"/>
      <c r="AF50" s="27"/>
      <c r="AG50" s="27"/>
      <c r="AH50" s="27"/>
      <c r="AI50" s="51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</row>
    <row r="51" spans="2:103">
      <c r="B51" s="28" t="s">
        <v>2</v>
      </c>
      <c r="N51" s="6"/>
      <c r="Z51" s="6"/>
      <c r="AK51" s="62"/>
      <c r="CY51" s="109"/>
    </row>
    <row r="52" spans="2:103" ht="15" customHeight="1">
      <c r="B52" s="29" t="s">
        <v>1</v>
      </c>
      <c r="N52" s="6"/>
      <c r="O52" s="37">
        <f>O7/C7-1</f>
        <v>4.9323160699104696E-2</v>
      </c>
      <c r="P52" s="37">
        <f t="shared" ref="P52:AK55" si="48">P7/D7-1</f>
        <v>2.8236076807605981E-2</v>
      </c>
      <c r="Q52" s="37">
        <f t="shared" si="48"/>
        <v>-4.6480656277967158E-2</v>
      </c>
      <c r="R52" s="37">
        <f t="shared" si="48"/>
        <v>9.1719990547598718E-2</v>
      </c>
      <c r="S52" s="37">
        <f t="shared" si="48"/>
        <v>-7.3441140834748619E-2</v>
      </c>
      <c r="T52" s="37">
        <f t="shared" si="48"/>
        <v>1.0797514822746601E-2</v>
      </c>
      <c r="U52" s="37">
        <f t="shared" si="48"/>
        <v>5.603521141032175E-2</v>
      </c>
      <c r="V52" s="37">
        <f t="shared" si="48"/>
        <v>-3.7124733807760824E-2</v>
      </c>
      <c r="W52" s="37">
        <f t="shared" si="48"/>
        <v>-4.8725414777811671E-2</v>
      </c>
      <c r="X52" s="99">
        <f t="shared" si="48"/>
        <v>5.1792660549110581E-2</v>
      </c>
      <c r="Y52" s="37">
        <f t="shared" si="48"/>
        <v>1.3038761320230963E-2</v>
      </c>
      <c r="Z52" s="45">
        <f t="shared" si="48"/>
        <v>-8.1003903285574719E-3</v>
      </c>
      <c r="AA52" s="37">
        <f t="shared" si="48"/>
        <v>6.4022254714888316E-3</v>
      </c>
      <c r="AB52" s="37">
        <f t="shared" si="48"/>
        <v>-2.6373624583003741E-3</v>
      </c>
      <c r="AC52" s="37">
        <f t="shared" si="48"/>
        <v>-2.3642990586443813E-2</v>
      </c>
      <c r="AD52" s="37">
        <f t="shared" si="48"/>
        <v>2.4002067033005448E-2</v>
      </c>
      <c r="AE52" s="37">
        <f t="shared" si="48"/>
        <v>9.2519728933981193E-2</v>
      </c>
      <c r="AF52" s="37">
        <f t="shared" si="48"/>
        <v>-9.5550951948838003E-2</v>
      </c>
      <c r="AG52" s="37">
        <f t="shared" si="48"/>
        <v>2.7794232044603184E-2</v>
      </c>
      <c r="AH52" s="64">
        <f t="shared" si="48"/>
        <v>-2.9018942123411939E-2</v>
      </c>
      <c r="AI52" s="90">
        <f t="shared" si="48"/>
        <v>5.1466516645624294E-2</v>
      </c>
      <c r="AJ52" s="90">
        <f t="shared" si="48"/>
        <v>-1.9673422408330588E-3</v>
      </c>
      <c r="AK52" s="64">
        <f t="shared" si="48"/>
        <v>-7.4308837352401458E-2</v>
      </c>
      <c r="AL52" s="90">
        <f>AL7/Z7-1</f>
        <v>4.4612319061369421E-2</v>
      </c>
      <c r="AM52" s="64">
        <f>AM7/AA7-1</f>
        <v>7.1029462181730452E-2</v>
      </c>
      <c r="AN52" s="64">
        <f t="shared" ref="AN52:CQ55" si="49">AN7/AB7-1</f>
        <v>9.0641033216396272E-2</v>
      </c>
      <c r="AO52" s="64">
        <f t="shared" si="49"/>
        <v>-0.30954409473792421</v>
      </c>
      <c r="AP52" s="64">
        <f t="shared" si="49"/>
        <v>-0.9144454412434655</v>
      </c>
      <c r="AQ52" s="64">
        <f t="shared" si="49"/>
        <v>-0.46136744572973909</v>
      </c>
      <c r="AR52" s="90">
        <f t="shared" si="49"/>
        <v>0.18575440520915554</v>
      </c>
      <c r="AS52" s="90">
        <f t="shared" si="49"/>
        <v>5.7347527991347125E-2</v>
      </c>
      <c r="AT52" s="90">
        <f t="shared" si="49"/>
        <v>1.1861512690087617E-2</v>
      </c>
      <c r="AU52" s="90">
        <f t="shared" si="49"/>
        <v>8.1456951343831019E-2</v>
      </c>
      <c r="AV52" s="90">
        <f t="shared" si="49"/>
        <v>-3.9306549605237606E-2</v>
      </c>
      <c r="AW52" s="90">
        <f t="shared" si="49"/>
        <v>7.8268200653195175E-2</v>
      </c>
      <c r="AX52" s="90">
        <f t="shared" si="49"/>
        <v>0.11670681802090743</v>
      </c>
      <c r="AY52" s="90">
        <f t="shared" si="49"/>
        <v>-9.6387886668117484E-2</v>
      </c>
      <c r="AZ52" s="90">
        <f t="shared" si="49"/>
        <v>-4.1077647459787925E-2</v>
      </c>
      <c r="BA52" s="90">
        <f t="shared" si="49"/>
        <v>0.64029747195935238</v>
      </c>
      <c r="BB52" s="90">
        <f t="shared" si="49"/>
        <v>11.427356757990013</v>
      </c>
      <c r="BC52" s="90">
        <f t="shared" si="49"/>
        <v>0.71994514102799378</v>
      </c>
      <c r="BD52" s="90">
        <f t="shared" si="49"/>
        <v>3.2318931049410526E-2</v>
      </c>
      <c r="BE52" s="90">
        <f t="shared" si="49"/>
        <v>-8.716015157803314E-2</v>
      </c>
      <c r="BF52" s="90">
        <f t="shared" si="49"/>
        <v>-4.6593145031121663E-2</v>
      </c>
      <c r="BG52" s="90">
        <f t="shared" si="49"/>
        <v>1.0513660916337431E-2</v>
      </c>
      <c r="BH52" s="90">
        <f t="shared" si="49"/>
        <v>-7.0844037887461964E-3</v>
      </c>
      <c r="BI52" s="90">
        <f t="shared" si="49"/>
        <v>-2.2039771309509959E-2</v>
      </c>
      <c r="BJ52" s="90">
        <f t="shared" si="49"/>
        <v>-3.2530998265786537E-2</v>
      </c>
      <c r="BK52" s="90">
        <f t="shared" si="49"/>
        <v>0.11377398700821328</v>
      </c>
      <c r="BL52" s="90">
        <f t="shared" si="49"/>
        <v>2.5290408640638473E-2</v>
      </c>
      <c r="BM52" s="90">
        <f t="shared" si="49"/>
        <v>2.781087335051291E-2</v>
      </c>
      <c r="BN52" s="90">
        <f t="shared" si="49"/>
        <v>-7.7534116989125046E-2</v>
      </c>
      <c r="BO52" s="90">
        <f t="shared" si="49"/>
        <v>0.1193501556019716</v>
      </c>
      <c r="BP52" s="64">
        <f t="shared" si="49"/>
        <v>-4.1364085800562056E-2</v>
      </c>
      <c r="BQ52" s="90">
        <f t="shared" si="49"/>
        <v>-4.7239531067787666E-2</v>
      </c>
      <c r="BR52" s="90">
        <f t="shared" si="49"/>
        <v>4.2146545489956333E-2</v>
      </c>
      <c r="BS52" s="90">
        <f t="shared" si="49"/>
        <v>2.2875051034158878E-2</v>
      </c>
      <c r="BT52" s="90">
        <f t="shared" si="49"/>
        <v>1.9990151632778286E-3</v>
      </c>
      <c r="BU52" s="90">
        <f t="shared" si="49"/>
        <v>1.4438869779572983E-2</v>
      </c>
      <c r="BV52" s="90">
        <f t="shared" si="49"/>
        <v>-1.4338662871674845E-2</v>
      </c>
      <c r="BW52" s="90">
        <f t="shared" si="49"/>
        <v>-1.288764576659418E-2</v>
      </c>
      <c r="BX52" s="90">
        <f t="shared" si="49"/>
        <v>-1.2618291539267301E-2</v>
      </c>
      <c r="BY52" s="90">
        <f t="shared" si="49"/>
        <v>1.5552149460992926E-2</v>
      </c>
      <c r="BZ52" s="90">
        <f t="shared" si="49"/>
        <v>-1.1165574813772117E-2</v>
      </c>
      <c r="CA52" s="90">
        <f t="shared" si="49"/>
        <v>-4.7225403834187274E-2</v>
      </c>
      <c r="CB52" s="90">
        <f t="shared" si="49"/>
        <v>7.8162279753640984E-2</v>
      </c>
      <c r="CC52" s="90">
        <f t="shared" si="49"/>
        <v>5.350059475718516E-2</v>
      </c>
      <c r="CD52" s="90">
        <f t="shared" si="49"/>
        <v>5.0137623028711165E-2</v>
      </c>
      <c r="CE52" s="90">
        <f t="shared" si="49"/>
        <v>-2.7217676140329883E-2</v>
      </c>
      <c r="CF52" s="90">
        <f t="shared" si="49"/>
        <v>6.4100392583311905E-2</v>
      </c>
      <c r="CG52" s="90">
        <f t="shared" si="49"/>
        <v>6.6317376604762002E-2</v>
      </c>
      <c r="CH52" s="90">
        <f t="shared" si="49"/>
        <v>-1.534560949217123E-2</v>
      </c>
      <c r="CI52" s="90">
        <f t="shared" si="49"/>
        <v>1.1031237396255111E-3</v>
      </c>
      <c r="CJ52" s="90">
        <f>CJ7/BX7-1</f>
        <v>0.11546243947743129</v>
      </c>
      <c r="CK52" s="90">
        <f t="shared" si="49"/>
        <v>-7.0934994528891293E-2</v>
      </c>
      <c r="CL52" s="90">
        <f t="shared" si="49"/>
        <v>0.15771669950468103</v>
      </c>
      <c r="CM52" s="90">
        <f t="shared" si="49"/>
        <v>3.7476255720437335E-2</v>
      </c>
      <c r="CN52" s="90">
        <f>CN7/CB7-1</f>
        <v>-5.9408929101535501E-2</v>
      </c>
      <c r="CO52" s="90">
        <f>CO7/CC7-1</f>
        <v>0.16494155287559975</v>
      </c>
      <c r="CP52" s="90">
        <f>CP7/CD7-1</f>
        <v>-4.6302822855925241E-2</v>
      </c>
      <c r="CQ52" s="90">
        <f>CQ7/CE7-1</f>
        <v>3.6834432811184481E-2</v>
      </c>
      <c r="CR52" s="90">
        <f t="shared" ref="CR52:CU55" si="50">CR7/CF7-1</f>
        <v>8.1453314209947836E-2</v>
      </c>
      <c r="CS52" s="90">
        <f t="shared" si="50"/>
        <v>-1.09361009983584E-2</v>
      </c>
      <c r="CT52" s="90">
        <f>CT7/CH7-1</f>
        <v>6.4221863635913756E-2</v>
      </c>
      <c r="CU52" s="90">
        <f>CU7/CI7-1</f>
        <v>9.3328935958566062E-2</v>
      </c>
      <c r="CV52" s="90">
        <v>-5.6278070300234129E-3</v>
      </c>
      <c r="CW52" s="90">
        <v>7.5093840664845146E-2</v>
      </c>
      <c r="CX52" s="90">
        <v>4.676173318011978E-2</v>
      </c>
      <c r="CY52" s="114">
        <v>0.1111150333505968</v>
      </c>
    </row>
    <row r="53" spans="2:103">
      <c r="B53" s="29" t="s">
        <v>3</v>
      </c>
      <c r="N53" s="6"/>
      <c r="O53" s="37">
        <f>O8/C8-1</f>
        <v>1.6974557738577367E-2</v>
      </c>
      <c r="P53" s="37">
        <f t="shared" si="48"/>
        <v>3.189313163646923E-2</v>
      </c>
      <c r="Q53" s="37">
        <f t="shared" si="48"/>
        <v>-6.5395237722349675E-2</v>
      </c>
      <c r="R53" s="37">
        <f t="shared" si="48"/>
        <v>9.7607365910125088E-2</v>
      </c>
      <c r="S53" s="37">
        <f t="shared" si="48"/>
        <v>-8.6078267481210169E-2</v>
      </c>
      <c r="T53" s="37">
        <f t="shared" si="48"/>
        <v>1.9334284783566913E-2</v>
      </c>
      <c r="U53" s="37">
        <f t="shared" si="48"/>
        <v>7.7821896468581953E-2</v>
      </c>
      <c r="V53" s="37">
        <f t="shared" si="48"/>
        <v>-2.0144841573147665E-2</v>
      </c>
      <c r="W53" s="37">
        <f t="shared" si="48"/>
        <v>-5.9858880205173715E-2</v>
      </c>
      <c r="X53" s="37">
        <f t="shared" si="48"/>
        <v>4.8863045108582304E-2</v>
      </c>
      <c r="Y53" s="37">
        <f t="shared" si="48"/>
        <v>1.0469463672334589E-2</v>
      </c>
      <c r="Z53" s="45">
        <f t="shared" si="48"/>
        <v>5.257895692633463E-3</v>
      </c>
      <c r="AA53" s="37">
        <f t="shared" si="48"/>
        <v>8.9332784188604908E-3</v>
      </c>
      <c r="AB53" s="37">
        <f t="shared" si="48"/>
        <v>-1.7864363635477498E-2</v>
      </c>
      <c r="AC53" s="37">
        <f t="shared" si="48"/>
        <v>-1.6877554817288143E-2</v>
      </c>
      <c r="AD53" s="37">
        <f t="shared" si="48"/>
        <v>0.12455449588825362</v>
      </c>
      <c r="AE53" s="37">
        <f t="shared" si="48"/>
        <v>0.30184478107778689</v>
      </c>
      <c r="AF53" s="37">
        <f t="shared" si="48"/>
        <v>1.396536672616655E-2</v>
      </c>
      <c r="AG53" s="37">
        <f t="shared" si="48"/>
        <v>0.18581482751714717</v>
      </c>
      <c r="AH53" s="64">
        <f t="shared" si="48"/>
        <v>0.11908001623543751</v>
      </c>
      <c r="AI53" s="90">
        <f t="shared" si="48"/>
        <v>0.21742348354537655</v>
      </c>
      <c r="AJ53" s="90">
        <f t="shared" si="48"/>
        <v>0.13744866379477649</v>
      </c>
      <c r="AK53" s="64">
        <f t="shared" si="48"/>
        <v>4.6661873890834205E-2</v>
      </c>
      <c r="AL53" s="90">
        <f t="shared" ref="AF53:AM55" si="51">AL8/Z8-1</f>
        <v>0.18987312210522367</v>
      </c>
      <c r="AM53" s="64">
        <f t="shared" si="51"/>
        <v>0.26101383458867899</v>
      </c>
      <c r="AN53" s="64">
        <f t="shared" si="49"/>
        <v>0.29695788453591931</v>
      </c>
      <c r="AO53" s="64">
        <f t="shared" si="49"/>
        <v>-0.22227170037813115</v>
      </c>
      <c r="AP53" s="64">
        <f t="shared" si="49"/>
        <v>-0.95919597379338772</v>
      </c>
      <c r="AQ53" s="64">
        <f t="shared" si="49"/>
        <v>-0.54455407424751301</v>
      </c>
      <c r="AR53" s="90">
        <f t="shared" si="49"/>
        <v>0.152571870177862</v>
      </c>
      <c r="AS53" s="90">
        <f t="shared" si="49"/>
        <v>4.878592111154112E-2</v>
      </c>
      <c r="AT53" s="90">
        <f t="shared" si="49"/>
        <v>9.4117330494814189E-2</v>
      </c>
      <c r="AU53" s="90">
        <f t="shared" si="49"/>
        <v>0.16695277288310284</v>
      </c>
      <c r="AV53" s="90">
        <f t="shared" si="49"/>
        <v>8.3058309565442467E-3</v>
      </c>
      <c r="AW53" s="90">
        <f t="shared" si="49"/>
        <v>0.14124861779885056</v>
      </c>
      <c r="AX53" s="90">
        <f t="shared" si="49"/>
        <v>0.14865840381269457</v>
      </c>
      <c r="AY53" s="90">
        <f t="shared" si="49"/>
        <v>-7.1974198046840354E-2</v>
      </c>
      <c r="AZ53" s="90">
        <f t="shared" si="49"/>
        <v>1.3249786682964393E-2</v>
      </c>
      <c r="BA53" s="90">
        <f t="shared" si="49"/>
        <v>0.80687891027236769</v>
      </c>
      <c r="BB53" s="90">
        <f t="shared" si="49"/>
        <v>24.602025820997426</v>
      </c>
      <c r="BC53" s="90">
        <f t="shared" si="49"/>
        <v>1.678158961034089</v>
      </c>
      <c r="BD53" s="90">
        <f t="shared" si="49"/>
        <v>3.9724514240044417E-2</v>
      </c>
      <c r="BE53" s="90">
        <f t="shared" si="49"/>
        <v>-2.6475230949862927E-2</v>
      </c>
      <c r="BF53" s="90">
        <f t="shared" si="49"/>
        <v>-3.4657390085123696E-2</v>
      </c>
      <c r="BG53" s="90">
        <f t="shared" si="49"/>
        <v>5.628120101401235E-3</v>
      </c>
      <c r="BH53" s="90">
        <f t="shared" si="49"/>
        <v>6.7411802377512764E-3</v>
      </c>
      <c r="BI53" s="90">
        <f t="shared" si="49"/>
        <v>-2.0477204618704614E-2</v>
      </c>
      <c r="BJ53" s="90">
        <f t="shared" si="49"/>
        <v>6.0340953857473956E-4</v>
      </c>
      <c r="BK53" s="90">
        <f t="shared" si="49"/>
        <v>8.4415993931983291E-3</v>
      </c>
      <c r="BL53" s="90">
        <f t="shared" si="49"/>
        <v>-1.5402070445583727E-2</v>
      </c>
      <c r="BM53" s="90">
        <f t="shared" si="49"/>
        <v>3.3220112074731523E-2</v>
      </c>
      <c r="BN53" s="90">
        <f t="shared" si="49"/>
        <v>4.7903221601913071E-2</v>
      </c>
      <c r="BO53" s="90">
        <f t="shared" si="49"/>
        <v>-6.4992582103462926E-2</v>
      </c>
      <c r="BP53" s="64">
        <f t="shared" si="49"/>
        <v>8.7361752844124618E-2</v>
      </c>
      <c r="BQ53" s="90">
        <f t="shared" si="49"/>
        <v>-3.0463240916999035E-2</v>
      </c>
      <c r="BR53" s="90">
        <f t="shared" si="49"/>
        <v>0.10790658266101327</v>
      </c>
      <c r="BS53" s="90">
        <f t="shared" si="49"/>
        <v>6.5715617743313581E-2</v>
      </c>
      <c r="BT53" s="90">
        <f t="shared" si="49"/>
        <v>6.0730569607764906E-2</v>
      </c>
      <c r="BU53" s="90">
        <f t="shared" si="49"/>
        <v>7.198452557269408E-2</v>
      </c>
      <c r="BV53" s="90">
        <f t="shared" si="49"/>
        <v>2.7772063823281901E-2</v>
      </c>
      <c r="BW53" s="90">
        <f t="shared" si="49"/>
        <v>0.16629139940430759</v>
      </c>
      <c r="BX53" s="90">
        <f t="shared" si="49"/>
        <v>5.2966262744440051E-2</v>
      </c>
      <c r="BY53" s="90">
        <f t="shared" si="49"/>
        <v>4.8567920311495483E-2</v>
      </c>
      <c r="BZ53" s="90">
        <f t="shared" si="49"/>
        <v>2.7977166783549112E-2</v>
      </c>
      <c r="CA53" s="90">
        <f t="shared" si="49"/>
        <v>-5.7219299962829151E-2</v>
      </c>
      <c r="CB53" s="90">
        <f t="shared" si="49"/>
        <v>0.1054595898355164</v>
      </c>
      <c r="CC53" s="90">
        <f t="shared" si="49"/>
        <v>8.4617986277039536E-2</v>
      </c>
      <c r="CD53" s="90">
        <f t="shared" si="49"/>
        <v>6.3095322146469845E-2</v>
      </c>
      <c r="CE53" s="90">
        <f t="shared" si="49"/>
        <v>-1.2816173255377095E-2</v>
      </c>
      <c r="CF53" s="90">
        <f t="shared" si="49"/>
        <v>0.11250099993746998</v>
      </c>
      <c r="CG53" s="90">
        <f t="shared" si="49"/>
        <v>0.12849073825889445</v>
      </c>
      <c r="CH53" s="90">
        <f t="shared" si="49"/>
        <v>1.1025838484443939E-2</v>
      </c>
      <c r="CI53" s="90">
        <f t="shared" si="49"/>
        <v>6.000482421737896E-3</v>
      </c>
      <c r="CJ53" s="90">
        <f t="shared" si="49"/>
        <v>0.13709927043150261</v>
      </c>
      <c r="CK53" s="90">
        <f t="shared" si="49"/>
        <v>-4.6465621241274735E-2</v>
      </c>
      <c r="CL53" s="90">
        <f t="shared" si="49"/>
        <v>0.20821840032322525</v>
      </c>
      <c r="CM53" s="90">
        <f t="shared" si="49"/>
        <v>7.1335332396152973E-2</v>
      </c>
      <c r="CN53" s="90">
        <f t="shared" si="49"/>
        <v>-2.5177051432369701E-2</v>
      </c>
      <c r="CO53" s="90">
        <f t="shared" si="49"/>
        <v>0.22332504174343382</v>
      </c>
      <c r="CP53" s="90">
        <f t="shared" si="49"/>
        <v>1.3229245139529944E-3</v>
      </c>
      <c r="CQ53" s="90">
        <f t="shared" si="49"/>
        <v>6.969191738767333E-2</v>
      </c>
      <c r="CR53" s="90">
        <f t="shared" si="50"/>
        <v>8.4992406981928115E-2</v>
      </c>
      <c r="CS53" s="90">
        <f t="shared" si="50"/>
        <v>-2.0112952069386014E-2</v>
      </c>
      <c r="CT53" s="90">
        <f t="shared" si="50"/>
        <v>9.2381467972453279E-2</v>
      </c>
      <c r="CU53" s="90">
        <f t="shared" si="50"/>
        <v>0.1446704333066513</v>
      </c>
      <c r="CV53" s="90">
        <v>5.2588364815108868E-2</v>
      </c>
      <c r="CW53" s="90">
        <v>0.11970032550109355</v>
      </c>
      <c r="CX53" s="90">
        <v>7.3430300195286069E-2</v>
      </c>
      <c r="CY53" s="114">
        <v>0.16333924108565379</v>
      </c>
    </row>
    <row r="54" spans="2:103">
      <c r="B54" s="29" t="s">
        <v>4</v>
      </c>
      <c r="N54" s="6"/>
      <c r="O54" s="37">
        <f>O9/C9-1</f>
        <v>-5.2083652623294063E-2</v>
      </c>
      <c r="P54" s="37">
        <f t="shared" si="48"/>
        <v>5.3231295196858319E-3</v>
      </c>
      <c r="Q54" s="37">
        <f t="shared" si="48"/>
        <v>-8.3638784174672853E-2</v>
      </c>
      <c r="R54" s="37">
        <f t="shared" si="48"/>
        <v>0.10070650339053855</v>
      </c>
      <c r="S54" s="37">
        <f t="shared" si="48"/>
        <v>-0.11623803324757898</v>
      </c>
      <c r="T54" s="37">
        <f t="shared" si="48"/>
        <v>6.1039702253506967E-4</v>
      </c>
      <c r="U54" s="37">
        <f t="shared" si="48"/>
        <v>6.6125587742205116E-2</v>
      </c>
      <c r="V54" s="37">
        <f t="shared" si="48"/>
        <v>-3.3148589900466763E-2</v>
      </c>
      <c r="W54" s="37">
        <f t="shared" si="48"/>
        <v>-6.0589198757220575E-2</v>
      </c>
      <c r="X54" s="37">
        <f t="shared" si="48"/>
        <v>3.8339070476786752E-2</v>
      </c>
      <c r="Y54" s="37">
        <f t="shared" si="48"/>
        <v>-1.137194679483311E-2</v>
      </c>
      <c r="Z54" s="45">
        <f t="shared" si="48"/>
        <v>-2.7696926948412859E-3</v>
      </c>
      <c r="AA54" s="37">
        <f t="shared" si="48"/>
        <v>-2.9474563403601661E-2</v>
      </c>
      <c r="AB54" s="37">
        <f t="shared" si="48"/>
        <v>-4.2572494160918462E-2</v>
      </c>
      <c r="AC54" s="37">
        <f t="shared" si="48"/>
        <v>3.7732250675176493E-2</v>
      </c>
      <c r="AD54" s="37">
        <f t="shared" si="48"/>
        <v>-0.15308515426075642</v>
      </c>
      <c r="AE54" s="37">
        <f t="shared" si="48"/>
        <v>-7.9861250156867736E-2</v>
      </c>
      <c r="AF54" s="37">
        <f t="shared" si="51"/>
        <v>-0.25745208268040842</v>
      </c>
      <c r="AG54" s="37">
        <f t="shared" si="51"/>
        <v>-2.8368863355724749E-2</v>
      </c>
      <c r="AH54" s="64">
        <f t="shared" si="51"/>
        <v>-5.5548970354177163E-2</v>
      </c>
      <c r="AI54" s="90">
        <f t="shared" si="51"/>
        <v>-3.8117830022123322E-2</v>
      </c>
      <c r="AJ54" s="90">
        <f t="shared" si="51"/>
        <v>-0.1065111511678285</v>
      </c>
      <c r="AK54" s="64">
        <f t="shared" si="51"/>
        <v>-0.18420703228648638</v>
      </c>
      <c r="AL54" s="90">
        <f t="shared" si="51"/>
        <v>-7.6880104349041134E-2</v>
      </c>
      <c r="AM54" s="64">
        <f t="shared" si="51"/>
        <v>-8.3568782895327987E-2</v>
      </c>
      <c r="AN54" s="64">
        <f t="shared" si="49"/>
        <v>4.8588775223766811E-2</v>
      </c>
      <c r="AO54" s="64">
        <f t="shared" si="49"/>
        <v>-0.33400164451295478</v>
      </c>
      <c r="AP54" s="64">
        <f t="shared" si="49"/>
        <v>-0.95635141544780655</v>
      </c>
      <c r="AQ54" s="64">
        <f t="shared" si="49"/>
        <v>-0.42263805662375242</v>
      </c>
      <c r="AR54" s="90">
        <f t="shared" si="49"/>
        <v>0.61487298921110289</v>
      </c>
      <c r="AS54" s="90">
        <f t="shared" si="49"/>
        <v>0.24477974937091496</v>
      </c>
      <c r="AT54" s="90">
        <f t="shared" si="49"/>
        <v>0.42426497143838837</v>
      </c>
      <c r="AU54" s="90">
        <f t="shared" si="49"/>
        <v>0.4064324228667231</v>
      </c>
      <c r="AV54" s="90">
        <f t="shared" si="49"/>
        <v>0.21349117736252787</v>
      </c>
      <c r="AW54" s="90">
        <f t="shared" si="49"/>
        <v>0.45257987528172405</v>
      </c>
      <c r="AX54" s="90">
        <f t="shared" si="49"/>
        <v>0.4112316969076395</v>
      </c>
      <c r="AY54" s="90">
        <f t="shared" si="49"/>
        <v>0.19319235938346235</v>
      </c>
      <c r="AZ54" s="90">
        <f t="shared" si="49"/>
        <v>0.18807751956910046</v>
      </c>
      <c r="BA54" s="90">
        <f t="shared" si="49"/>
        <v>0.87904858088174853</v>
      </c>
      <c r="BB54" s="90">
        <f t="shared" si="49"/>
        <v>29.391879653264802</v>
      </c>
      <c r="BC54" s="90">
        <f t="shared" si="49"/>
        <v>1.9416176481114324</v>
      </c>
      <c r="BD54" s="90">
        <f t="shared" si="49"/>
        <v>-5.5851287297360663E-2</v>
      </c>
      <c r="BE54" s="90">
        <f t="shared" si="49"/>
        <v>-4.3078717430155011E-2</v>
      </c>
      <c r="BF54" s="90">
        <f t="shared" si="49"/>
        <v>-0.15117505350496385</v>
      </c>
      <c r="BG54" s="90">
        <f t="shared" si="49"/>
        <v>2.3582141801858469E-2</v>
      </c>
      <c r="BH54" s="90">
        <f t="shared" si="49"/>
        <v>3.0027078151094511E-2</v>
      </c>
      <c r="BI54" s="90">
        <f t="shared" si="49"/>
        <v>-3.7612106007082757E-2</v>
      </c>
      <c r="BJ54" s="90">
        <f t="shared" si="49"/>
        <v>-5.0523818992252889E-2</v>
      </c>
      <c r="BK54" s="90">
        <f t="shared" si="49"/>
        <v>3.8569137855575253E-3</v>
      </c>
      <c r="BL54" s="90">
        <f t="shared" si="49"/>
        <v>-2.0982516464829515E-2</v>
      </c>
      <c r="BM54" s="90">
        <f t="shared" si="49"/>
        <v>2.2924488883806493E-2</v>
      </c>
      <c r="BN54" s="90">
        <f t="shared" si="49"/>
        <v>2.2129070801046202E-2</v>
      </c>
      <c r="BO54" s="90">
        <f t="shared" si="49"/>
        <v>-0.11735317691982439</v>
      </c>
      <c r="BP54" s="64">
        <f t="shared" si="49"/>
        <v>8.1195182199474303E-2</v>
      </c>
      <c r="BQ54" s="90">
        <f t="shared" si="49"/>
        <v>-7.3449097933661722E-2</v>
      </c>
      <c r="BR54" s="90">
        <f t="shared" si="49"/>
        <v>6.1183821181210796E-2</v>
      </c>
      <c r="BS54" s="90">
        <f t="shared" si="49"/>
        <v>1.9625995377530625E-2</v>
      </c>
      <c r="BT54" s="90">
        <f t="shared" si="49"/>
        <v>1.5362761318483908E-2</v>
      </c>
      <c r="BU54" s="90">
        <f t="shared" si="49"/>
        <v>1.487896790163612E-2</v>
      </c>
      <c r="BV54" s="90">
        <f t="shared" si="49"/>
        <v>-1.2517996072751947E-2</v>
      </c>
      <c r="BW54" s="90">
        <f t="shared" si="49"/>
        <v>0.12240678802320848</v>
      </c>
      <c r="BX54" s="90">
        <f t="shared" si="49"/>
        <v>2.6040011224481852E-3</v>
      </c>
      <c r="BY54" s="90">
        <f t="shared" si="49"/>
        <v>-1.1995732554808569E-2</v>
      </c>
      <c r="BZ54" s="90">
        <f t="shared" si="49"/>
        <v>-3.8197683002210048E-2</v>
      </c>
      <c r="CA54" s="90">
        <f t="shared" si="49"/>
        <v>-0.11245185623894938</v>
      </c>
      <c r="CB54" s="90">
        <f t="shared" si="49"/>
        <v>3.9432265516532894E-2</v>
      </c>
      <c r="CC54" s="90">
        <f t="shared" si="49"/>
        <v>4.5648464131097688E-2</v>
      </c>
      <c r="CD54" s="90">
        <f t="shared" si="49"/>
        <v>-1.2816776612594172E-3</v>
      </c>
      <c r="CE54" s="90">
        <f t="shared" si="49"/>
        <v>-3.576043657582284E-2</v>
      </c>
      <c r="CF54" s="90">
        <f t="shared" si="49"/>
        <v>8.8592430217070861E-2</v>
      </c>
      <c r="CG54" s="90">
        <f t="shared" si="49"/>
        <v>8.5571157720451652E-2</v>
      </c>
      <c r="CH54" s="90">
        <f t="shared" si="49"/>
        <v>-4.2491326370099891E-3</v>
      </c>
      <c r="CI54" s="90">
        <f t="shared" si="49"/>
        <v>-3.79721500079927E-2</v>
      </c>
      <c r="CJ54" s="90">
        <f t="shared" si="49"/>
        <v>0.10989663964077634</v>
      </c>
      <c r="CK54" s="90">
        <f t="shared" si="49"/>
        <v>-0.1033584658811193</v>
      </c>
      <c r="CL54" s="90">
        <f t="shared" si="49"/>
        <v>0.13949209173229193</v>
      </c>
      <c r="CM54" s="90">
        <f t="shared" si="49"/>
        <v>-5.8919910038914836E-3</v>
      </c>
      <c r="CN54" s="90">
        <f t="shared" si="49"/>
        <v>-7.8737197880503929E-2</v>
      </c>
      <c r="CO54" s="90">
        <f t="shared" si="49"/>
        <v>0.14019049332452571</v>
      </c>
      <c r="CP54" s="90">
        <f t="shared" si="49"/>
        <v>-3.9132045963633511E-2</v>
      </c>
      <c r="CQ54" s="90">
        <f t="shared" si="49"/>
        <v>3.6068978214347514E-3</v>
      </c>
      <c r="CR54" s="90">
        <f t="shared" si="50"/>
        <v>8.0464600266956232E-3</v>
      </c>
      <c r="CS54" s="90">
        <f t="shared" si="50"/>
        <v>-7.8055426342167E-2</v>
      </c>
      <c r="CT54" s="90">
        <f t="shared" si="50"/>
        <v>2.4162305157647834E-2</v>
      </c>
      <c r="CU54" s="90">
        <f t="shared" si="50"/>
        <v>4.3337418514219683E-2</v>
      </c>
      <c r="CV54" s="90">
        <v>-4.2306720639139872E-2</v>
      </c>
      <c r="CW54" s="90">
        <v>5.295846718566688E-2</v>
      </c>
      <c r="CX54" s="90">
        <v>9.7352246872863812E-3</v>
      </c>
      <c r="CY54" s="114">
        <v>8.9090041774961382E-2</v>
      </c>
    </row>
    <row r="55" spans="2:103">
      <c r="B55" s="29" t="s">
        <v>5</v>
      </c>
      <c r="N55" s="6"/>
      <c r="O55" s="37">
        <f>O10/C10-1</f>
        <v>4.4000465183247073E-2</v>
      </c>
      <c r="P55" s="37">
        <f t="shared" si="48"/>
        <v>7.8641231182502214E-2</v>
      </c>
      <c r="Q55" s="37">
        <f t="shared" si="48"/>
        <v>-3.0030726653794027E-2</v>
      </c>
      <c r="R55" s="37">
        <f t="shared" si="48"/>
        <v>0.15501292746696005</v>
      </c>
      <c r="S55" s="37">
        <f t="shared" si="48"/>
        <v>-9.1086034889278356E-3</v>
      </c>
      <c r="T55" s="37">
        <f t="shared" si="48"/>
        <v>2.6017832432836618E-2</v>
      </c>
      <c r="U55" s="37">
        <f t="shared" si="48"/>
        <v>9.5100304164672744E-2</v>
      </c>
      <c r="V55" s="37">
        <f t="shared" si="48"/>
        <v>3.4916791642049416E-2</v>
      </c>
      <c r="W55" s="37">
        <f t="shared" si="48"/>
        <v>-3.8268986419206175E-2</v>
      </c>
      <c r="X55" s="37">
        <f t="shared" si="48"/>
        <v>7.4999840674895513E-2</v>
      </c>
      <c r="Y55" s="37">
        <f t="shared" si="48"/>
        <v>0.10730832437570093</v>
      </c>
      <c r="Z55" s="45">
        <f t="shared" si="48"/>
        <v>-2.4955235168668821E-3</v>
      </c>
      <c r="AA55" s="37">
        <f t="shared" si="48"/>
        <v>3.2634316432607724E-2</v>
      </c>
      <c r="AB55" s="37">
        <f t="shared" si="48"/>
        <v>3.2779212784657563E-2</v>
      </c>
      <c r="AC55" s="37">
        <f t="shared" si="48"/>
        <v>7.4330640096187395E-3</v>
      </c>
      <c r="AD55" s="37">
        <f t="shared" si="48"/>
        <v>6.0607362525715525E-2</v>
      </c>
      <c r="AE55" s="37">
        <f t="shared" si="48"/>
        <v>5.8822224353806574E-2</v>
      </c>
      <c r="AF55" s="37">
        <f t="shared" si="51"/>
        <v>-3.8558380070440212E-2</v>
      </c>
      <c r="AG55" s="37">
        <f t="shared" si="51"/>
        <v>7.1247602270981814E-2</v>
      </c>
      <c r="AH55" s="64">
        <f t="shared" si="51"/>
        <v>2.5138749212131772E-2</v>
      </c>
      <c r="AI55" s="90">
        <f t="shared" si="51"/>
        <v>7.3264049261078545E-2</v>
      </c>
      <c r="AJ55" s="90">
        <f t="shared" si="51"/>
        <v>3.8419693120296694E-2</v>
      </c>
      <c r="AK55" s="64">
        <f t="shared" si="51"/>
        <v>-1.8664343661250249E-2</v>
      </c>
      <c r="AL55" s="90">
        <f t="shared" si="51"/>
        <v>7.6502278518927547E-2</v>
      </c>
      <c r="AM55" s="64">
        <f t="shared" si="51"/>
        <v>0.1359251835685602</v>
      </c>
      <c r="AN55" s="64">
        <f t="shared" si="49"/>
        <v>8.5231295299482923E-2</v>
      </c>
      <c r="AO55" s="64">
        <f t="shared" si="49"/>
        <v>-0.3344900887046095</v>
      </c>
      <c r="AP55" s="64">
        <f t="shared" si="49"/>
        <v>-0.85060592002722213</v>
      </c>
      <c r="AQ55" s="64">
        <f t="shared" si="49"/>
        <v>5.527553678818542E-2</v>
      </c>
      <c r="AR55" s="90">
        <f t="shared" si="49"/>
        <v>0.56632236446535633</v>
      </c>
      <c r="AS55" s="90">
        <f t="shared" si="49"/>
        <v>0.20369730973555278</v>
      </c>
      <c r="AT55" s="90">
        <f t="shared" si="49"/>
        <v>8.9230310770003873E-2</v>
      </c>
      <c r="AU55" s="90">
        <f t="shared" si="49"/>
        <v>7.0250603694541391E-2</v>
      </c>
      <c r="AV55" s="90">
        <f t="shared" si="49"/>
        <v>-0.13478475346758456</v>
      </c>
      <c r="AW55" s="90">
        <f t="shared" si="49"/>
        <v>2.0735056468136781E-2</v>
      </c>
      <c r="AX55" s="90">
        <f t="shared" si="49"/>
        <v>0.29425624838459585</v>
      </c>
      <c r="AY55" s="90">
        <f t="shared" si="49"/>
        <v>-2.1040509927915396E-3</v>
      </c>
      <c r="AZ55" s="90">
        <f t="shared" si="49"/>
        <v>0.10475322090202854</v>
      </c>
      <c r="BA55" s="90">
        <f t="shared" si="49"/>
        <v>0.7290750968978037</v>
      </c>
      <c r="BB55" s="90">
        <f t="shared" si="49"/>
        <v>5.4032964882430745</v>
      </c>
      <c r="BC55" s="90">
        <f t="shared" si="49"/>
        <v>0.2437057340734341</v>
      </c>
      <c r="BD55" s="90">
        <f t="shared" si="49"/>
        <v>-0.3902825205642364</v>
      </c>
      <c r="BE55" s="90">
        <f t="shared" si="49"/>
        <v>-8.9217887653998407E-2</v>
      </c>
      <c r="BF55" s="90">
        <f t="shared" si="49"/>
        <v>1.9651657990751081E-2</v>
      </c>
      <c r="BG55" s="90">
        <f t="shared" si="49"/>
        <v>0.1001441457696457</v>
      </c>
      <c r="BH55" s="90">
        <f t="shared" si="49"/>
        <v>0.15604146861845436</v>
      </c>
      <c r="BI55" s="90">
        <f t="shared" si="49"/>
        <v>6.3653997232412385E-2</v>
      </c>
      <c r="BJ55" s="90">
        <f t="shared" si="49"/>
        <v>-6.2210801816306338E-2</v>
      </c>
      <c r="BK55" s="90">
        <f t="shared" si="49"/>
        <v>-2.4872072533096312E-2</v>
      </c>
      <c r="BL55" s="90">
        <f t="shared" si="49"/>
        <v>1.3689789753866366E-2</v>
      </c>
      <c r="BM55" s="90">
        <f t="shared" si="49"/>
        <v>8.0913465548141605E-2</v>
      </c>
      <c r="BN55" s="90">
        <f t="shared" si="49"/>
        <v>0.11607295580367238</v>
      </c>
      <c r="BO55" s="90">
        <f t="shared" si="49"/>
        <v>-0.11256443819499706</v>
      </c>
      <c r="BP55" s="64">
        <f t="shared" si="49"/>
        <v>0.28099905569585815</v>
      </c>
      <c r="BQ55" s="90">
        <f t="shared" si="49"/>
        <v>3.1242217896187974E-3</v>
      </c>
      <c r="BR55" s="90">
        <f t="shared" si="49"/>
        <v>3.8260064905385249E-2</v>
      </c>
      <c r="BS55" s="90">
        <f t="shared" si="49"/>
        <v>8.6380831802953972E-2</v>
      </c>
      <c r="BT55" s="90">
        <f t="shared" si="49"/>
        <v>6.296153829770601E-2</v>
      </c>
      <c r="BU55" s="90">
        <f t="shared" si="49"/>
        <v>6.74029383809569E-2</v>
      </c>
      <c r="BV55" s="90">
        <f t="shared" si="49"/>
        <v>-1.8585292849774282E-3</v>
      </c>
      <c r="BW55" s="90">
        <f t="shared" si="49"/>
        <v>0.12867819836235594</v>
      </c>
      <c r="BX55" s="90">
        <f t="shared" si="49"/>
        <v>-1.5559664975410947E-2</v>
      </c>
      <c r="BY55" s="90">
        <f t="shared" si="49"/>
        <v>6.5016548883027658E-2</v>
      </c>
      <c r="BZ55" s="90">
        <f t="shared" si="49"/>
        <v>1.2233574219861598E-2</v>
      </c>
      <c r="CA55" s="90">
        <f t="shared" si="49"/>
        <v>1.5059178500356207E-2</v>
      </c>
      <c r="CB55" s="90">
        <f t="shared" si="49"/>
        <v>0.10776784247553728</v>
      </c>
      <c r="CC55" s="90">
        <f t="shared" si="49"/>
        <v>6.176142776492366E-3</v>
      </c>
      <c r="CD55" s="90">
        <f t="shared" si="49"/>
        <v>6.2318345212282189E-3</v>
      </c>
      <c r="CE55" s="90">
        <f t="shared" si="49"/>
        <v>8.876524328504054E-3</v>
      </c>
      <c r="CF55" s="90">
        <f t="shared" si="49"/>
        <v>2.3136393921368903E-2</v>
      </c>
      <c r="CG55" s="90">
        <f t="shared" si="49"/>
        <v>4.7646354606826202E-2</v>
      </c>
      <c r="CH55" s="90">
        <f t="shared" si="49"/>
        <v>8.0809941652126849E-3</v>
      </c>
      <c r="CI55" s="90">
        <f t="shared" si="49"/>
        <v>-1.2443742175836103E-3</v>
      </c>
      <c r="CJ55" s="90">
        <f t="shared" si="49"/>
        <v>0.12258456289193154</v>
      </c>
      <c r="CK55" s="90">
        <f t="shared" si="49"/>
        <v>-6.2167797605951036E-2</v>
      </c>
      <c r="CL55" s="90">
        <f t="shared" si="49"/>
        <v>0.18050434834306994</v>
      </c>
      <c r="CM55" s="90">
        <f t="shared" si="49"/>
        <v>1.8349004280732828E-2</v>
      </c>
      <c r="CN55" s="90">
        <f t="shared" si="49"/>
        <v>-6.7642315661246677E-2</v>
      </c>
      <c r="CO55" s="90">
        <f t="shared" si="49"/>
        <v>0.1560049607367231</v>
      </c>
      <c r="CP55" s="90">
        <f t="shared" si="49"/>
        <v>1.7457850228457916E-2</v>
      </c>
      <c r="CQ55" s="90">
        <f t="shared" si="49"/>
        <v>-8.0509436245468358E-3</v>
      </c>
      <c r="CR55" s="90">
        <f t="shared" si="50"/>
        <v>0.14344404584882198</v>
      </c>
      <c r="CS55" s="90">
        <f t="shared" si="50"/>
        <v>5.1556250873236342E-2</v>
      </c>
      <c r="CT55" s="90">
        <f t="shared" si="50"/>
        <v>1.8935862140130544E-2</v>
      </c>
      <c r="CU55" s="90">
        <f t="shared" si="50"/>
        <v>9.6241487764389344E-2</v>
      </c>
      <c r="CV55" s="90">
        <v>-1.1737651184670073E-2</v>
      </c>
      <c r="CW55" s="90">
        <v>6.4020164637757393E-2</v>
      </c>
      <c r="CX55" s="90">
        <v>5.0608926603785687E-3</v>
      </c>
      <c r="CY55" s="114">
        <v>9.1810898355721537E-2</v>
      </c>
    </row>
    <row r="56" spans="2:103">
      <c r="B56" s="53" t="s">
        <v>30</v>
      </c>
      <c r="N56" s="6"/>
      <c r="O56" s="37">
        <f>(O11+O12)/(C11+C12)-1</f>
        <v>7.5018760774536064E-2</v>
      </c>
      <c r="P56" s="37">
        <f t="shared" ref="P56:CA56" si="52">(P11+P12)/(D11+D12)-1</f>
        <v>7.3582880761045022E-2</v>
      </c>
      <c r="Q56" s="37">
        <f t="shared" si="52"/>
        <v>1.0619514953620346E-3</v>
      </c>
      <c r="R56" s="37">
        <f t="shared" si="52"/>
        <v>0.13486738240444018</v>
      </c>
      <c r="S56" s="37">
        <f t="shared" si="52"/>
        <v>-5.4895570163359553E-2</v>
      </c>
      <c r="T56" s="37">
        <f t="shared" si="52"/>
        <v>5.9889049748853784E-2</v>
      </c>
      <c r="U56" s="37">
        <f t="shared" si="52"/>
        <v>0.11041833198300721</v>
      </c>
      <c r="V56" s="37">
        <f t="shared" si="52"/>
        <v>1.3991999422878987E-2</v>
      </c>
      <c r="W56" s="37">
        <f t="shared" si="52"/>
        <v>-2.2946683819451863E-2</v>
      </c>
      <c r="X56" s="37">
        <f t="shared" si="52"/>
        <v>8.9669877627018391E-2</v>
      </c>
      <c r="Y56" s="37">
        <f t="shared" si="52"/>
        <v>4.0136059376068456E-2</v>
      </c>
      <c r="Z56" s="45">
        <f t="shared" si="52"/>
        <v>5.0435242265428837E-2</v>
      </c>
      <c r="AA56" s="37">
        <f t="shared" si="52"/>
        <v>3.7230328186867778E-2</v>
      </c>
      <c r="AB56" s="37">
        <f t="shared" si="52"/>
        <v>2.5047323719313619E-2</v>
      </c>
      <c r="AC56" s="37">
        <f t="shared" si="52"/>
        <v>3.8843783411199873E-3</v>
      </c>
      <c r="AD56" s="37">
        <f t="shared" si="52"/>
        <v>9.6444211661337986E-2</v>
      </c>
      <c r="AE56" s="37">
        <f t="shared" si="52"/>
        <v>0.21333230943066872</v>
      </c>
      <c r="AF56" s="37">
        <f t="shared" si="52"/>
        <v>-5.3040514991064658E-2</v>
      </c>
      <c r="AG56" s="37">
        <f t="shared" si="52"/>
        <v>0.11343704543633404</v>
      </c>
      <c r="AH56" s="64">
        <f t="shared" si="52"/>
        <v>5.1716149255913946E-2</v>
      </c>
      <c r="AI56" s="90">
        <f t="shared" si="52"/>
        <v>0.15087987556253335</v>
      </c>
      <c r="AJ56" s="90">
        <f t="shared" si="52"/>
        <v>7.2549258792024451E-2</v>
      </c>
      <c r="AK56" s="64">
        <f t="shared" si="52"/>
        <v>-2.0461875740060531E-2</v>
      </c>
      <c r="AL56" s="90">
        <f t="shared" si="52"/>
        <v>0.12209798076068989</v>
      </c>
      <c r="AM56" s="64">
        <f t="shared" si="52"/>
        <v>0.14176886782045894</v>
      </c>
      <c r="AN56" s="64">
        <f t="shared" si="52"/>
        <v>0.17062194105692985</v>
      </c>
      <c r="AO56" s="64">
        <f t="shared" si="52"/>
        <v>-0.2460776898058904</v>
      </c>
      <c r="AP56" s="64">
        <f t="shared" si="52"/>
        <v>-0.92382363032142945</v>
      </c>
      <c r="AQ56" s="64">
        <f t="shared" si="52"/>
        <v>-0.48832610128891074</v>
      </c>
      <c r="AR56" s="90">
        <f t="shared" si="52"/>
        <v>0.29679343921757928</v>
      </c>
      <c r="AS56" s="90">
        <f t="shared" si="52"/>
        <v>0.13725315336674404</v>
      </c>
      <c r="AT56" s="90">
        <f t="shared" si="52"/>
        <v>0.17123934224595461</v>
      </c>
      <c r="AU56" s="90">
        <f t="shared" si="52"/>
        <v>0.21923159516633128</v>
      </c>
      <c r="AV56" s="90">
        <f t="shared" si="52"/>
        <v>6.9842383291939703E-2</v>
      </c>
      <c r="AW56" s="90">
        <f t="shared" si="52"/>
        <v>0.24936538796096652</v>
      </c>
      <c r="AX56" s="90">
        <f t="shared" si="52"/>
        <v>0.24891884340767501</v>
      </c>
      <c r="AY56" s="90">
        <f t="shared" si="52"/>
        <v>2.991463966986796E-3</v>
      </c>
      <c r="AZ56" s="90">
        <f t="shared" si="52"/>
        <v>0.10036854566320685</v>
      </c>
      <c r="BA56" s="90">
        <f t="shared" si="52"/>
        <v>0.83307442971985468</v>
      </c>
      <c r="BB56" s="90">
        <f t="shared" si="52"/>
        <v>13.596298242020175</v>
      </c>
      <c r="BC56" s="90">
        <f t="shared" si="52"/>
        <v>1.6283903083029267</v>
      </c>
      <c r="BD56" s="90">
        <f t="shared" si="52"/>
        <v>6.6513091071579433E-2</v>
      </c>
      <c r="BE56" s="90">
        <f t="shared" si="52"/>
        <v>-1.4481075395295417E-2</v>
      </c>
      <c r="BF56" s="90">
        <f t="shared" si="52"/>
        <v>-4.2254527872459424E-2</v>
      </c>
      <c r="BG56" s="90">
        <f t="shared" si="52"/>
        <v>3.5547237920510844E-2</v>
      </c>
      <c r="BH56" s="90">
        <f t="shared" si="52"/>
        <v>2.1319664756118462E-2</v>
      </c>
      <c r="BI56" s="90">
        <f t="shared" si="52"/>
        <v>-1.9335719856268918E-2</v>
      </c>
      <c r="BJ56" s="90">
        <f t="shared" si="52"/>
        <v>-1.7111640009844109E-2</v>
      </c>
      <c r="BK56" s="90">
        <f t="shared" si="52"/>
        <v>3.139958315369884E-2</v>
      </c>
      <c r="BL56" s="90">
        <f t="shared" si="52"/>
        <v>-1.1647741084040542E-2</v>
      </c>
      <c r="BM56" s="90">
        <f t="shared" si="52"/>
        <v>2.2083817914102744E-2</v>
      </c>
      <c r="BN56" s="90">
        <f t="shared" si="52"/>
        <v>4.0329496393295639E-2</v>
      </c>
      <c r="BO56" s="90">
        <f t="shared" si="52"/>
        <v>-5.4713477935365074E-2</v>
      </c>
      <c r="BP56" s="64">
        <f t="shared" si="52"/>
        <v>3.9011750071568541E-2</v>
      </c>
      <c r="BQ56" s="90">
        <f t="shared" si="52"/>
        <v>-2.8696846601638737E-2</v>
      </c>
      <c r="BR56" s="90">
        <f t="shared" si="52"/>
        <v>8.0046283850647049E-2</v>
      </c>
      <c r="BS56" s="90">
        <f t="shared" si="52"/>
        <v>6.6788241230403944E-2</v>
      </c>
      <c r="BT56" s="90">
        <f t="shared" si="52"/>
        <v>5.6619598711245889E-2</v>
      </c>
      <c r="BU56" s="90">
        <f t="shared" si="52"/>
        <v>6.7274142364423639E-2</v>
      </c>
      <c r="BV56" s="90">
        <f t="shared" si="52"/>
        <v>2.3732036987053728E-2</v>
      </c>
      <c r="BW56" s="90">
        <f t="shared" si="52"/>
        <v>0.24870026770624332</v>
      </c>
      <c r="BX56" s="90">
        <f t="shared" si="52"/>
        <v>0.18399238936990114</v>
      </c>
      <c r="BY56" s="90">
        <f t="shared" si="52"/>
        <v>0.16639115609358157</v>
      </c>
      <c r="BZ56" s="90">
        <f t="shared" si="52"/>
        <v>0.16081958762755111</v>
      </c>
      <c r="CA56" s="90">
        <f t="shared" si="52"/>
        <v>5.6050546934818257E-2</v>
      </c>
      <c r="CB56" s="90">
        <f t="shared" ref="CB56:CQ56" si="53">(CB11+CB12)/(BP11+BP12)-1</f>
        <v>0.23649761528593638</v>
      </c>
      <c r="CC56" s="90">
        <f t="shared" si="53"/>
        <v>0.21593418249695073</v>
      </c>
      <c r="CD56" s="90">
        <f t="shared" si="53"/>
        <v>0.19976342030612249</v>
      </c>
      <c r="CE56" s="90">
        <f t="shared" si="53"/>
        <v>0.12251480106905044</v>
      </c>
      <c r="CF56" s="90">
        <f t="shared" si="53"/>
        <v>0.29825081704021361</v>
      </c>
      <c r="CG56" s="90">
        <f t="shared" si="53"/>
        <v>0.36549910855154866</v>
      </c>
      <c r="CH56" s="90">
        <f t="shared" si="53"/>
        <v>0.23942273056861385</v>
      </c>
      <c r="CI56" s="90">
        <f t="shared" si="53"/>
        <v>0.16441776638773531</v>
      </c>
      <c r="CJ56" s="90">
        <f t="shared" si="53"/>
        <v>0.26665538419691948</v>
      </c>
      <c r="CK56" s="90">
        <f t="shared" si="53"/>
        <v>6.7327470416588486E-2</v>
      </c>
      <c r="CL56" s="90">
        <f t="shared" si="53"/>
        <v>0.25295406641629437</v>
      </c>
      <c r="CM56" s="90">
        <f t="shared" si="53"/>
        <v>0.22815274822159815</v>
      </c>
      <c r="CN56" s="90">
        <f t="shared" si="53"/>
        <v>7.8080448148150516E-2</v>
      </c>
      <c r="CO56" s="90">
        <f t="shared" si="53"/>
        <v>0.36053589224102622</v>
      </c>
      <c r="CP56" s="90">
        <f t="shared" si="53"/>
        <v>0.1026140188462743</v>
      </c>
      <c r="CQ56" s="90">
        <f t="shared" si="53"/>
        <v>0.17781762747835228</v>
      </c>
      <c r="CR56" s="90">
        <f t="shared" ref="CR56:CU56" si="54">(CR11+CR12)/(CF11+CF12)-1</f>
        <v>0.16136571779866959</v>
      </c>
      <c r="CS56" s="90">
        <f t="shared" si="54"/>
        <v>2.1561938276613013E-3</v>
      </c>
      <c r="CT56" s="90">
        <f t="shared" si="54"/>
        <v>0.12368815714289449</v>
      </c>
      <c r="CU56" s="90">
        <f t="shared" si="54"/>
        <v>0.14513372903330612</v>
      </c>
      <c r="CV56" s="90">
        <v>4.7449151191023775E-2</v>
      </c>
      <c r="CW56" s="90">
        <v>0.12420741047619188</v>
      </c>
      <c r="CX56" s="90">
        <v>9.8392807125727177E-2</v>
      </c>
      <c r="CY56" s="114">
        <v>0.15860082555006771</v>
      </c>
    </row>
    <row r="57" spans="2:103">
      <c r="B57" s="29"/>
      <c r="N57" s="6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45"/>
      <c r="AA57" s="37"/>
      <c r="AB57" s="37"/>
      <c r="AC57" s="37"/>
      <c r="AD57" s="37"/>
      <c r="AE57" s="37"/>
      <c r="AF57" s="37"/>
      <c r="AG57" s="37"/>
      <c r="AH57" s="64"/>
      <c r="AI57" s="90"/>
      <c r="AJ57" s="90"/>
      <c r="AK57" s="64"/>
      <c r="AL57" s="90"/>
      <c r="AM57" s="64"/>
      <c r="AN57" s="64"/>
      <c r="AO57" s="64"/>
      <c r="AP57" s="64"/>
      <c r="AQ57" s="64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64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S57" s="90"/>
      <c r="CT57" s="90"/>
      <c r="CY57" s="109"/>
    </row>
    <row r="58" spans="2:103">
      <c r="B58" s="28" t="s">
        <v>6</v>
      </c>
      <c r="N58" s="6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45"/>
      <c r="AA58" s="37"/>
      <c r="AB58" s="37"/>
      <c r="AC58" s="37"/>
      <c r="AD58" s="37"/>
      <c r="AE58" s="37"/>
      <c r="AF58" s="37"/>
      <c r="AG58" s="37"/>
      <c r="AH58" s="64"/>
      <c r="AI58" s="90"/>
      <c r="AJ58" s="90"/>
      <c r="AK58" s="64"/>
      <c r="AL58" s="90"/>
      <c r="AM58" s="64"/>
      <c r="AN58" s="64"/>
      <c r="AO58" s="64"/>
      <c r="AP58" s="64"/>
      <c r="AQ58" s="64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64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S58" s="90"/>
      <c r="CT58" s="90"/>
      <c r="CY58" s="109"/>
    </row>
    <row r="59" spans="2:103" ht="0.75" customHeight="1">
      <c r="B59" s="29"/>
      <c r="N59" s="6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45"/>
      <c r="AA59" s="37"/>
      <c r="AB59" s="37"/>
      <c r="AC59" s="37"/>
      <c r="AD59" s="37"/>
      <c r="AE59" s="37"/>
      <c r="AF59" s="37"/>
      <c r="AG59" s="37"/>
      <c r="AH59" s="64"/>
      <c r="AI59" s="90"/>
      <c r="AJ59" s="90"/>
      <c r="AK59" s="64"/>
      <c r="AL59" s="90"/>
      <c r="AM59" s="64"/>
      <c r="AN59" s="64"/>
      <c r="AO59" s="64"/>
      <c r="AP59" s="64"/>
      <c r="AQ59" s="64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64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S59" s="90"/>
      <c r="CT59" s="90"/>
      <c r="CY59" s="109"/>
    </row>
    <row r="60" spans="2:103">
      <c r="B60" s="29" t="s">
        <v>3</v>
      </c>
      <c r="N60" s="6"/>
      <c r="O60" s="37">
        <f t="shared" ref="O60:AD60" si="55">O15/C15-1</f>
        <v>0.10432632976485023</v>
      </c>
      <c r="P60" s="37">
        <f t="shared" si="55"/>
        <v>9.3024287942989226E-2</v>
      </c>
      <c r="Q60" s="37">
        <f t="shared" si="55"/>
        <v>1.6896084382751253E-2</v>
      </c>
      <c r="R60" s="37">
        <f t="shared" si="55"/>
        <v>0.20574615587425149</v>
      </c>
      <c r="S60" s="37">
        <f t="shared" si="55"/>
        <v>-3.037735578386358E-2</v>
      </c>
      <c r="T60" s="37">
        <f t="shared" si="55"/>
        <v>9.7863443358064295E-2</v>
      </c>
      <c r="U60" s="37">
        <f t="shared" si="55"/>
        <v>0.19934547005473013</v>
      </c>
      <c r="V60" s="37">
        <f t="shared" si="55"/>
        <v>0.10859860725300052</v>
      </c>
      <c r="W60" s="37">
        <f t="shared" si="55"/>
        <v>-3.279180960192174E-2</v>
      </c>
      <c r="X60" s="37">
        <f t="shared" si="55"/>
        <v>0.15938310724012306</v>
      </c>
      <c r="Y60" s="37">
        <f t="shared" si="55"/>
        <v>0.13861412521133198</v>
      </c>
      <c r="Z60" s="45">
        <f t="shared" si="55"/>
        <v>9.1425904421869486E-2</v>
      </c>
      <c r="AA60" s="37">
        <f t="shared" si="55"/>
        <v>0.1194486905665042</v>
      </c>
      <c r="AB60" s="37">
        <f t="shared" si="55"/>
        <v>0.12420142716789262</v>
      </c>
      <c r="AC60" s="37">
        <f t="shared" si="55"/>
        <v>0.10535408844427741</v>
      </c>
      <c r="AD60" s="37">
        <f t="shared" si="55"/>
        <v>0.18853420313224434</v>
      </c>
      <c r="AE60" s="37">
        <f t="shared" ref="AA60:CY62" si="56">AE15/S15-1</f>
        <v>0.47622866329536317</v>
      </c>
      <c r="AF60" s="37">
        <f t="shared" si="56"/>
        <v>0.15932773782554621</v>
      </c>
      <c r="AG60" s="37">
        <f t="shared" si="56"/>
        <v>0.34358629858268941</v>
      </c>
      <c r="AH60" s="64">
        <f t="shared" si="56"/>
        <v>0.28975526580121658</v>
      </c>
      <c r="AI60" s="90">
        <f t="shared" si="56"/>
        <v>0.46924765685386149</v>
      </c>
      <c r="AJ60" s="90">
        <f t="shared" si="56"/>
        <v>0.26413850267161187</v>
      </c>
      <c r="AK60" s="64">
        <f t="shared" si="56"/>
        <v>0.17428506317591075</v>
      </c>
      <c r="AL60" s="90">
        <f t="shared" si="56"/>
        <v>0.28235380530782206</v>
      </c>
      <c r="AM60" s="64">
        <f t="shared" si="56"/>
        <v>0.32897206979247517</v>
      </c>
      <c r="AN60" s="64">
        <f t="shared" si="56"/>
        <v>0.43236555374173724</v>
      </c>
      <c r="AO60" s="64">
        <f t="shared" si="56"/>
        <v>-0.1059210642850279</v>
      </c>
      <c r="AP60" s="64">
        <f t="shared" si="56"/>
        <v>-0.92485292922290974</v>
      </c>
      <c r="AQ60" s="64">
        <f t="shared" si="56"/>
        <v>-0.72553043549340368</v>
      </c>
      <c r="AR60" s="90">
        <f t="shared" si="56"/>
        <v>-1.4297147148414235E-2</v>
      </c>
      <c r="AS60" s="90">
        <f t="shared" si="56"/>
        <v>-7.5658762807785385E-3</v>
      </c>
      <c r="AT60" s="90">
        <f t="shared" si="56"/>
        <v>2.8504165789241753E-2</v>
      </c>
      <c r="AU60" s="90">
        <f t="shared" si="56"/>
        <v>0.13861713065802861</v>
      </c>
      <c r="AV60" s="90">
        <f t="shared" si="56"/>
        <v>6.8739550536837335E-2</v>
      </c>
      <c r="AW60" s="90">
        <f t="shared" si="56"/>
        <v>0.17373506180758436</v>
      </c>
      <c r="AX60" s="90">
        <f t="shared" si="56"/>
        <v>0.30867159538888078</v>
      </c>
      <c r="AY60" s="90">
        <f t="shared" si="56"/>
        <v>2.6836974650471301E-2</v>
      </c>
      <c r="AZ60" s="90">
        <f t="shared" si="56"/>
        <v>9.3792333763693447E-2</v>
      </c>
      <c r="BA60" s="90">
        <f t="shared" si="56"/>
        <v>0.91573728466232951</v>
      </c>
      <c r="BB60" s="90">
        <f t="shared" si="56"/>
        <v>19.469675391615183</v>
      </c>
      <c r="BC60" s="90">
        <f t="shared" si="56"/>
        <v>3.2393688476603506</v>
      </c>
      <c r="BD60" s="90">
        <f t="shared" si="56"/>
        <v>0.62080784636155295</v>
      </c>
      <c r="BE60" s="90">
        <f t="shared" si="56"/>
        <v>0.18516643426855994</v>
      </c>
      <c r="BF60" s="90">
        <f t="shared" si="56"/>
        <v>0.22748191217678015</v>
      </c>
      <c r="BG60" s="90">
        <f t="shared" si="56"/>
        <v>0.17797792616534203</v>
      </c>
      <c r="BH60" s="90">
        <f t="shared" si="56"/>
        <v>0.16746260752976716</v>
      </c>
      <c r="BI60" s="90">
        <f t="shared" si="56"/>
        <v>0.18960632496973595</v>
      </c>
      <c r="BJ60" s="90">
        <f t="shared" si="56"/>
        <v>0.14539788392834985</v>
      </c>
      <c r="BK60" s="90">
        <f t="shared" si="56"/>
        <v>0.12898602046173502</v>
      </c>
      <c r="BL60" s="90">
        <f t="shared" si="56"/>
        <v>0.13825091356914254</v>
      </c>
      <c r="BM60" s="90">
        <f t="shared" si="56"/>
        <v>0.15180784635437905</v>
      </c>
      <c r="BN60" s="90">
        <f t="shared" si="56"/>
        <v>5.5371458121835637E-2</v>
      </c>
      <c r="BO60" s="90">
        <f t="shared" si="56"/>
        <v>0.3285126008620376</v>
      </c>
      <c r="BP60" s="64">
        <f t="shared" si="56"/>
        <v>8.8324992272348135E-2</v>
      </c>
      <c r="BQ60" s="90">
        <f t="shared" si="56"/>
        <v>0.10986768836955108</v>
      </c>
      <c r="BR60" s="90">
        <f t="shared" si="56"/>
        <v>0.23567976224712539</v>
      </c>
      <c r="BS60" s="90">
        <f t="shared" si="56"/>
        <v>0.24667848096909362</v>
      </c>
      <c r="BT60" s="90">
        <f t="shared" si="56"/>
        <v>0.15977047947890144</v>
      </c>
      <c r="BU60" s="90">
        <f t="shared" si="56"/>
        <v>0.18968785222943763</v>
      </c>
      <c r="BV60" s="90">
        <f t="shared" si="56"/>
        <v>0.14778377347787686</v>
      </c>
      <c r="BW60" s="90">
        <f t="shared" si="56"/>
        <v>0.31312457528615534</v>
      </c>
      <c r="BX60" s="90">
        <f t="shared" si="56"/>
        <v>0.19076987892174291</v>
      </c>
      <c r="BY60" s="90">
        <f t="shared" si="56"/>
        <v>0.13746574177806581</v>
      </c>
      <c r="BZ60" s="90">
        <f t="shared" si="56"/>
        <v>0.11505928454671821</v>
      </c>
      <c r="CA60" s="90">
        <f t="shared" si="56"/>
        <v>9.631804035692304E-2</v>
      </c>
      <c r="CB60" s="90">
        <f t="shared" si="56"/>
        <v>0.23927193774181821</v>
      </c>
      <c r="CC60" s="90">
        <f t="shared" si="56"/>
        <v>0.2160102451274164</v>
      </c>
      <c r="CD60" s="90">
        <f t="shared" si="56"/>
        <v>0.13542816474346653</v>
      </c>
      <c r="CE60" s="90">
        <f t="shared" si="56"/>
        <v>5.2671939601129036E-2</v>
      </c>
      <c r="CF60" s="90">
        <f t="shared" si="56"/>
        <v>0.21190601076555282</v>
      </c>
      <c r="CG60" s="90">
        <f t="shared" si="56"/>
        <v>0.15774654426925094</v>
      </c>
      <c r="CH60" s="90">
        <f t="shared" si="56"/>
        <v>5.6615551207075399E-2</v>
      </c>
      <c r="CI60" s="90">
        <f t="shared" si="56"/>
        <v>8.9698928329463579E-2</v>
      </c>
      <c r="CJ60" s="90">
        <f t="shared" si="56"/>
        <v>0.12718073343962111</v>
      </c>
      <c r="CK60" s="90">
        <f t="shared" si="56"/>
        <v>4.2150768984152265E-2</v>
      </c>
      <c r="CL60" s="90">
        <f t="shared" si="56"/>
        <v>0.28371849355152112</v>
      </c>
      <c r="CM60" s="90">
        <f t="shared" si="56"/>
        <v>2.9314319316040782E-2</v>
      </c>
      <c r="CN60" s="90">
        <f t="shared" si="56"/>
        <v>-1.3228726379814759E-2</v>
      </c>
      <c r="CO60" s="90">
        <f t="shared" si="56"/>
        <v>0.23000016273923896</v>
      </c>
      <c r="CP60" s="90">
        <f t="shared" si="56"/>
        <v>6.9597927253128855E-3</v>
      </c>
      <c r="CQ60" s="90">
        <f t="shared" si="56"/>
        <v>9.4996772070126578E-2</v>
      </c>
      <c r="CR60" s="90">
        <f t="shared" si="56"/>
        <v>8.7222935495948173E-2</v>
      </c>
      <c r="CS60" s="90">
        <f t="shared" si="56"/>
        <v>8.7921345795827222E-5</v>
      </c>
      <c r="CT60" s="90">
        <f t="shared" si="56"/>
        <v>9.4735482247267688E-2</v>
      </c>
      <c r="CU60" s="90">
        <f t="shared" si="56"/>
        <v>9.1176521785573561E-2</v>
      </c>
      <c r="CV60" s="90">
        <v>6.665514469860212E-2</v>
      </c>
      <c r="CW60" s="90">
        <v>5.2134361398969098E-2</v>
      </c>
      <c r="CX60" s="90">
        <v>3.6867125611210749E-2</v>
      </c>
      <c r="CY60" s="114">
        <v>0.1382545628958427</v>
      </c>
    </row>
    <row r="61" spans="2:103">
      <c r="B61" s="29" t="s">
        <v>4</v>
      </c>
      <c r="N61" s="6"/>
      <c r="O61" s="37">
        <f t="shared" ref="O61:Z62" si="57">O16/C16-1</f>
        <v>0.10692964621265721</v>
      </c>
      <c r="P61" s="37">
        <f t="shared" si="57"/>
        <v>4.9681566071673844E-2</v>
      </c>
      <c r="Q61" s="37">
        <f t="shared" si="57"/>
        <v>8.2782231879199308E-3</v>
      </c>
      <c r="R61" s="37">
        <f t="shared" si="57"/>
        <v>0.16523320646336281</v>
      </c>
      <c r="S61" s="37">
        <f t="shared" si="57"/>
        <v>-4.7927724649796333E-2</v>
      </c>
      <c r="T61" s="37">
        <f t="shared" si="57"/>
        <v>6.2598299011085157E-2</v>
      </c>
      <c r="U61" s="37">
        <f t="shared" si="57"/>
        <v>0.13736322173351967</v>
      </c>
      <c r="V61" s="37">
        <f t="shared" si="57"/>
        <v>0.11084298722621</v>
      </c>
      <c r="W61" s="37">
        <f t="shared" si="57"/>
        <v>-1.9310741323491087E-2</v>
      </c>
      <c r="X61" s="37">
        <f t="shared" si="57"/>
        <v>0.12835239584353864</v>
      </c>
      <c r="Y61" s="37">
        <f t="shared" si="57"/>
        <v>0.11214887376831584</v>
      </c>
      <c r="Z61" s="45">
        <f t="shared" si="57"/>
        <v>7.037547627551155E-2</v>
      </c>
      <c r="AA61" s="37">
        <f t="shared" si="56"/>
        <v>2.9722333602177242E-2</v>
      </c>
      <c r="AB61" s="37">
        <f t="shared" si="56"/>
        <v>9.4877294814321722E-2</v>
      </c>
      <c r="AC61" s="37">
        <f t="shared" si="56"/>
        <v>0.12840028128638581</v>
      </c>
      <c r="AD61" s="37">
        <f t="shared" si="56"/>
        <v>-0.11111720587609619</v>
      </c>
      <c r="AE61" s="37">
        <f t="shared" si="56"/>
        <v>-5.5161237938261554E-3</v>
      </c>
      <c r="AF61" s="37">
        <f t="shared" si="56"/>
        <v>-0.14009882533228579</v>
      </c>
      <c r="AG61" s="37">
        <f t="shared" si="56"/>
        <v>5.8667319818303865E-2</v>
      </c>
      <c r="AH61" s="64">
        <f t="shared" si="56"/>
        <v>4.6752123077565821E-2</v>
      </c>
      <c r="AI61" s="90">
        <f t="shared" si="56"/>
        <v>0.1522253694110336</v>
      </c>
      <c r="AJ61" s="90">
        <f t="shared" si="56"/>
        <v>2.0976705580030952E-2</v>
      </c>
      <c r="AK61" s="64">
        <f t="shared" si="56"/>
        <v>-7.8085211272467703E-2</v>
      </c>
      <c r="AL61" s="90">
        <f t="shared" si="56"/>
        <v>3.9623587252806791E-2</v>
      </c>
      <c r="AM61" s="64">
        <f t="shared" si="56"/>
        <v>-9.5304607517137097E-2</v>
      </c>
      <c r="AN61" s="64">
        <f t="shared" si="56"/>
        <v>7.6987888259981041E-2</v>
      </c>
      <c r="AO61" s="64">
        <f t="shared" si="56"/>
        <v>-0.242742583580143</v>
      </c>
      <c r="AP61" s="64">
        <f t="shared" si="56"/>
        <v>-0.92015679946776907</v>
      </c>
      <c r="AQ61" s="64">
        <f t="shared" si="56"/>
        <v>-0.61770549430949018</v>
      </c>
      <c r="AR61" s="90">
        <f t="shared" si="56"/>
        <v>0.23813597109971685</v>
      </c>
      <c r="AS61" s="90">
        <f t="shared" si="56"/>
        <v>0.26056971354719316</v>
      </c>
      <c r="AT61" s="90">
        <f t="shared" si="56"/>
        <v>0.3679476067648948</v>
      </c>
      <c r="AU61" s="90">
        <f t="shared" si="56"/>
        <v>0.45070827865763241</v>
      </c>
      <c r="AV61" s="90">
        <f t="shared" si="56"/>
        <v>0.29156441182655346</v>
      </c>
      <c r="AW61" s="90">
        <f t="shared" si="56"/>
        <v>0.47728104944227012</v>
      </c>
      <c r="AX61" s="90">
        <f t="shared" si="56"/>
        <v>0.58861481720872821</v>
      </c>
      <c r="AY61" s="90">
        <f t="shared" si="56"/>
        <v>0.40323339437666172</v>
      </c>
      <c r="AZ61" s="90">
        <f t="shared" si="56"/>
        <v>0.34389132624276808</v>
      </c>
      <c r="BA61" s="90">
        <f t="shared" si="56"/>
        <v>1.101171424969511</v>
      </c>
      <c r="BB61" s="90">
        <f t="shared" si="56"/>
        <v>23.019552713181138</v>
      </c>
      <c r="BC61" s="90">
        <f t="shared" si="56"/>
        <v>3.5275741749846787</v>
      </c>
      <c r="BD61" s="90">
        <f t="shared" si="56"/>
        <v>0.62718824736473544</v>
      </c>
      <c r="BE61" s="90">
        <f t="shared" si="56"/>
        <v>0.16724036472766346</v>
      </c>
      <c r="BF61" s="90">
        <f t="shared" si="56"/>
        <v>6.6761052428740753E-2</v>
      </c>
      <c r="BG61" s="90">
        <f t="shared" si="56"/>
        <v>0.12731819066289618</v>
      </c>
      <c r="BH61" s="90">
        <f t="shared" si="56"/>
        <v>0.10027222215388409</v>
      </c>
      <c r="BI61" s="90">
        <f t="shared" si="56"/>
        <v>0.13417300320798664</v>
      </c>
      <c r="BJ61" s="90">
        <f t="shared" si="56"/>
        <v>4.8662890615738918E-2</v>
      </c>
      <c r="BK61" s="90">
        <f t="shared" si="56"/>
        <v>2.5991237560354374E-2</v>
      </c>
      <c r="BL61" s="90">
        <f t="shared" si="56"/>
        <v>2.8656498302472855E-3</v>
      </c>
      <c r="BM61" s="90">
        <f t="shared" si="56"/>
        <v>3.2121981519495524E-2</v>
      </c>
      <c r="BN61" s="90">
        <f t="shared" si="56"/>
        <v>-1.4284744818404693E-4</v>
      </c>
      <c r="BO61" s="90">
        <f t="shared" si="56"/>
        <v>0.11272358580480391</v>
      </c>
      <c r="BP61" s="64">
        <f t="shared" si="56"/>
        <v>-8.9497505301916469E-4</v>
      </c>
      <c r="BQ61" s="90">
        <f t="shared" si="56"/>
        <v>-3.1438869725960661E-2</v>
      </c>
      <c r="BR61" s="90">
        <f t="shared" si="56"/>
        <v>0.10891510204740107</v>
      </c>
      <c r="BS61" s="90">
        <f t="shared" si="56"/>
        <v>8.8827433576826209E-2</v>
      </c>
      <c r="BT61" s="90">
        <f t="shared" si="56"/>
        <v>3.3885562013919346E-2</v>
      </c>
      <c r="BU61" s="90">
        <f t="shared" si="56"/>
        <v>3.7790197596159869E-2</v>
      </c>
      <c r="BV61" s="90">
        <f t="shared" si="56"/>
        <v>3.1585410543372827E-2</v>
      </c>
      <c r="BW61" s="90">
        <f t="shared" si="56"/>
        <v>0.29855507601202436</v>
      </c>
      <c r="BX61" s="90">
        <f t="shared" si="56"/>
        <v>0.16927494656639541</v>
      </c>
      <c r="BY61" s="90">
        <f t="shared" si="56"/>
        <v>5.9055553096286184E-2</v>
      </c>
      <c r="BZ61" s="90">
        <f t="shared" si="56"/>
        <v>-7.994579332479046E-3</v>
      </c>
      <c r="CA61" s="90">
        <f t="shared" si="56"/>
        <v>2.7856318369957833E-2</v>
      </c>
      <c r="CB61" s="90">
        <f t="shared" si="56"/>
        <v>0.13743587220536835</v>
      </c>
      <c r="CC61" s="90">
        <f t="shared" si="56"/>
        <v>0.15304973618159967</v>
      </c>
      <c r="CD61" s="90">
        <f t="shared" si="56"/>
        <v>0.10369920893829132</v>
      </c>
      <c r="CE61" s="90">
        <f t="shared" si="56"/>
        <v>7.0337398628132819E-2</v>
      </c>
      <c r="CF61" s="90">
        <f t="shared" si="56"/>
        <v>0.20068129185003136</v>
      </c>
      <c r="CG61" s="90">
        <f t="shared" si="56"/>
        <v>3.9009264362783957E-2</v>
      </c>
      <c r="CH61" s="90">
        <f t="shared" si="56"/>
        <v>5.0781003148238524E-2</v>
      </c>
      <c r="CI61" s="90">
        <f t="shared" si="56"/>
        <v>5.7303367384618609E-2</v>
      </c>
      <c r="CJ61" s="90">
        <f t="shared" si="56"/>
        <v>9.7544979353773043E-2</v>
      </c>
      <c r="CK61" s="90">
        <f t="shared" si="56"/>
        <v>-3.8059453029304358E-4</v>
      </c>
      <c r="CL61" s="90">
        <f t="shared" si="56"/>
        <v>0.19208530527734524</v>
      </c>
      <c r="CM61" s="90">
        <f t="shared" si="56"/>
        <v>-9.6296704262126553E-3</v>
      </c>
      <c r="CN61" s="90">
        <f t="shared" si="56"/>
        <v>-7.1622268936435973E-2</v>
      </c>
      <c r="CO61" s="90">
        <f t="shared" si="56"/>
        <v>0.15280112677251334</v>
      </c>
      <c r="CP61" s="90">
        <f t="shared" si="56"/>
        <v>-8.0414600202051156E-3</v>
      </c>
      <c r="CQ61" s="90">
        <f t="shared" si="56"/>
        <v>1.4704189349763475E-3</v>
      </c>
      <c r="CR61" s="90">
        <f t="shared" si="56"/>
        <v>3.2646141519510286E-2</v>
      </c>
      <c r="CS61" s="90">
        <f t="shared" si="56"/>
        <v>4.5348907264705307E-2</v>
      </c>
      <c r="CT61" s="90">
        <f t="shared" si="56"/>
        <v>6.5234083320708791E-2</v>
      </c>
      <c r="CU61" s="90">
        <f t="shared" si="56"/>
        <v>6.8789133996436602E-2</v>
      </c>
      <c r="CV61" s="90">
        <v>4.4752796171471987E-2</v>
      </c>
      <c r="CW61" s="90">
        <v>4.7491655412513323E-2</v>
      </c>
      <c r="CX61" s="90">
        <v>5.4281374268002835E-2</v>
      </c>
      <c r="CY61" s="114">
        <v>0.11758120043744236</v>
      </c>
    </row>
    <row r="62" spans="2:103">
      <c r="B62" s="29" t="s">
        <v>5</v>
      </c>
      <c r="N62" s="6"/>
      <c r="O62" s="37">
        <f t="shared" si="57"/>
        <v>0.17314460546836408</v>
      </c>
      <c r="P62" s="37">
        <f t="shared" si="57"/>
        <v>0.13958474148997269</v>
      </c>
      <c r="Q62" s="37">
        <f t="shared" si="57"/>
        <v>5.3516048311409881E-2</v>
      </c>
      <c r="R62" s="37">
        <f t="shared" si="57"/>
        <v>0.24338245472745812</v>
      </c>
      <c r="S62" s="37">
        <f t="shared" si="57"/>
        <v>-1.8161790175824422E-2</v>
      </c>
      <c r="T62" s="37">
        <f t="shared" si="57"/>
        <v>3.1394743402333392E-2</v>
      </c>
      <c r="U62" s="37">
        <f t="shared" si="57"/>
        <v>0.10379827700780409</v>
      </c>
      <c r="V62" s="37">
        <f t="shared" si="57"/>
        <v>6.1289785640359584E-2</v>
      </c>
      <c r="W62" s="37">
        <f t="shared" si="57"/>
        <v>-4.2302521651199743E-2</v>
      </c>
      <c r="X62" s="37">
        <f t="shared" si="57"/>
        <v>0.14565247547208982</v>
      </c>
      <c r="Y62" s="37">
        <f t="shared" si="57"/>
        <v>0.10283920308684702</v>
      </c>
      <c r="Z62" s="45">
        <f t="shared" si="57"/>
        <v>4.9452655927337164E-2</v>
      </c>
      <c r="AA62" s="37">
        <f t="shared" si="56"/>
        <v>4.8085907835474284E-2</v>
      </c>
      <c r="AB62" s="37">
        <f t="shared" si="56"/>
        <v>0.11123707137058614</v>
      </c>
      <c r="AC62" s="37">
        <f t="shared" si="56"/>
        <v>-5.9250109266345774E-2</v>
      </c>
      <c r="AD62" s="37">
        <f t="shared" si="56"/>
        <v>7.7978002473532371E-2</v>
      </c>
      <c r="AE62" s="37">
        <f t="shared" si="56"/>
        <v>0.12146294711737027</v>
      </c>
      <c r="AF62" s="37">
        <f t="shared" si="56"/>
        <v>5.0102197305498253E-2</v>
      </c>
      <c r="AG62" s="37">
        <f t="shared" si="56"/>
        <v>0.13631028901888298</v>
      </c>
      <c r="AH62" s="64">
        <f t="shared" si="56"/>
        <v>6.5607819080743202E-2</v>
      </c>
      <c r="AI62" s="90">
        <f t="shared" si="56"/>
        <v>0.20206119488169461</v>
      </c>
      <c r="AJ62" s="90">
        <f t="shared" si="56"/>
        <v>8.3467188178343088E-2</v>
      </c>
      <c r="AK62" s="64">
        <f t="shared" si="56"/>
        <v>3.0076394874200219E-2</v>
      </c>
      <c r="AL62" s="90">
        <f t="shared" si="56"/>
        <v>7.2148832075697333E-2</v>
      </c>
      <c r="AM62" s="64">
        <f t="shared" si="56"/>
        <v>0.11371232485720539</v>
      </c>
      <c r="AN62" s="64">
        <f t="shared" si="56"/>
        <v>0.16314381871264683</v>
      </c>
      <c r="AO62" s="64">
        <f t="shared" si="56"/>
        <v>-7.8877767486204897E-2</v>
      </c>
      <c r="AP62" s="64">
        <f t="shared" si="56"/>
        <v>-0.66382895492348037</v>
      </c>
      <c r="AQ62" s="64">
        <f t="shared" si="56"/>
        <v>-0.41972616969149845</v>
      </c>
      <c r="AR62" s="90">
        <f t="shared" si="56"/>
        <v>0.38877636202308574</v>
      </c>
      <c r="AS62" s="90">
        <f t="shared" si="56"/>
        <v>0.17926047766853692</v>
      </c>
      <c r="AT62" s="90">
        <f t="shared" si="56"/>
        <v>0.3226801354207165</v>
      </c>
      <c r="AU62" s="90">
        <f t="shared" si="56"/>
        <v>1.6222519017615733E-2</v>
      </c>
      <c r="AV62" s="90">
        <f t="shared" si="56"/>
        <v>-0.20823282430474399</v>
      </c>
      <c r="AW62" s="90">
        <f t="shared" si="56"/>
        <v>-4.9336158836769339E-2</v>
      </c>
      <c r="AX62" s="90">
        <f t="shared" si="56"/>
        <v>0.23893423755688148</v>
      </c>
      <c r="AY62" s="90">
        <f t="shared" si="56"/>
        <v>0.14296655850021223</v>
      </c>
      <c r="AZ62" s="90">
        <f t="shared" si="56"/>
        <v>0.20219696025930523</v>
      </c>
      <c r="BA62" s="90">
        <f t="shared" si="56"/>
        <v>0.52453195423035259</v>
      </c>
      <c r="BB62" s="90">
        <f t="shared" si="56"/>
        <v>2.1640498115211071</v>
      </c>
      <c r="BC62" s="90">
        <f t="shared" si="56"/>
        <v>0.80689002435854307</v>
      </c>
      <c r="BD62" s="90">
        <f t="shared" si="56"/>
        <v>1.4739827326584409E-2</v>
      </c>
      <c r="BE62" s="90">
        <f t="shared" si="56"/>
        <v>-4.7731698808047618E-2</v>
      </c>
      <c r="BF62" s="90">
        <f t="shared" si="56"/>
        <v>0.12515365274614343</v>
      </c>
      <c r="BG62" s="90">
        <f t="shared" si="56"/>
        <v>0.28716262606728082</v>
      </c>
      <c r="BH62" s="90">
        <f t="shared" si="56"/>
        <v>0.33340217535183836</v>
      </c>
      <c r="BI62" s="90">
        <f t="shared" si="56"/>
        <v>0.35577227983741277</v>
      </c>
      <c r="BJ62" s="90">
        <f t="shared" si="56"/>
        <v>0.12279683803971064</v>
      </c>
      <c r="BK62" s="90">
        <f t="shared" si="56"/>
        <v>-5.4016932412653818E-3</v>
      </c>
      <c r="BL62" s="90">
        <f t="shared" si="56"/>
        <v>7.540687569581106E-2</v>
      </c>
      <c r="BM62" s="90">
        <f t="shared" si="56"/>
        <v>0.17702614260729388</v>
      </c>
      <c r="BN62" s="90">
        <f t="shared" si="56"/>
        <v>0.18320369938208048</v>
      </c>
      <c r="BO62" s="90">
        <f t="shared" si="56"/>
        <v>0.2678390491985343</v>
      </c>
      <c r="BP62" s="64">
        <f t="shared" si="56"/>
        <v>6.3395302232712947E-2</v>
      </c>
      <c r="BQ62" s="90">
        <f t="shared" si="56"/>
        <v>7.6865660604141794E-3</v>
      </c>
      <c r="BR62" s="90">
        <f t="shared" si="56"/>
        <v>-2.7090374589333943E-2</v>
      </c>
      <c r="BS62" s="90">
        <f t="shared" si="56"/>
        <v>0.14764755951511432</v>
      </c>
      <c r="BT62" s="90">
        <f t="shared" si="56"/>
        <v>0.17309539146649766</v>
      </c>
      <c r="BU62" s="90">
        <f t="shared" si="56"/>
        <v>0.14439064238357946</v>
      </c>
      <c r="BV62" s="90">
        <f t="shared" si="56"/>
        <v>5.8062922696782149E-2</v>
      </c>
      <c r="BW62" s="90">
        <f t="shared" si="56"/>
        <v>0.15404736346642167</v>
      </c>
      <c r="BX62" s="90">
        <f t="shared" si="56"/>
        <v>4.8751467223466793E-2</v>
      </c>
      <c r="BY62" s="90">
        <f t="shared" si="56"/>
        <v>9.336338823389756E-2</v>
      </c>
      <c r="BZ62" s="90">
        <f t="shared" si="56"/>
        <v>0.10402984408407612</v>
      </c>
      <c r="CA62" s="90">
        <f t="shared" si="56"/>
        <v>6.5510566877874155E-2</v>
      </c>
      <c r="CB62" s="90">
        <f t="shared" si="56"/>
        <v>0.13925051186549964</v>
      </c>
      <c r="CC62" s="90">
        <f t="shared" si="56"/>
        <v>0.16758315508840504</v>
      </c>
      <c r="CD62" s="90">
        <f t="shared" si="56"/>
        <v>-3.6137783164483794E-2</v>
      </c>
      <c r="CE62" s="90">
        <f t="shared" si="56"/>
        <v>5.9318359587062774E-2</v>
      </c>
      <c r="CF62" s="90">
        <f t="shared" si="56"/>
        <v>8.2087419003516349E-2</v>
      </c>
      <c r="CG62" s="90">
        <f t="shared" si="56"/>
        <v>7.8176206112798408E-2</v>
      </c>
      <c r="CH62" s="90">
        <f t="shared" si="56"/>
        <v>0.11258090161971612</v>
      </c>
      <c r="CI62" s="90">
        <f t="shared" si="56"/>
        <v>0.10441669431036282</v>
      </c>
      <c r="CJ62" s="90">
        <f t="shared" si="56"/>
        <v>0.11609967393797382</v>
      </c>
      <c r="CK62" s="90">
        <f t="shared" si="56"/>
        <v>1.8939998047406092E-2</v>
      </c>
      <c r="CL62" s="90">
        <f t="shared" si="56"/>
        <v>0.25286289032524234</v>
      </c>
      <c r="CM62" s="90">
        <f t="shared" si="56"/>
        <v>5.8711029177697771E-2</v>
      </c>
      <c r="CN62" s="90">
        <f t="shared" si="56"/>
        <v>-2.8553666294527602E-2</v>
      </c>
      <c r="CO62" s="90">
        <f t="shared" si="56"/>
        <v>0.24379156326937057</v>
      </c>
      <c r="CP62" s="90">
        <f t="shared" si="56"/>
        <v>6.3625382791081764E-2</v>
      </c>
      <c r="CQ62" s="90">
        <f t="shared" si="56"/>
        <v>9.0061159716874117E-2</v>
      </c>
      <c r="CR62" s="90">
        <f t="shared" si="56"/>
        <v>0.19774765755641499</v>
      </c>
      <c r="CS62" s="90">
        <f t="shared" si="56"/>
        <v>4.9672612558506302E-2</v>
      </c>
      <c r="CT62" s="90">
        <f t="shared" si="56"/>
        <v>1.9432736455156085E-2</v>
      </c>
      <c r="CU62" s="90">
        <f t="shared" si="56"/>
        <v>0.11250708014130395</v>
      </c>
      <c r="CV62" s="90">
        <v>5.8840457389129464E-2</v>
      </c>
      <c r="CW62" s="90">
        <v>8.6846938362046266E-2</v>
      </c>
      <c r="CX62" s="90">
        <v>3.1308577120358505E-2</v>
      </c>
      <c r="CY62" s="114">
        <v>0.13929192148518466</v>
      </c>
    </row>
    <row r="63" spans="2:103">
      <c r="B63" s="53" t="s">
        <v>30</v>
      </c>
      <c r="N63" s="6"/>
      <c r="O63" s="37">
        <f t="shared" ref="O63:BZ63" si="58">(O18+O19)/(C18+C19)-1</f>
        <v>0.19554952488746946</v>
      </c>
      <c r="P63" s="37">
        <f t="shared" si="58"/>
        <v>0.19726528394551646</v>
      </c>
      <c r="Q63" s="37">
        <f t="shared" si="58"/>
        <v>7.6420401605132859E-2</v>
      </c>
      <c r="R63" s="37">
        <f t="shared" si="58"/>
        <v>0.26893069205883413</v>
      </c>
      <c r="S63" s="37">
        <f t="shared" si="58"/>
        <v>4.9364947623680155E-2</v>
      </c>
      <c r="T63" s="37">
        <f t="shared" si="58"/>
        <v>0.21940576396463762</v>
      </c>
      <c r="U63" s="37">
        <f t="shared" si="58"/>
        <v>0.34703859126224756</v>
      </c>
      <c r="V63" s="37">
        <f t="shared" si="58"/>
        <v>0.20322507882081564</v>
      </c>
      <c r="W63" s="37">
        <f t="shared" si="58"/>
        <v>9.284928511322077E-2</v>
      </c>
      <c r="X63" s="37">
        <f t="shared" si="58"/>
        <v>0.29343157177049006</v>
      </c>
      <c r="Y63" s="37">
        <f t="shared" si="58"/>
        <v>0.2574227426871325</v>
      </c>
      <c r="Z63" s="45">
        <f t="shared" si="58"/>
        <v>0.2586773420316999</v>
      </c>
      <c r="AA63" s="37">
        <f t="shared" si="58"/>
        <v>0.23472720560188653</v>
      </c>
      <c r="AB63" s="37">
        <f t="shared" si="58"/>
        <v>0.24161948794372567</v>
      </c>
      <c r="AC63" s="37">
        <f t="shared" si="58"/>
        <v>0.26272883114605516</v>
      </c>
      <c r="AD63" s="37">
        <f t="shared" si="58"/>
        <v>0.23112072441879761</v>
      </c>
      <c r="AE63" s="37">
        <f t="shared" si="58"/>
        <v>0.43822500439130185</v>
      </c>
      <c r="AF63" s="37">
        <f t="shared" si="58"/>
        <v>0.14648523205558273</v>
      </c>
      <c r="AG63" s="37">
        <f t="shared" si="58"/>
        <v>0.30016402033185985</v>
      </c>
      <c r="AH63" s="64">
        <f t="shared" si="58"/>
        <v>0.29258968879350933</v>
      </c>
      <c r="AI63" s="90">
        <f t="shared" si="58"/>
        <v>0.44416243161079638</v>
      </c>
      <c r="AJ63" s="90">
        <f t="shared" si="58"/>
        <v>0.21626903656111507</v>
      </c>
      <c r="AK63" s="64">
        <f t="shared" si="58"/>
        <v>0.15010362107295028</v>
      </c>
      <c r="AL63" s="90">
        <f t="shared" si="58"/>
        <v>0.21036982256001191</v>
      </c>
      <c r="AM63" s="64">
        <f t="shared" si="58"/>
        <v>0.23947346009965642</v>
      </c>
      <c r="AN63" s="64">
        <f t="shared" si="58"/>
        <v>0.30403355875326277</v>
      </c>
      <c r="AO63" s="64">
        <f t="shared" si="58"/>
        <v>-0.16776491985251796</v>
      </c>
      <c r="AP63" s="64">
        <f t="shared" si="58"/>
        <v>-0.90966827445283471</v>
      </c>
      <c r="AQ63" s="64">
        <f t="shared" si="58"/>
        <v>-0.64765134913306899</v>
      </c>
      <c r="AR63" s="90">
        <f t="shared" si="58"/>
        <v>0.17410206421974594</v>
      </c>
      <c r="AS63" s="90">
        <f t="shared" si="58"/>
        <v>0.1615510844684156</v>
      </c>
      <c r="AT63" s="90">
        <f t="shared" si="58"/>
        <v>0.13196004000364048</v>
      </c>
      <c r="AU63" s="90">
        <f t="shared" si="58"/>
        <v>0.20452904152745077</v>
      </c>
      <c r="AV63" s="90">
        <f t="shared" si="58"/>
        <v>0.1299475637134917</v>
      </c>
      <c r="AW63" s="90">
        <f t="shared" si="58"/>
        <v>0.25901702816259164</v>
      </c>
      <c r="AX63" s="90">
        <f t="shared" si="58"/>
        <v>0.41632883056636127</v>
      </c>
      <c r="AY63" s="90">
        <f t="shared" si="58"/>
        <v>0.1161996265399341</v>
      </c>
      <c r="AZ63" s="90">
        <f t="shared" si="58"/>
        <v>0.19378450319674023</v>
      </c>
      <c r="BA63" s="90">
        <f t="shared" si="58"/>
        <v>1.0092899172788803</v>
      </c>
      <c r="BB63" s="90">
        <f t="shared" si="58"/>
        <v>17.539566462115303</v>
      </c>
      <c r="BC63" s="90">
        <f t="shared" si="58"/>
        <v>2.9392206035377337</v>
      </c>
      <c r="BD63" s="90">
        <f t="shared" si="58"/>
        <v>0.48685278835869594</v>
      </c>
      <c r="BE63" s="90">
        <f t="shared" si="58"/>
        <v>0.14850567711403095</v>
      </c>
      <c r="BF63" s="90">
        <f t="shared" si="58"/>
        <v>0.1901600407257007</v>
      </c>
      <c r="BG63" s="90">
        <f t="shared" si="58"/>
        <v>0.23302304287126963</v>
      </c>
      <c r="BH63" s="90">
        <f t="shared" si="58"/>
        <v>0.20662947461932957</v>
      </c>
      <c r="BI63" s="90">
        <f t="shared" si="58"/>
        <v>0.19152585355735208</v>
      </c>
      <c r="BJ63" s="90">
        <f t="shared" si="58"/>
        <v>0.15285478195180646</v>
      </c>
      <c r="BK63" s="90">
        <f t="shared" si="58"/>
        <v>0.14494826541270123</v>
      </c>
      <c r="BL63" s="90">
        <f t="shared" si="58"/>
        <v>0.16907252027845243</v>
      </c>
      <c r="BM63" s="90">
        <f t="shared" si="58"/>
        <v>0.18180425169503223</v>
      </c>
      <c r="BN63" s="90">
        <f t="shared" si="58"/>
        <v>8.4087904800383084E-2</v>
      </c>
      <c r="BO63" s="90">
        <f t="shared" si="58"/>
        <v>0.27064736830853131</v>
      </c>
      <c r="BP63" s="64">
        <f t="shared" si="58"/>
        <v>9.2509608036822844E-2</v>
      </c>
      <c r="BQ63" s="90">
        <f t="shared" si="58"/>
        <v>0.10653073429552573</v>
      </c>
      <c r="BR63" s="90">
        <f t="shared" si="58"/>
        <v>0.19444394679697075</v>
      </c>
      <c r="BS63" s="90">
        <f t="shared" si="58"/>
        <v>0.19838283029352244</v>
      </c>
      <c r="BT63" s="90">
        <f t="shared" si="58"/>
        <v>0.1261007460969743</v>
      </c>
      <c r="BU63" s="90">
        <f t="shared" si="58"/>
        <v>0.14824275055148561</v>
      </c>
      <c r="BV63" s="90">
        <f t="shared" si="58"/>
        <v>0.1001417152580153</v>
      </c>
      <c r="BW63" s="90">
        <f t="shared" si="58"/>
        <v>0.28992433933754902</v>
      </c>
      <c r="BX63" s="90">
        <f t="shared" si="58"/>
        <v>0.21721621455115359</v>
      </c>
      <c r="BY63" s="90">
        <f t="shared" si="58"/>
        <v>0.16075726967961956</v>
      </c>
      <c r="BZ63" s="90">
        <f t="shared" si="58"/>
        <v>0.12033362969832528</v>
      </c>
      <c r="CA63" s="90">
        <f t="shared" ref="CA63:CY63" si="59">(CA18+CA19)/(BO18+BO19)-1</f>
        <v>0.13302481943975808</v>
      </c>
      <c r="CB63" s="90">
        <f t="shared" si="59"/>
        <v>0.27123335353454858</v>
      </c>
      <c r="CC63" s="90">
        <f t="shared" si="59"/>
        <v>0.22383820931925236</v>
      </c>
      <c r="CD63" s="90">
        <f t="shared" si="59"/>
        <v>0.20861172369375192</v>
      </c>
      <c r="CE63" s="90">
        <f t="shared" si="59"/>
        <v>8.5163728043262221E-2</v>
      </c>
      <c r="CF63" s="90">
        <f t="shared" si="59"/>
        <v>0.29105840744108691</v>
      </c>
      <c r="CG63" s="90">
        <f t="shared" si="59"/>
        <v>0.34654712229911233</v>
      </c>
      <c r="CH63" s="90">
        <f t="shared" si="59"/>
        <v>0.20087426536918573</v>
      </c>
      <c r="CI63" s="90">
        <f t="shared" si="59"/>
        <v>0.25224903109998587</v>
      </c>
      <c r="CJ63" s="90">
        <f t="shared" si="59"/>
        <v>0.22088961443913258</v>
      </c>
      <c r="CK63" s="90">
        <f t="shared" si="59"/>
        <v>6.7203939402735058E-2</v>
      </c>
      <c r="CL63" s="90">
        <f t="shared" si="59"/>
        <v>0.2911211847184747</v>
      </c>
      <c r="CM63" s="90">
        <f t="shared" si="59"/>
        <v>3.60944695221741E-2</v>
      </c>
      <c r="CN63" s="90">
        <f t="shared" si="59"/>
        <v>-1.4854535580942518E-2</v>
      </c>
      <c r="CO63" s="90">
        <f t="shared" si="59"/>
        <v>0.22447540947883304</v>
      </c>
      <c r="CP63" s="90">
        <f t="shared" si="59"/>
        <v>-3.528333695037067E-2</v>
      </c>
      <c r="CQ63" s="90">
        <f t="shared" si="59"/>
        <v>7.4243628810316764E-2</v>
      </c>
      <c r="CR63" s="90">
        <f t="shared" si="59"/>
        <v>6.5701754690685732E-2</v>
      </c>
      <c r="CS63" s="90">
        <f t="shared" si="59"/>
        <v>-0.11624054129895611</v>
      </c>
      <c r="CT63" s="90">
        <f t="shared" si="59"/>
        <v>1.8304307349930493E-2</v>
      </c>
      <c r="CU63" s="90">
        <f t="shared" si="59"/>
        <v>-2.6237944103315036E-2</v>
      </c>
      <c r="CV63" s="90">
        <v>-4.7265328272110718E-2</v>
      </c>
      <c r="CW63" s="90">
        <v>-1.8810925896943997E-2</v>
      </c>
      <c r="CX63" s="90">
        <v>-5.774118118649918E-4</v>
      </c>
      <c r="CY63" s="114">
        <v>6.2382606958319098E-2</v>
      </c>
    </row>
    <row r="64" spans="2:103">
      <c r="B64" s="29"/>
      <c r="N64" s="6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45"/>
      <c r="AA64" s="37"/>
      <c r="AB64" s="37"/>
      <c r="AC64" s="37"/>
      <c r="AD64" s="37"/>
      <c r="AE64" s="37"/>
      <c r="AF64" s="37"/>
      <c r="AG64" s="37"/>
      <c r="AH64" s="64"/>
      <c r="AI64" s="90"/>
      <c r="AJ64" s="90"/>
      <c r="AK64" s="64"/>
      <c r="AL64" s="90"/>
      <c r="AM64" s="64"/>
      <c r="AN64" s="64"/>
      <c r="AO64" s="64"/>
      <c r="AP64" s="64"/>
      <c r="AQ64" s="64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64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S64" s="90"/>
      <c r="CT64" s="90"/>
      <c r="CY64" s="109"/>
    </row>
    <row r="65" spans="2:103">
      <c r="B65" s="28" t="s">
        <v>7</v>
      </c>
      <c r="N65" s="6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45"/>
      <c r="AA65" s="37"/>
      <c r="AB65" s="37"/>
      <c r="AC65" s="37"/>
      <c r="AD65" s="37"/>
      <c r="AE65" s="37"/>
      <c r="AF65" s="37"/>
      <c r="AG65" s="37"/>
      <c r="AH65" s="64"/>
      <c r="AI65" s="90"/>
      <c r="AJ65" s="90"/>
      <c r="AK65" s="64"/>
      <c r="AL65" s="90"/>
      <c r="AM65" s="64"/>
      <c r="AN65" s="64"/>
      <c r="AO65" s="64"/>
      <c r="AP65" s="64"/>
      <c r="AQ65" s="64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64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S65" s="90"/>
      <c r="CT65" s="90"/>
      <c r="CY65" s="109"/>
    </row>
    <row r="66" spans="2:103">
      <c r="B66" s="29" t="s">
        <v>1</v>
      </c>
      <c r="N66" s="6"/>
      <c r="O66" s="37">
        <f t="shared" ref="O66:AD66" si="60">O21/C21-1</f>
        <v>4.9323160699104696E-2</v>
      </c>
      <c r="P66" s="37">
        <f t="shared" si="60"/>
        <v>2.8236076807605981E-2</v>
      </c>
      <c r="Q66" s="37">
        <f t="shared" si="60"/>
        <v>-4.6480656277967158E-2</v>
      </c>
      <c r="R66" s="37">
        <f t="shared" si="60"/>
        <v>9.1719990547598718E-2</v>
      </c>
      <c r="S66" s="37">
        <f t="shared" si="60"/>
        <v>-7.3441140834748619E-2</v>
      </c>
      <c r="T66" s="37">
        <f t="shared" si="60"/>
        <v>1.0797514822746601E-2</v>
      </c>
      <c r="U66" s="37">
        <f t="shared" si="60"/>
        <v>5.603521141032175E-2</v>
      </c>
      <c r="V66" s="37">
        <f t="shared" si="60"/>
        <v>-3.7124733807760824E-2</v>
      </c>
      <c r="W66" s="37">
        <f t="shared" si="60"/>
        <v>-4.8725414777811671E-2</v>
      </c>
      <c r="X66" s="37">
        <f t="shared" si="60"/>
        <v>5.1792660549110581E-2</v>
      </c>
      <c r="Y66" s="37">
        <f t="shared" si="60"/>
        <v>1.3038761320230963E-2</v>
      </c>
      <c r="Z66" s="45">
        <f t="shared" si="60"/>
        <v>-8.1003903285574719E-3</v>
      </c>
      <c r="AA66" s="37">
        <f t="shared" si="60"/>
        <v>6.4022254714888316E-3</v>
      </c>
      <c r="AB66" s="37">
        <f t="shared" si="60"/>
        <v>-2.6373624583003741E-3</v>
      </c>
      <c r="AC66" s="37">
        <f t="shared" si="60"/>
        <v>-2.3642990586443813E-2</v>
      </c>
      <c r="AD66" s="37">
        <f t="shared" si="60"/>
        <v>2.4002067033005448E-2</v>
      </c>
      <c r="AE66" s="37">
        <f t="shared" ref="AA66:CN69" si="61">AE21/S21-1</f>
        <v>9.2519728933981193E-2</v>
      </c>
      <c r="AF66" s="37">
        <f t="shared" si="61"/>
        <v>-9.5550951948838003E-2</v>
      </c>
      <c r="AG66" s="37">
        <f t="shared" si="61"/>
        <v>2.7794232044603184E-2</v>
      </c>
      <c r="AH66" s="64">
        <f t="shared" si="61"/>
        <v>-2.9018942123411939E-2</v>
      </c>
      <c r="AI66" s="90">
        <f t="shared" si="61"/>
        <v>5.1466516645624294E-2</v>
      </c>
      <c r="AJ66" s="90">
        <f t="shared" si="61"/>
        <v>-1.9673422408330588E-3</v>
      </c>
      <c r="AK66" s="64">
        <f t="shared" si="61"/>
        <v>-7.4308837352401458E-2</v>
      </c>
      <c r="AL66" s="90">
        <f t="shared" si="61"/>
        <v>4.4612319061369421E-2</v>
      </c>
      <c r="AM66" s="64">
        <f t="shared" si="61"/>
        <v>7.1029462181730452E-2</v>
      </c>
      <c r="AN66" s="64">
        <f t="shared" si="61"/>
        <v>9.0641033216396272E-2</v>
      </c>
      <c r="AO66" s="64">
        <f t="shared" si="61"/>
        <v>-0.30954409473792421</v>
      </c>
      <c r="AP66" s="64">
        <f t="shared" si="61"/>
        <v>-0.9144454412434655</v>
      </c>
      <c r="AQ66" s="64">
        <f t="shared" si="61"/>
        <v>-0.46136744572973909</v>
      </c>
      <c r="AR66" s="90">
        <f t="shared" si="61"/>
        <v>0.18575440520915554</v>
      </c>
      <c r="AS66" s="90">
        <f t="shared" si="61"/>
        <v>5.7347527991347125E-2</v>
      </c>
      <c r="AT66" s="90">
        <f t="shared" si="61"/>
        <v>1.1861512690087617E-2</v>
      </c>
      <c r="AU66" s="90">
        <f t="shared" si="61"/>
        <v>8.1456951343831019E-2</v>
      </c>
      <c r="AV66" s="90">
        <f t="shared" si="61"/>
        <v>-3.9306549605237606E-2</v>
      </c>
      <c r="AW66" s="90">
        <f t="shared" si="61"/>
        <v>7.8268200653195175E-2</v>
      </c>
      <c r="AX66" s="90">
        <f t="shared" si="61"/>
        <v>0.11670681802090743</v>
      </c>
      <c r="AY66" s="90">
        <f t="shared" si="61"/>
        <v>-9.6387886668117484E-2</v>
      </c>
      <c r="AZ66" s="90">
        <f t="shared" si="61"/>
        <v>-4.1077647459787925E-2</v>
      </c>
      <c r="BA66" s="90">
        <f t="shared" si="61"/>
        <v>0.64029747195935238</v>
      </c>
      <c r="BB66" s="90">
        <f t="shared" si="61"/>
        <v>11.427356757990013</v>
      </c>
      <c r="BC66" s="90">
        <f t="shared" si="61"/>
        <v>0.71994514102799378</v>
      </c>
      <c r="BD66" s="90">
        <f t="shared" si="61"/>
        <v>3.2318931049410526E-2</v>
      </c>
      <c r="BE66" s="90">
        <f t="shared" si="61"/>
        <v>-8.716015157803314E-2</v>
      </c>
      <c r="BF66" s="90">
        <f t="shared" si="61"/>
        <v>-4.6593145031121663E-2</v>
      </c>
      <c r="BG66" s="90">
        <f t="shared" si="61"/>
        <v>1.0513660916337431E-2</v>
      </c>
      <c r="BH66" s="90">
        <f t="shared" si="61"/>
        <v>-7.0844037887461964E-3</v>
      </c>
      <c r="BI66" s="90">
        <f t="shared" si="61"/>
        <v>-2.2039771309509959E-2</v>
      </c>
      <c r="BJ66" s="90">
        <f t="shared" si="61"/>
        <v>-3.2530998265786537E-2</v>
      </c>
      <c r="BK66" s="90">
        <f t="shared" si="61"/>
        <v>0.11377398700821328</v>
      </c>
      <c r="BL66" s="90">
        <f t="shared" si="61"/>
        <v>2.5290408640638473E-2</v>
      </c>
      <c r="BM66" s="90">
        <f t="shared" si="61"/>
        <v>2.781087335051291E-2</v>
      </c>
      <c r="BN66" s="90">
        <f t="shared" si="61"/>
        <v>-7.7534116989125046E-2</v>
      </c>
      <c r="BO66" s="90">
        <f t="shared" si="61"/>
        <v>0.1193501556019716</v>
      </c>
      <c r="BP66" s="64">
        <f t="shared" si="61"/>
        <v>-4.1364085800562056E-2</v>
      </c>
      <c r="BQ66" s="90">
        <f t="shared" si="61"/>
        <v>-4.7239531067787666E-2</v>
      </c>
      <c r="BR66" s="90">
        <f t="shared" si="61"/>
        <v>4.2146545489956333E-2</v>
      </c>
      <c r="BS66" s="90">
        <f t="shared" si="61"/>
        <v>2.2875051034158878E-2</v>
      </c>
      <c r="BT66" s="90">
        <f t="shared" si="61"/>
        <v>1.9990151632778286E-3</v>
      </c>
      <c r="BU66" s="90">
        <f t="shared" si="61"/>
        <v>1.4438869779572983E-2</v>
      </c>
      <c r="BV66" s="90">
        <f t="shared" si="61"/>
        <v>-1.4338662871674845E-2</v>
      </c>
      <c r="BW66" s="90">
        <f t="shared" si="61"/>
        <v>-1.288764576659418E-2</v>
      </c>
      <c r="BX66" s="90">
        <f t="shared" si="61"/>
        <v>-1.2618291539267301E-2</v>
      </c>
      <c r="BY66" s="90">
        <f t="shared" si="61"/>
        <v>1.5552149460992926E-2</v>
      </c>
      <c r="BZ66" s="90">
        <f t="shared" si="61"/>
        <v>-1.1165574813772117E-2</v>
      </c>
      <c r="CA66" s="90">
        <f t="shared" si="61"/>
        <v>-4.7225403834187274E-2</v>
      </c>
      <c r="CB66" s="90">
        <f t="shared" si="61"/>
        <v>7.8162279753640984E-2</v>
      </c>
      <c r="CC66" s="90">
        <f t="shared" si="61"/>
        <v>5.350059475718516E-2</v>
      </c>
      <c r="CD66" s="90">
        <f t="shared" si="61"/>
        <v>5.0137623028711165E-2</v>
      </c>
      <c r="CE66" s="90">
        <f t="shared" si="61"/>
        <v>-2.7217676140329883E-2</v>
      </c>
      <c r="CF66" s="90">
        <f t="shared" si="61"/>
        <v>6.4100392583311905E-2</v>
      </c>
      <c r="CG66" s="90">
        <f t="shared" si="61"/>
        <v>6.6317376604762002E-2</v>
      </c>
      <c r="CH66" s="90">
        <f t="shared" si="61"/>
        <v>-1.534560949217123E-2</v>
      </c>
      <c r="CI66" s="90">
        <f t="shared" si="61"/>
        <v>1.1031237396255111E-3</v>
      </c>
      <c r="CJ66" s="90">
        <f t="shared" si="61"/>
        <v>0.11546243947743129</v>
      </c>
      <c r="CK66" s="90">
        <f t="shared" si="61"/>
        <v>-7.0934994528891293E-2</v>
      </c>
      <c r="CL66" s="90">
        <f t="shared" si="61"/>
        <v>0.15771669950468103</v>
      </c>
      <c r="CM66" s="90">
        <f t="shared" si="61"/>
        <v>3.7476255720437335E-2</v>
      </c>
      <c r="CN66" s="90">
        <f t="shared" si="61"/>
        <v>-5.9408929101535501E-2</v>
      </c>
      <c r="CO66" s="90">
        <f t="shared" ref="CO66:CU69" si="62">CO21/CC21-1</f>
        <v>0.16494155287559975</v>
      </c>
      <c r="CP66" s="90">
        <f t="shared" si="62"/>
        <v>-4.6302822855925241E-2</v>
      </c>
      <c r="CQ66" s="90">
        <f t="shared" si="62"/>
        <v>3.6834432811184481E-2</v>
      </c>
      <c r="CR66" s="90">
        <f t="shared" si="62"/>
        <v>8.1453314209947836E-2</v>
      </c>
      <c r="CS66" s="90">
        <f t="shared" si="62"/>
        <v>-1.09361009983584E-2</v>
      </c>
      <c r="CT66" s="90">
        <f t="shared" si="62"/>
        <v>6.4221863635913756E-2</v>
      </c>
      <c r="CU66" s="90">
        <f>CU21/CI21-1</f>
        <v>9.3328935958566062E-2</v>
      </c>
      <c r="CV66" s="90">
        <v>-5.6278070300234129E-3</v>
      </c>
      <c r="CW66" s="90">
        <v>7.5093840664845146E-2</v>
      </c>
      <c r="CX66" s="90">
        <v>4.676173318011978E-2</v>
      </c>
      <c r="CY66" s="114">
        <v>0.1111150333505968</v>
      </c>
    </row>
    <row r="67" spans="2:103">
      <c r="B67" s="29" t="s">
        <v>3</v>
      </c>
      <c r="N67" s="6"/>
      <c r="O67" s="37">
        <f t="shared" ref="O67:Z68" si="63">O22/C22-1</f>
        <v>2.4979091730438885E-2</v>
      </c>
      <c r="P67" s="37">
        <f t="shared" si="63"/>
        <v>3.761048316264004E-2</v>
      </c>
      <c r="Q67" s="37">
        <f t="shared" si="63"/>
        <v>-5.7759327228617541E-2</v>
      </c>
      <c r="R67" s="37">
        <f t="shared" si="63"/>
        <v>0.10742102523820685</v>
      </c>
      <c r="S67" s="37">
        <f t="shared" si="63"/>
        <v>-8.0936184391327548E-2</v>
      </c>
      <c r="T67" s="37">
        <f t="shared" si="63"/>
        <v>2.6585099391436495E-2</v>
      </c>
      <c r="U67" s="37">
        <f t="shared" si="63"/>
        <v>8.9154326127088845E-2</v>
      </c>
      <c r="V67" s="37">
        <f t="shared" si="63"/>
        <v>-6.1808160124326994E-3</v>
      </c>
      <c r="W67" s="37">
        <f t="shared" si="63"/>
        <v>-5.7326668353012811E-2</v>
      </c>
      <c r="X67" s="37">
        <f t="shared" si="63"/>
        <v>5.9621442030968863E-2</v>
      </c>
      <c r="Y67" s="37">
        <f t="shared" si="63"/>
        <v>2.3035331261630709E-2</v>
      </c>
      <c r="Z67" s="45">
        <f t="shared" si="63"/>
        <v>1.3889886902375581E-2</v>
      </c>
      <c r="AA67" s="37">
        <f t="shared" si="61"/>
        <v>1.9844405193534254E-2</v>
      </c>
      <c r="AB67" s="37">
        <f t="shared" si="61"/>
        <v>-3.8679341862472016E-3</v>
      </c>
      <c r="AC67" s="37">
        <f t="shared" si="61"/>
        <v>-4.6368854430703932E-3</v>
      </c>
      <c r="AD67" s="37">
        <f t="shared" si="61"/>
        <v>0.13087620985757109</v>
      </c>
      <c r="AE67" s="37">
        <f t="shared" si="61"/>
        <v>0.31882879001670217</v>
      </c>
      <c r="AF67" s="37">
        <f t="shared" si="61"/>
        <v>2.8318979414553525E-2</v>
      </c>
      <c r="AG67" s="37">
        <f t="shared" si="61"/>
        <v>0.20201597789488956</v>
      </c>
      <c r="AH67" s="64">
        <f t="shared" si="61"/>
        <v>0.13973015600570982</v>
      </c>
      <c r="AI67" s="90">
        <f t="shared" si="61"/>
        <v>0.24159561474623281</v>
      </c>
      <c r="AJ67" s="90">
        <f t="shared" si="61"/>
        <v>0.1509421589328519</v>
      </c>
      <c r="AK67" s="64">
        <f t="shared" si="61"/>
        <v>6.0590474601123212E-2</v>
      </c>
      <c r="AL67" s="90">
        <f t="shared" si="61"/>
        <v>0.19984597534732784</v>
      </c>
      <c r="AM67" s="64">
        <f t="shared" si="61"/>
        <v>0.26837860344997777</v>
      </c>
      <c r="AN67" s="64">
        <f t="shared" si="61"/>
        <v>0.31201348983501753</v>
      </c>
      <c r="AO67" s="64">
        <f t="shared" si="61"/>
        <v>-0.20933241897000943</v>
      </c>
      <c r="AP67" s="64">
        <f t="shared" si="61"/>
        <v>-0.95562959061111297</v>
      </c>
      <c r="AQ67" s="64">
        <f t="shared" si="61"/>
        <v>-0.5642837948037962</v>
      </c>
      <c r="AR67" s="90">
        <f t="shared" si="61"/>
        <v>0.1339953951300803</v>
      </c>
      <c r="AS67" s="90">
        <f t="shared" si="61"/>
        <v>4.2317765244277661E-2</v>
      </c>
      <c r="AT67" s="90">
        <f t="shared" si="61"/>
        <v>8.5133765695562857E-2</v>
      </c>
      <c r="AU67" s="90">
        <f t="shared" si="61"/>
        <v>0.16373418462170752</v>
      </c>
      <c r="AV67" s="90">
        <f t="shared" si="61"/>
        <v>1.5375566340968261E-2</v>
      </c>
      <c r="AW67" s="90">
        <f t="shared" si="61"/>
        <v>0.14517421635706085</v>
      </c>
      <c r="AX67" s="90">
        <f t="shared" si="61"/>
        <v>0.16710034157686104</v>
      </c>
      <c r="AY67" s="90">
        <f t="shared" si="61"/>
        <v>-6.0754271101024271E-2</v>
      </c>
      <c r="AZ67" s="90">
        <f t="shared" si="61"/>
        <v>2.3026567651302177E-2</v>
      </c>
      <c r="BA67" s="90">
        <f t="shared" si="61"/>
        <v>0.82056833416895403</v>
      </c>
      <c r="BB67" s="90">
        <f t="shared" si="61"/>
        <v>23.699365957541577</v>
      </c>
      <c r="BC67" s="90">
        <f t="shared" si="61"/>
        <v>1.7853728021764965</v>
      </c>
      <c r="BD67" s="90">
        <f t="shared" si="61"/>
        <v>9.5953563564561417E-2</v>
      </c>
      <c r="BE67" s="90">
        <f t="shared" si="61"/>
        <v>-3.345242143504068E-3</v>
      </c>
      <c r="BF67" s="90">
        <f t="shared" si="61"/>
        <v>-6.3908779623667034E-4</v>
      </c>
      <c r="BG67" s="90">
        <f t="shared" si="61"/>
        <v>2.4782455306751716E-2</v>
      </c>
      <c r="BH67" s="90">
        <f t="shared" si="61"/>
        <v>2.653104321536448E-2</v>
      </c>
      <c r="BI67" s="90">
        <f t="shared" si="61"/>
        <v>5.5420128992695883E-3</v>
      </c>
      <c r="BJ67" s="90">
        <f t="shared" si="61"/>
        <v>1.9315626022394783E-2</v>
      </c>
      <c r="BK67" s="90">
        <f t="shared" si="61"/>
        <v>2.3405794459216978E-2</v>
      </c>
      <c r="BL67" s="90">
        <f t="shared" si="61"/>
        <v>4.5395060014143951E-3</v>
      </c>
      <c r="BM67" s="90">
        <f t="shared" si="61"/>
        <v>4.8912609490247227E-2</v>
      </c>
      <c r="BN67" s="90">
        <f t="shared" si="61"/>
        <v>4.8991778275881082E-2</v>
      </c>
      <c r="BO67" s="90">
        <f t="shared" si="61"/>
        <v>-2.3862659397680952E-2</v>
      </c>
      <c r="BP67" s="64">
        <f t="shared" si="61"/>
        <v>8.7499599410006068E-2</v>
      </c>
      <c r="BQ67" s="90">
        <f t="shared" si="61"/>
        <v>-1.222586909457235E-2</v>
      </c>
      <c r="BR67" s="90">
        <f t="shared" si="61"/>
        <v>0.12827292039047444</v>
      </c>
      <c r="BS67" s="90">
        <f t="shared" si="61"/>
        <v>8.8833668577053437E-2</v>
      </c>
      <c r="BT67" s="90">
        <f t="shared" si="61"/>
        <v>7.4599728871086679E-2</v>
      </c>
      <c r="BU67" s="90">
        <f t="shared" si="61"/>
        <v>8.9230748987674247E-2</v>
      </c>
      <c r="BV67" s="90">
        <f t="shared" si="61"/>
        <v>4.5199943850276147E-2</v>
      </c>
      <c r="BW67" s="90">
        <f t="shared" si="61"/>
        <v>0.18639950375698189</v>
      </c>
      <c r="BX67" s="90">
        <f t="shared" si="61"/>
        <v>7.3231425197094246E-2</v>
      </c>
      <c r="BY67" s="90">
        <f t="shared" si="61"/>
        <v>6.1485588919435674E-2</v>
      </c>
      <c r="BZ67" s="90">
        <f t="shared" si="61"/>
        <v>4.0747294001261425E-2</v>
      </c>
      <c r="CA67" s="90">
        <f t="shared" si="61"/>
        <v>-3.5378114770517555E-2</v>
      </c>
      <c r="CB67" s="90">
        <f t="shared" si="61"/>
        <v>0.12462364391411973</v>
      </c>
      <c r="CC67" s="90">
        <f t="shared" si="61"/>
        <v>0.10380432865648692</v>
      </c>
      <c r="CD67" s="90">
        <f t="shared" si="61"/>
        <v>7.5722332627272682E-2</v>
      </c>
      <c r="CE67" s="90">
        <f t="shared" si="61"/>
        <v>-3.2372398804247915E-3</v>
      </c>
      <c r="CF67" s="90">
        <f t="shared" si="61"/>
        <v>0.12752458219778773</v>
      </c>
      <c r="CG67" s="90">
        <f t="shared" si="61"/>
        <v>0.13317272815397452</v>
      </c>
      <c r="CH67" s="90">
        <f t="shared" si="61"/>
        <v>1.8296074296197284E-2</v>
      </c>
      <c r="CI67" s="90">
        <f t="shared" si="61"/>
        <v>1.8686908847843853E-2</v>
      </c>
      <c r="CJ67" s="90">
        <f t="shared" si="61"/>
        <v>0.13548092378440568</v>
      </c>
      <c r="CK67" s="90">
        <f t="shared" si="61"/>
        <v>-3.2667139641636589E-2</v>
      </c>
      <c r="CL67" s="90">
        <f t="shared" si="61"/>
        <v>0.22008063187785809</v>
      </c>
      <c r="CM67" s="90">
        <f t="shared" si="61"/>
        <v>6.4541604375581096E-2</v>
      </c>
      <c r="CN67" s="90">
        <f>CN22/CB22-1</f>
        <v>-2.329141642895094E-2</v>
      </c>
      <c r="CO67" s="90">
        <f t="shared" si="62"/>
        <v>0.22439884989043946</v>
      </c>
      <c r="CP67" s="90">
        <f t="shared" si="62"/>
        <v>2.3615581125744356E-3</v>
      </c>
      <c r="CQ67" s="90">
        <f t="shared" si="62"/>
        <v>7.360086425118495E-2</v>
      </c>
      <c r="CR67" s="90">
        <f t="shared" si="62"/>
        <v>8.5354746683346638E-2</v>
      </c>
      <c r="CS67" s="90">
        <f t="shared" si="62"/>
        <v>-1.6809972167277865E-2</v>
      </c>
      <c r="CT67" s="90">
        <f t="shared" si="62"/>
        <v>9.2770991471596398E-2</v>
      </c>
      <c r="CU67" s="90">
        <f t="shared" si="62"/>
        <v>0.13599697960249868</v>
      </c>
      <c r="CV67" s="90">
        <v>5.4866777244441778E-2</v>
      </c>
      <c r="CW67" s="90">
        <v>0.10836589160263332</v>
      </c>
      <c r="CX67" s="90">
        <v>6.7386027214123789E-2</v>
      </c>
      <c r="CY67" s="114">
        <v>0.15941789162714337</v>
      </c>
    </row>
    <row r="68" spans="2:103">
      <c r="B68" s="29" t="s">
        <v>4</v>
      </c>
      <c r="N68" s="6"/>
      <c r="O68" s="37">
        <f t="shared" si="63"/>
        <v>-3.5321476915043282E-2</v>
      </c>
      <c r="P68" s="37">
        <f t="shared" si="63"/>
        <v>1.0338435839083226E-2</v>
      </c>
      <c r="Q68" s="37">
        <f t="shared" si="63"/>
        <v>-7.305688812806721E-2</v>
      </c>
      <c r="R68" s="37">
        <f t="shared" si="63"/>
        <v>0.10835530155935191</v>
      </c>
      <c r="S68" s="37">
        <f t="shared" si="63"/>
        <v>-0.10844414101662336</v>
      </c>
      <c r="T68" s="37">
        <f t="shared" si="63"/>
        <v>7.844343602857462E-3</v>
      </c>
      <c r="U68" s="37">
        <f t="shared" si="63"/>
        <v>7.4767907005891088E-2</v>
      </c>
      <c r="V68" s="37">
        <f t="shared" si="63"/>
        <v>-9.7122783700994697E-3</v>
      </c>
      <c r="W68" s="37">
        <f t="shared" si="63"/>
        <v>-5.5962699175299502E-2</v>
      </c>
      <c r="X68" s="37">
        <f t="shared" si="63"/>
        <v>4.9175932824688351E-2</v>
      </c>
      <c r="Y68" s="37">
        <f t="shared" si="63"/>
        <v>3.9630951215545718E-3</v>
      </c>
      <c r="Z68" s="45">
        <f t="shared" si="63"/>
        <v>6.8042783786095296E-3</v>
      </c>
      <c r="AA68" s="37">
        <f t="shared" si="61"/>
        <v>-2.2314229202427427E-2</v>
      </c>
      <c r="AB68" s="37">
        <f t="shared" si="61"/>
        <v>-2.6426826615338017E-2</v>
      </c>
      <c r="AC68" s="37">
        <f t="shared" si="61"/>
        <v>4.9086256249876836E-2</v>
      </c>
      <c r="AD68" s="37">
        <f t="shared" si="61"/>
        <v>-0.14785511060416623</v>
      </c>
      <c r="AE68" s="37">
        <f t="shared" si="61"/>
        <v>-7.0803047909834604E-2</v>
      </c>
      <c r="AF68" s="37">
        <f t="shared" si="61"/>
        <v>-0.24301301466948066</v>
      </c>
      <c r="AG68" s="37">
        <f t="shared" si="61"/>
        <v>-1.719495391053949E-2</v>
      </c>
      <c r="AH68" s="64">
        <f t="shared" si="61"/>
        <v>-3.6871255852269247E-2</v>
      </c>
      <c r="AI68" s="90">
        <f t="shared" si="61"/>
        <v>-1.5955842965987288E-2</v>
      </c>
      <c r="AJ68" s="90">
        <f t="shared" si="61"/>
        <v>-9.0004384721851793E-2</v>
      </c>
      <c r="AK68" s="64">
        <f t="shared" si="61"/>
        <v>-0.16961234914481493</v>
      </c>
      <c r="AL68" s="90">
        <f t="shared" si="61"/>
        <v>-6.0668079966500033E-2</v>
      </c>
      <c r="AM68" s="64">
        <f t="shared" si="61"/>
        <v>-8.5063877930158904E-2</v>
      </c>
      <c r="AN68" s="64">
        <f t="shared" si="61"/>
        <v>5.2340349555478394E-2</v>
      </c>
      <c r="AO68" s="64">
        <f t="shared" si="61"/>
        <v>-0.32170963453005019</v>
      </c>
      <c r="AP68" s="64">
        <f t="shared" si="61"/>
        <v>-0.95164638320256056</v>
      </c>
      <c r="AQ68" s="64">
        <f t="shared" si="61"/>
        <v>-0.44807496104636035</v>
      </c>
      <c r="AR68" s="90">
        <f t="shared" si="61"/>
        <v>0.56221764711761502</v>
      </c>
      <c r="AS68" s="90">
        <f t="shared" si="61"/>
        <v>0.24696337701632842</v>
      </c>
      <c r="AT68" s="90">
        <f t="shared" si="61"/>
        <v>0.41309002919341387</v>
      </c>
      <c r="AU68" s="90">
        <f t="shared" si="61"/>
        <v>0.41246858841647649</v>
      </c>
      <c r="AV68" s="90">
        <f t="shared" si="61"/>
        <v>0.22483271379133973</v>
      </c>
      <c r="AW68" s="90">
        <f t="shared" si="61"/>
        <v>0.45635140448178446</v>
      </c>
      <c r="AX68" s="90">
        <f t="shared" si="61"/>
        <v>0.43855082882550001</v>
      </c>
      <c r="AY68" s="90">
        <f t="shared" si="61"/>
        <v>0.21965120805665239</v>
      </c>
      <c r="AZ68" s="90">
        <f t="shared" si="61"/>
        <v>0.20914290034842553</v>
      </c>
      <c r="BA68" s="90">
        <f t="shared" si="61"/>
        <v>0.91245023861203212</v>
      </c>
      <c r="BB68" s="90">
        <f t="shared" si="61"/>
        <v>28.024070033742408</v>
      </c>
      <c r="BC68" s="90">
        <f t="shared" si="61"/>
        <v>2.0848656974894699</v>
      </c>
      <c r="BD68" s="90">
        <f t="shared" si="61"/>
        <v>1.9810533097931682E-2</v>
      </c>
      <c r="BE68" s="90">
        <f t="shared" si="61"/>
        <v>-1.3675876992963132E-2</v>
      </c>
      <c r="BF68" s="90">
        <f t="shared" si="61"/>
        <v>-0.10931191526883499</v>
      </c>
      <c r="BG68" s="90">
        <f t="shared" si="61"/>
        <v>3.8107443828461429E-2</v>
      </c>
      <c r="BH68" s="90">
        <f t="shared" si="61"/>
        <v>4.0787401441565896E-2</v>
      </c>
      <c r="BI68" s="90">
        <f t="shared" si="61"/>
        <v>-1.1005937346684203E-2</v>
      </c>
      <c r="BJ68" s="90">
        <f t="shared" si="61"/>
        <v>-3.3654347146954589E-2</v>
      </c>
      <c r="BK68" s="90">
        <f t="shared" si="61"/>
        <v>7.064861730812666E-3</v>
      </c>
      <c r="BL68" s="90">
        <f t="shared" si="61"/>
        <v>-1.7399037263987838E-2</v>
      </c>
      <c r="BM68" s="90">
        <f t="shared" si="61"/>
        <v>2.4444040954952895E-2</v>
      </c>
      <c r="BN68" s="90">
        <f t="shared" si="61"/>
        <v>1.8172746985703814E-2</v>
      </c>
      <c r="BO68" s="90">
        <f t="shared" si="61"/>
        <v>-8.6853200117896656E-2</v>
      </c>
      <c r="BP68" s="64">
        <f t="shared" si="61"/>
        <v>6.6686086754317753E-2</v>
      </c>
      <c r="BQ68" s="90">
        <f t="shared" si="61"/>
        <v>-6.6498754052972786E-2</v>
      </c>
      <c r="BR68" s="90">
        <f t="shared" si="61"/>
        <v>7.2164955214660154E-2</v>
      </c>
      <c r="BS68" s="90">
        <f t="shared" si="61"/>
        <v>3.0148395187087784E-2</v>
      </c>
      <c r="BT68" s="90">
        <f t="shared" si="61"/>
        <v>1.8362295315315968E-2</v>
      </c>
      <c r="BU68" s="90">
        <f t="shared" si="61"/>
        <v>1.89483722515289E-2</v>
      </c>
      <c r="BV68" s="90">
        <f t="shared" si="61"/>
        <v>-4.3780122602254945E-3</v>
      </c>
      <c r="BW68" s="90">
        <f t="shared" si="61"/>
        <v>0.14841590988032172</v>
      </c>
      <c r="BX68" s="90">
        <f t="shared" si="61"/>
        <v>2.8164855519051013E-2</v>
      </c>
      <c r="BY68" s="90">
        <f t="shared" si="61"/>
        <v>-1.6910648240875403E-4</v>
      </c>
      <c r="BZ68" s="90">
        <f t="shared" si="61"/>
        <v>-3.2928997575567887E-2</v>
      </c>
      <c r="CA68" s="90">
        <f t="shared" si="61"/>
        <v>-8.9786820003636247E-2</v>
      </c>
      <c r="CB68" s="90">
        <f t="shared" si="61"/>
        <v>5.5656560038829017E-2</v>
      </c>
      <c r="CC68" s="90">
        <f t="shared" si="61"/>
        <v>6.4084723583986758E-2</v>
      </c>
      <c r="CD68" s="90">
        <f t="shared" si="61"/>
        <v>2.3698241592323255E-2</v>
      </c>
      <c r="CE68" s="90">
        <f t="shared" si="61"/>
        <v>-1.8708823636027549E-2</v>
      </c>
      <c r="CF68" s="90">
        <f t="shared" si="61"/>
        <v>0.10702049594717811</v>
      </c>
      <c r="CG68" s="90">
        <f t="shared" si="61"/>
        <v>7.7148086712718333E-2</v>
      </c>
      <c r="CH68" s="90">
        <f t="shared" si="61"/>
        <v>6.2744278471842385E-3</v>
      </c>
      <c r="CI68" s="90">
        <f t="shared" si="61"/>
        <v>-2.2065096114796789E-2</v>
      </c>
      <c r="CJ68" s="90">
        <f t="shared" si="61"/>
        <v>0.10774239661512275</v>
      </c>
      <c r="CK68" s="90">
        <f t="shared" si="61"/>
        <v>-8.5202263071483153E-2</v>
      </c>
      <c r="CL68" s="90">
        <f t="shared" si="61"/>
        <v>0.14890309854654404</v>
      </c>
      <c r="CM68" s="90">
        <f t="shared" si="61"/>
        <v>-6.5738032270638014E-3</v>
      </c>
      <c r="CN68" s="90">
        <f>CN23/CB23-1</f>
        <v>-7.7468089827153919E-2</v>
      </c>
      <c r="CO68" s="90">
        <f t="shared" si="62"/>
        <v>0.14253619145044838</v>
      </c>
      <c r="CP68" s="90">
        <f t="shared" si="62"/>
        <v>-3.1155984813147186E-2</v>
      </c>
      <c r="CQ68" s="90">
        <f t="shared" si="62"/>
        <v>3.2323732160777219E-3</v>
      </c>
      <c r="CR68" s="90">
        <f t="shared" si="62"/>
        <v>1.2432967365681113E-2</v>
      </c>
      <c r="CS68" s="90">
        <f t="shared" si="62"/>
        <v>-5.652194507804742E-2</v>
      </c>
      <c r="CT68" s="90">
        <f t="shared" si="62"/>
        <v>3.2363958311965924E-2</v>
      </c>
      <c r="CU68" s="90">
        <f t="shared" si="62"/>
        <v>4.7931674234184429E-2</v>
      </c>
      <c r="CV68" s="90">
        <v>-2.7262518534078128E-2</v>
      </c>
      <c r="CW68" s="90">
        <v>5.1905233276531959E-2</v>
      </c>
      <c r="CX68" s="90">
        <v>1.8005890727291529E-2</v>
      </c>
      <c r="CY68" s="114">
        <v>9.4271295464059879E-2</v>
      </c>
    </row>
    <row r="69" spans="2:103">
      <c r="B69" s="29" t="s">
        <v>5</v>
      </c>
      <c r="N69" s="6"/>
      <c r="O69" s="37">
        <f t="shared" ref="O69:Z69" si="64">O24/C24-1</f>
        <v>5.26267090723751E-2</v>
      </c>
      <c r="P69" s="37">
        <f t="shared" si="64"/>
        <v>8.2764484309592268E-2</v>
      </c>
      <c r="Q69" s="37">
        <f t="shared" si="64"/>
        <v>-2.4235930980155862E-2</v>
      </c>
      <c r="R69" s="37">
        <f t="shared" si="64"/>
        <v>0.16132617715515507</v>
      </c>
      <c r="S69" s="37">
        <f t="shared" si="64"/>
        <v>-9.8083143390741423E-3</v>
      </c>
      <c r="T69" s="37">
        <f t="shared" si="64"/>
        <v>2.6405317134343687E-2</v>
      </c>
      <c r="U69" s="37">
        <f t="shared" si="64"/>
        <v>9.5799839906721029E-2</v>
      </c>
      <c r="V69" s="37">
        <f t="shared" si="64"/>
        <v>3.7225512521679827E-2</v>
      </c>
      <c r="W69" s="37">
        <f t="shared" si="64"/>
        <v>-3.853642258774681E-2</v>
      </c>
      <c r="X69" s="37">
        <f t="shared" si="64"/>
        <v>8.0298265964896309E-2</v>
      </c>
      <c r="Y69" s="37">
        <f t="shared" si="64"/>
        <v>0.10696839234554001</v>
      </c>
      <c r="Z69" s="45">
        <f t="shared" si="64"/>
        <v>1.6613101475453362E-3</v>
      </c>
      <c r="AA69" s="37">
        <f t="shared" si="61"/>
        <v>3.3784580107124373E-2</v>
      </c>
      <c r="AB69" s="37">
        <f t="shared" si="61"/>
        <v>3.8365993241499696E-2</v>
      </c>
      <c r="AC69" s="37">
        <f t="shared" si="61"/>
        <v>2.4393803235878142E-3</v>
      </c>
      <c r="AD69" s="37">
        <f t="shared" si="61"/>
        <v>6.1936031433067473E-2</v>
      </c>
      <c r="AE69" s="37">
        <f t="shared" si="61"/>
        <v>6.3622813582678406E-2</v>
      </c>
      <c r="AF69" s="37">
        <f t="shared" si="61"/>
        <v>-3.2138036178853135E-2</v>
      </c>
      <c r="AG69" s="37">
        <f t="shared" si="61"/>
        <v>7.6518472628253731E-2</v>
      </c>
      <c r="AH69" s="64">
        <f t="shared" si="61"/>
        <v>2.8763649054777352E-2</v>
      </c>
      <c r="AI69" s="90">
        <f t="shared" si="61"/>
        <v>8.1770257931584878E-2</v>
      </c>
      <c r="AJ69" s="90">
        <f t="shared" si="61"/>
        <v>4.2002293089541842E-2</v>
      </c>
      <c r="AK69" s="64">
        <f t="shared" si="61"/>
        <v>-1.49708358021865E-2</v>
      </c>
      <c r="AL69" s="90">
        <f>AL24/Z24-1</f>
        <v>7.6137299858887175E-2</v>
      </c>
      <c r="AM69" s="64">
        <f>AM24/AA24-1</f>
        <v>0.13424871476783307</v>
      </c>
      <c r="AN69" s="64">
        <f t="shared" si="61"/>
        <v>9.1168591151027156E-2</v>
      </c>
      <c r="AO69" s="64">
        <f t="shared" si="61"/>
        <v>-0.31652610666225178</v>
      </c>
      <c r="AP69" s="64">
        <f t="shared" si="61"/>
        <v>-0.83610365592332248</v>
      </c>
      <c r="AQ69" s="64">
        <f t="shared" si="61"/>
        <v>1.6893303443302088E-2</v>
      </c>
      <c r="AR69" s="90">
        <f t="shared" si="61"/>
        <v>0.55237292430135487</v>
      </c>
      <c r="AS69" s="90">
        <f t="shared" si="61"/>
        <v>0.20160767346481157</v>
      </c>
      <c r="AT69" s="90">
        <f t="shared" si="61"/>
        <v>0.11088979590950476</v>
      </c>
      <c r="AU69" s="90">
        <f t="shared" si="61"/>
        <v>6.6285624557390399E-2</v>
      </c>
      <c r="AV69" s="90">
        <f t="shared" si="61"/>
        <v>-0.14085847887639247</v>
      </c>
      <c r="AW69" s="90">
        <f t="shared" si="61"/>
        <v>1.518232184809043E-2</v>
      </c>
      <c r="AX69" s="90">
        <f t="shared" si="61"/>
        <v>0.28963542237809237</v>
      </c>
      <c r="AY69" s="90">
        <f t="shared" si="61"/>
        <v>8.6466104900124741E-3</v>
      </c>
      <c r="AZ69" s="90">
        <f t="shared" si="61"/>
        <v>0.11266869481039987</v>
      </c>
      <c r="BA69" s="90">
        <f t="shared" si="61"/>
        <v>0.70970190917998832</v>
      </c>
      <c r="BB69" s="90">
        <f t="shared" si="61"/>
        <v>4.8874178372461872</v>
      </c>
      <c r="BC69" s="90">
        <f t="shared" si="61"/>
        <v>0.26967401500848531</v>
      </c>
      <c r="BD69" s="90">
        <f t="shared" si="61"/>
        <v>-0.36181424746596591</v>
      </c>
      <c r="BE69" s="90">
        <f t="shared" si="61"/>
        <v>-8.57363076123695E-2</v>
      </c>
      <c r="BF69" s="90">
        <f t="shared" si="61"/>
        <v>3.130630438770865E-2</v>
      </c>
      <c r="BG69" s="90">
        <f t="shared" si="61"/>
        <v>0.11322454858786757</v>
      </c>
      <c r="BH69" s="90">
        <f t="shared" si="61"/>
        <v>0.16955799062917198</v>
      </c>
      <c r="BI69" s="90">
        <f t="shared" si="61"/>
        <v>8.533148430610904E-2</v>
      </c>
      <c r="BJ69" s="90">
        <f t="shared" si="61"/>
        <v>-4.7365377245289886E-2</v>
      </c>
      <c r="BK69" s="90">
        <f t="shared" si="61"/>
        <v>-2.3237046569402731E-2</v>
      </c>
      <c r="BL69" s="90">
        <f t="shared" si="61"/>
        <v>1.910653172861565E-2</v>
      </c>
      <c r="BM69" s="90">
        <f t="shared" si="61"/>
        <v>8.9030791234475437E-2</v>
      </c>
      <c r="BN69" s="90">
        <f t="shared" si="61"/>
        <v>0.12181866238592809</v>
      </c>
      <c r="BO69" s="90">
        <f t="shared" si="61"/>
        <v>-8.7602595187849852E-2</v>
      </c>
      <c r="BP69" s="64">
        <f t="shared" si="61"/>
        <v>0.25667947288189508</v>
      </c>
      <c r="BQ69" s="90">
        <f t="shared" si="61"/>
        <v>3.5230159153576412E-3</v>
      </c>
      <c r="BR69" s="90">
        <f t="shared" si="61"/>
        <v>3.0383967020445102E-2</v>
      </c>
      <c r="BS69" s="90">
        <f t="shared" si="61"/>
        <v>9.133546977086926E-2</v>
      </c>
      <c r="BT69" s="90">
        <f t="shared" si="61"/>
        <v>7.2530565253317469E-2</v>
      </c>
      <c r="BU69" s="90">
        <f t="shared" si="61"/>
        <v>7.4539613280268702E-2</v>
      </c>
      <c r="BV69" s="90">
        <f t="shared" si="61"/>
        <v>3.808560686002771E-3</v>
      </c>
      <c r="BW69" s="90">
        <f t="shared" si="61"/>
        <v>0.13084747506805261</v>
      </c>
      <c r="BX69" s="90">
        <f t="shared" si="61"/>
        <v>-9.6034259791358823E-3</v>
      </c>
      <c r="BY69" s="90">
        <f t="shared" si="61"/>
        <v>6.760406396285723E-2</v>
      </c>
      <c r="BZ69" s="90">
        <f t="shared" si="61"/>
        <v>2.0520317381202302E-2</v>
      </c>
      <c r="CA69" s="90">
        <f t="shared" si="61"/>
        <v>1.965947011164193E-2</v>
      </c>
      <c r="CB69" s="90">
        <f t="shared" si="61"/>
        <v>0.11074520353025896</v>
      </c>
      <c r="CC69" s="90">
        <f t="shared" si="61"/>
        <v>2.0343251562994435E-2</v>
      </c>
      <c r="CD69" s="90">
        <f t="shared" si="61"/>
        <v>1.4102415509764654E-3</v>
      </c>
      <c r="CE69" s="90">
        <f t="shared" si="61"/>
        <v>1.3166238816590514E-2</v>
      </c>
      <c r="CF69" s="90">
        <f t="shared" si="61"/>
        <v>2.8738637099806619E-2</v>
      </c>
      <c r="CG69" s="90">
        <f t="shared" si="61"/>
        <v>5.0660409135070639E-2</v>
      </c>
      <c r="CH69" s="90">
        <f t="shared" si="61"/>
        <v>1.8498272924457604E-2</v>
      </c>
      <c r="CI69" s="90">
        <f t="shared" si="61"/>
        <v>7.9758902149651423E-3</v>
      </c>
      <c r="CJ69" s="90">
        <f t="shared" si="61"/>
        <v>0.12194857044789975</v>
      </c>
      <c r="CK69" s="90">
        <f t="shared" si="61"/>
        <v>-5.4585599030055887E-2</v>
      </c>
      <c r="CL69" s="90">
        <f t="shared" si="61"/>
        <v>0.18757090442144064</v>
      </c>
      <c r="CM69" s="90">
        <f t="shared" si="61"/>
        <v>2.2194813977579608E-2</v>
      </c>
      <c r="CN69" s="90">
        <f>CN24/CB24-1</f>
        <v>-6.3850777731758068E-2</v>
      </c>
      <c r="CO69" s="90">
        <f t="shared" si="62"/>
        <v>0.16482211818166381</v>
      </c>
      <c r="CP69" s="90">
        <f t="shared" si="62"/>
        <v>2.2514648069458687E-2</v>
      </c>
      <c r="CQ69" s="90">
        <f t="shared" si="62"/>
        <v>6.7286006720990166E-4</v>
      </c>
      <c r="CR69" s="90">
        <f t="shared" si="62"/>
        <v>0.14887225542491267</v>
      </c>
      <c r="CS69" s="90">
        <f t="shared" si="62"/>
        <v>5.13654188281083E-2</v>
      </c>
      <c r="CT69" s="90">
        <f t="shared" si="62"/>
        <v>1.898996948599474E-2</v>
      </c>
      <c r="CU69" s="90">
        <f t="shared" si="62"/>
        <v>9.7796669263840785E-2</v>
      </c>
      <c r="CV69" s="90">
        <v>-4.8519295851761068E-3</v>
      </c>
      <c r="CW69" s="90">
        <v>6.6320035690417223E-2</v>
      </c>
      <c r="CX69" s="90">
        <v>7.7651810015684219E-3</v>
      </c>
      <c r="CY69" s="114">
        <v>9.6496643641630797E-2</v>
      </c>
    </row>
    <row r="70" spans="2:103" ht="14.65" thickBot="1">
      <c r="B70" s="61" t="s">
        <v>30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46"/>
      <c r="O70" s="39">
        <f t="shared" ref="O70:BZ70" si="65">(O25+O26)/(C25+C26)-1</f>
        <v>8.9060115106990523E-2</v>
      </c>
      <c r="P70" s="39">
        <f t="shared" si="65"/>
        <v>8.8019031733375996E-2</v>
      </c>
      <c r="Q70" s="39">
        <f t="shared" si="65"/>
        <v>1.0289749969937478E-2</v>
      </c>
      <c r="R70" s="39">
        <f t="shared" si="65"/>
        <v>0.15048033133361338</v>
      </c>
      <c r="S70" s="39">
        <f t="shared" si="65"/>
        <v>-4.2416797308869825E-2</v>
      </c>
      <c r="T70" s="39">
        <f t="shared" si="65"/>
        <v>7.8866284365199935E-2</v>
      </c>
      <c r="U70" s="39">
        <f t="shared" si="65"/>
        <v>0.1376005000922198</v>
      </c>
      <c r="V70" s="39">
        <f t="shared" si="65"/>
        <v>4.0287075564487518E-2</v>
      </c>
      <c r="W70" s="39">
        <f t="shared" si="65"/>
        <v>-9.091478972979683E-3</v>
      </c>
      <c r="X70" s="39">
        <f t="shared" si="65"/>
        <v>0.11513335905891009</v>
      </c>
      <c r="Y70" s="39">
        <f t="shared" si="65"/>
        <v>6.7633235690069959E-2</v>
      </c>
      <c r="Z70" s="47">
        <f t="shared" si="65"/>
        <v>7.7529047378634974E-2</v>
      </c>
      <c r="AA70" s="39">
        <f t="shared" si="65"/>
        <v>6.2487635046597045E-2</v>
      </c>
      <c r="AB70" s="39">
        <f t="shared" si="65"/>
        <v>5.2863666805627485E-2</v>
      </c>
      <c r="AC70" s="39">
        <f t="shared" si="65"/>
        <v>3.7655149621993012E-2</v>
      </c>
      <c r="AD70" s="39">
        <f t="shared" si="65"/>
        <v>0.11374339368717812</v>
      </c>
      <c r="AE70" s="39">
        <f t="shared" si="65"/>
        <v>0.24282927795026277</v>
      </c>
      <c r="AF70" s="39">
        <f t="shared" si="65"/>
        <v>-2.6211402932244887E-2</v>
      </c>
      <c r="AG70" s="39">
        <f t="shared" si="65"/>
        <v>0.13883679843002983</v>
      </c>
      <c r="AH70" s="87">
        <f t="shared" si="65"/>
        <v>9.0429444788489688E-2</v>
      </c>
      <c r="AI70" s="93">
        <f t="shared" si="65"/>
        <v>0.1895817903324386</v>
      </c>
      <c r="AJ70" s="93">
        <f t="shared" si="65"/>
        <v>9.3381136868011527E-2</v>
      </c>
      <c r="AK70" s="87">
        <f t="shared" si="65"/>
        <v>4.9598715472998212E-3</v>
      </c>
      <c r="AL70" s="93">
        <f t="shared" si="65"/>
        <v>0.13551354936590254</v>
      </c>
      <c r="AM70" s="87">
        <f t="shared" si="65"/>
        <v>0.15628961342119729</v>
      </c>
      <c r="AN70" s="87">
        <f t="shared" si="65"/>
        <v>0.19082920106712065</v>
      </c>
      <c r="AO70" s="87">
        <f t="shared" si="65"/>
        <v>-0.23364423690569447</v>
      </c>
      <c r="AP70" s="87">
        <f t="shared" si="65"/>
        <v>-0.9218137509200055</v>
      </c>
      <c r="AQ70" s="87">
        <f t="shared" si="65"/>
        <v>-0.51250864592223411</v>
      </c>
      <c r="AR70" s="93">
        <f t="shared" si="65"/>
        <v>0.27737004307619206</v>
      </c>
      <c r="AS70" s="93">
        <f t="shared" si="65"/>
        <v>0.14102651457063398</v>
      </c>
      <c r="AT70" s="93">
        <f t="shared" si="65"/>
        <v>0.16375595999075054</v>
      </c>
      <c r="AU70" s="93">
        <f t="shared" si="65"/>
        <v>0.21687621655189004</v>
      </c>
      <c r="AV70" s="93">
        <f t="shared" si="65"/>
        <v>7.9533679480694008E-2</v>
      </c>
      <c r="AW70" s="93">
        <f t="shared" si="65"/>
        <v>0.25101166752661697</v>
      </c>
      <c r="AX70" s="93">
        <f t="shared" si="65"/>
        <v>0.27603911445881701</v>
      </c>
      <c r="AY70" s="93">
        <f t="shared" si="65"/>
        <v>2.1026719046556286E-2</v>
      </c>
      <c r="AZ70" s="93">
        <f t="shared" si="65"/>
        <v>0.11586292346902516</v>
      </c>
      <c r="BA70" s="93">
        <f t="shared" si="65"/>
        <v>0.86345660286193482</v>
      </c>
      <c r="BB70" s="93">
        <f t="shared" si="65"/>
        <v>14.24316592327432</v>
      </c>
      <c r="BC70" s="93">
        <f t="shared" si="65"/>
        <v>1.7721938428086941</v>
      </c>
      <c r="BD70" s="93">
        <f t="shared" si="65"/>
        <v>0.12767776516228113</v>
      </c>
      <c r="BE70" s="93">
        <f t="shared" si="65"/>
        <v>1.1285337886534741E-2</v>
      </c>
      <c r="BF70" s="93">
        <f t="shared" si="65"/>
        <v>8.1466081241332589E-4</v>
      </c>
      <c r="BG70" s="93">
        <f t="shared" si="65"/>
        <v>6.686225985426586E-2</v>
      </c>
      <c r="BH70" s="93">
        <f t="shared" si="65"/>
        <v>5.2594171310466287E-2</v>
      </c>
      <c r="BI70" s="93">
        <f t="shared" si="65"/>
        <v>1.686107783840618E-2</v>
      </c>
      <c r="BJ70" s="93">
        <f t="shared" si="65"/>
        <v>1.3449947044310573E-2</v>
      </c>
      <c r="BK70" s="93">
        <f t="shared" si="65"/>
        <v>5.1175262505631203E-2</v>
      </c>
      <c r="BL70" s="93">
        <f t="shared" si="65"/>
        <v>2.042049017720915E-2</v>
      </c>
      <c r="BM70" s="93">
        <f t="shared" si="65"/>
        <v>5.1777124425065324E-2</v>
      </c>
      <c r="BN70" s="93">
        <f t="shared" si="65"/>
        <v>4.9060115656953451E-2</v>
      </c>
      <c r="BO70" s="93">
        <f t="shared" si="65"/>
        <v>-3.9939634364151155E-3</v>
      </c>
      <c r="BP70" s="87">
        <f t="shared" si="65"/>
        <v>4.9275820101521539E-2</v>
      </c>
      <c r="BQ70" s="93">
        <f t="shared" si="65"/>
        <v>-4.4180936269534454E-3</v>
      </c>
      <c r="BR70" s="93">
        <f t="shared" si="65"/>
        <v>0.10525624645977882</v>
      </c>
      <c r="BS70" s="93">
        <f t="shared" si="65"/>
        <v>9.0906152898191817E-2</v>
      </c>
      <c r="BT70" s="93">
        <f t="shared" si="65"/>
        <v>7.0061849889520245E-2</v>
      </c>
      <c r="BU70" s="93">
        <f t="shared" si="65"/>
        <v>8.3560772263315375E-2</v>
      </c>
      <c r="BV70" s="93">
        <f t="shared" si="65"/>
        <v>3.9361118036330023E-2</v>
      </c>
      <c r="BW70" s="93">
        <f t="shared" si="65"/>
        <v>0.25652034289411607</v>
      </c>
      <c r="BX70" s="93">
        <f t="shared" si="65"/>
        <v>0.19074668515430249</v>
      </c>
      <c r="BY70" s="93">
        <f t="shared" si="65"/>
        <v>0.16521428744286859</v>
      </c>
      <c r="BZ70" s="93">
        <f t="shared" si="65"/>
        <v>0.1524721712967585</v>
      </c>
      <c r="CA70" s="93">
        <f t="shared" ref="CA70:CY70" si="66">(CA25+CA26)/(BO25+BO26)-1</f>
        <v>7.1358547249218196E-2</v>
      </c>
      <c r="CB70" s="93">
        <f t="shared" si="66"/>
        <v>0.24343659066811352</v>
      </c>
      <c r="CC70" s="93">
        <f t="shared" si="66"/>
        <v>0.21751141598220425</v>
      </c>
      <c r="CD70" s="93">
        <f t="shared" si="66"/>
        <v>0.20187067898058864</v>
      </c>
      <c r="CE70" s="93">
        <f t="shared" si="66"/>
        <v>0.11499488596570706</v>
      </c>
      <c r="CF70" s="93">
        <f t="shared" si="66"/>
        <v>0.29678645722648933</v>
      </c>
      <c r="CG70" s="93">
        <f t="shared" si="66"/>
        <v>0.36145940287797984</v>
      </c>
      <c r="CH70" s="93">
        <f t="shared" si="66"/>
        <v>0.23107680840189015</v>
      </c>
      <c r="CI70" s="93">
        <f t="shared" si="66"/>
        <v>0.18152201081868546</v>
      </c>
      <c r="CJ70" s="93">
        <f t="shared" si="66"/>
        <v>0.25714452917452157</v>
      </c>
      <c r="CK70" s="93">
        <f t="shared" si="66"/>
        <v>6.7301764592902602E-2</v>
      </c>
      <c r="CL70" s="93">
        <f t="shared" si="66"/>
        <v>0.26060393459552533</v>
      </c>
      <c r="CM70" s="93">
        <f t="shared" si="66"/>
        <v>0.18775934114165493</v>
      </c>
      <c r="CN70" s="93">
        <f t="shared" si="66"/>
        <v>5.9100296578924683E-2</v>
      </c>
      <c r="CO70" s="93">
        <f t="shared" si="66"/>
        <v>0.33324419423351692</v>
      </c>
      <c r="CP70" s="93">
        <f t="shared" si="66"/>
        <v>6.9589017334882319E-2</v>
      </c>
      <c r="CQ70" s="93">
        <f t="shared" si="66"/>
        <v>0.15752291085588221</v>
      </c>
      <c r="CR70" s="93">
        <f t="shared" si="66"/>
        <v>0.1419747635140598</v>
      </c>
      <c r="CS70" s="93">
        <f t="shared" si="66"/>
        <v>-2.2804208342178445E-2</v>
      </c>
      <c r="CT70" s="93">
        <f t="shared" si="66"/>
        <v>0.10143182024307151</v>
      </c>
      <c r="CU70" s="93">
        <f t="shared" si="66"/>
        <v>0.10976310821779944</v>
      </c>
      <c r="CV70" s="93">
        <v>2.8333620626495915E-2</v>
      </c>
      <c r="CW70" s="93">
        <v>9.4449157406889306E-2</v>
      </c>
      <c r="CX70" s="93">
        <v>7.8075906317104593E-2</v>
      </c>
      <c r="CY70" s="404">
        <v>0.14094834803343792</v>
      </c>
    </row>
    <row r="71" spans="2:103" ht="14.65" thickBot="1">
      <c r="B71" s="13"/>
      <c r="N71" s="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9"/>
      <c r="AI71" s="92"/>
      <c r="AK71" s="100"/>
      <c r="AL71" s="92"/>
      <c r="AM71" s="100"/>
      <c r="AN71" s="100"/>
      <c r="AO71" s="100"/>
      <c r="AP71" s="100"/>
      <c r="AQ71" s="100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100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2"/>
      <c r="CR71" s="92"/>
      <c r="CS71" s="92"/>
      <c r="CT71" s="92"/>
      <c r="CU71" s="92"/>
      <c r="CV71" s="92"/>
      <c r="CW71" s="92"/>
      <c r="CX71" s="92"/>
      <c r="CY71" s="92"/>
    </row>
    <row r="72" spans="2:103" ht="15.75">
      <c r="B72" s="26" t="s">
        <v>26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27"/>
      <c r="AB72" s="27"/>
      <c r="AC72" s="27"/>
      <c r="AD72" s="27"/>
      <c r="AE72" s="27"/>
      <c r="AF72" s="27"/>
      <c r="AG72" s="27"/>
      <c r="AH72" s="27"/>
      <c r="AI72" s="51"/>
      <c r="AJ72" s="97"/>
      <c r="AK72" s="27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</row>
    <row r="73" spans="2:103">
      <c r="B73" s="28" t="s">
        <v>2</v>
      </c>
      <c r="N73" s="6"/>
      <c r="O73" s="37"/>
      <c r="P73" s="37"/>
      <c r="Q73" s="37"/>
      <c r="R73" s="37"/>
      <c r="Z73" s="6"/>
      <c r="AK73" s="62"/>
      <c r="CY73" s="109"/>
    </row>
    <row r="74" spans="2:103">
      <c r="B74" s="29" t="s">
        <v>1</v>
      </c>
      <c r="N74" s="6"/>
      <c r="O74" s="37">
        <f t="shared" ref="O74:AH78" si="67">O30/C30-1</f>
        <v>4.9323160699104696E-2</v>
      </c>
      <c r="P74" s="37">
        <f t="shared" si="67"/>
        <v>3.8798282616762103E-2</v>
      </c>
      <c r="Q74" s="37">
        <f t="shared" si="67"/>
        <v>7.4500315622150204E-3</v>
      </c>
      <c r="R74" s="37">
        <f t="shared" si="67"/>
        <v>2.6836392555851907E-2</v>
      </c>
      <c r="S74" s="37">
        <f t="shared" si="67"/>
        <v>6.2459676188360014E-3</v>
      </c>
      <c r="T74" s="37">
        <f t="shared" si="67"/>
        <v>7.032654781065073E-3</v>
      </c>
      <c r="U74" s="37">
        <f t="shared" si="67"/>
        <v>1.3984186522596032E-2</v>
      </c>
      <c r="V74" s="37">
        <f t="shared" si="67"/>
        <v>9.4674721372680626E-3</v>
      </c>
      <c r="W74" s="37">
        <f t="shared" si="67"/>
        <v>2.585170897476452E-3</v>
      </c>
      <c r="X74" s="37">
        <f t="shared" si="67"/>
        <v>8.1420614261829005E-3</v>
      </c>
      <c r="Y74" s="37">
        <f t="shared" si="67"/>
        <v>8.6121428299064107E-3</v>
      </c>
      <c r="Z74" s="45">
        <f t="shared" si="67"/>
        <v>7.2428958657630993E-3</v>
      </c>
      <c r="AA74" s="37">
        <f t="shared" si="67"/>
        <v>6.4022254714888316E-3</v>
      </c>
      <c r="AB74" s="37">
        <f t="shared" si="67"/>
        <v>1.9363069420612611E-3</v>
      </c>
      <c r="AC74" s="37">
        <f t="shared" si="67"/>
        <v>-6.9632038661522344E-3</v>
      </c>
      <c r="AD74" s="37">
        <f t="shared" si="67"/>
        <v>6.1050151899211258E-4</v>
      </c>
      <c r="AE74" s="37">
        <f t="shared" si="67"/>
        <v>1.7988095346878952E-2</v>
      </c>
      <c r="AF74" s="37">
        <f t="shared" si="67"/>
        <v>-1.709303079265756E-3</v>
      </c>
      <c r="AG74" s="37">
        <f t="shared" si="67"/>
        <v>2.649658533298016E-3</v>
      </c>
      <c r="AH74" s="64">
        <f t="shared" si="67"/>
        <v>-1.9857277190227229E-5</v>
      </c>
      <c r="AI74" s="90">
        <f>AI30/W30-1</f>
        <v>5.7576526291913677E-3</v>
      </c>
      <c r="AJ74" s="90">
        <f>AJ30/X30-1</f>
        <v>4.8475146605009289E-3</v>
      </c>
      <c r="AK74" s="64">
        <f>AK30/Y30-1</f>
        <v>-2.7848168294963838E-3</v>
      </c>
      <c r="AL74" s="90">
        <f>AL30/Z30-1</f>
        <v>1.0392468011162226E-3</v>
      </c>
      <c r="AM74" s="64">
        <f>AM30/AA30-1</f>
        <v>7.1029462181730452E-2</v>
      </c>
      <c r="AN74" s="64">
        <f t="shared" ref="AN74:BU78" si="68">AN30/AB30-1</f>
        <v>8.0674135645427913E-2</v>
      </c>
      <c r="AO74" s="64">
        <f t="shared" si="68"/>
        <v>-5.2809609674511204E-2</v>
      </c>
      <c r="AP74" s="64">
        <f t="shared" si="68"/>
        <v>-0.26848125484314656</v>
      </c>
      <c r="AQ74" s="64">
        <f t="shared" si="68"/>
        <v>-0.30762102332453622</v>
      </c>
      <c r="AR74" s="90">
        <f t="shared" si="68"/>
        <v>-0.23007344813310127</v>
      </c>
      <c r="AS74" s="90">
        <f t="shared" si="68"/>
        <v>-0.18654387444890064</v>
      </c>
      <c r="AT74" s="90">
        <f t="shared" si="68"/>
        <v>-0.17030423191087263</v>
      </c>
      <c r="AU74" s="90">
        <f t="shared" si="68"/>
        <v>-0.14076907618331191</v>
      </c>
      <c r="AV74" s="90">
        <f t="shared" si="68"/>
        <v>-0.12889610823642461</v>
      </c>
      <c r="AW74" s="90">
        <f t="shared" si="68"/>
        <v>-0.11035380734436995</v>
      </c>
      <c r="AX74" s="90">
        <f t="shared" si="68"/>
        <v>-9.1236845244241693E-2</v>
      </c>
      <c r="AY74" s="90">
        <f t="shared" si="68"/>
        <v>-9.6387886668117484E-2</v>
      </c>
      <c r="AZ74" s="90">
        <f t="shared" si="68"/>
        <v>-6.8936280757586843E-2</v>
      </c>
      <c r="BA74" s="90">
        <f t="shared" si="68"/>
        <v>0.10791527691418823</v>
      </c>
      <c r="BB74" s="90">
        <f t="shared" si="68"/>
        <v>0.43928436694851247</v>
      </c>
      <c r="BC74" s="90">
        <f t="shared" si="68"/>
        <v>0.48358883840740341</v>
      </c>
      <c r="BD74" s="90">
        <f t="shared" si="68"/>
        <v>0.37435114293680227</v>
      </c>
      <c r="BE74" s="90">
        <f t="shared" si="68"/>
        <v>0.28349968350242905</v>
      </c>
      <c r="BF74" s="90">
        <f t="shared" si="68"/>
        <v>0.25054923753379188</v>
      </c>
      <c r="BG74" s="90">
        <f t="shared" si="68"/>
        <v>0.21510664788291489</v>
      </c>
      <c r="BH74" s="90">
        <f t="shared" si="68"/>
        <v>0.18643220009346795</v>
      </c>
      <c r="BI74" s="90">
        <f t="shared" si="68"/>
        <v>0.16381671877574266</v>
      </c>
      <c r="BJ74" s="90">
        <f t="shared" si="68"/>
        <v>0.14350290986664938</v>
      </c>
      <c r="BK74" s="90">
        <f t="shared" si="68"/>
        <v>0.11377398700821328</v>
      </c>
      <c r="BL74" s="90">
        <f t="shared" si="68"/>
        <v>6.8543742563241139E-2</v>
      </c>
      <c r="BM74" s="90">
        <f t="shared" si="68"/>
        <v>5.3506072179303255E-2</v>
      </c>
      <c r="BN74" s="90">
        <f t="shared" si="68"/>
        <v>2.0383529704829595E-2</v>
      </c>
      <c r="BO74" s="90">
        <f t="shared" si="68"/>
        <v>3.8495080692946937E-2</v>
      </c>
      <c r="BP74" s="64">
        <f t="shared" si="68"/>
        <v>2.397472976815207E-2</v>
      </c>
      <c r="BQ74" s="90">
        <f t="shared" si="68"/>
        <v>1.4004265774954838E-2</v>
      </c>
      <c r="BR74" s="90">
        <f t="shared" si="68"/>
        <v>1.6145982151656968E-2</v>
      </c>
      <c r="BS74" s="90">
        <f t="shared" si="68"/>
        <v>1.6972272343592776E-2</v>
      </c>
      <c r="BT74" s="90">
        <f t="shared" si="68"/>
        <v>1.5355107877837337E-2</v>
      </c>
      <c r="BU74" s="90">
        <f t="shared" si="68"/>
        <v>1.5271585450029601E-2</v>
      </c>
      <c r="BV74" s="90">
        <f>BV30/BJ30-1</f>
        <v>1.2679750505087517E-2</v>
      </c>
      <c r="BW74" s="90">
        <f>BW30/BK30-1</f>
        <v>-1.288764576659418E-2</v>
      </c>
      <c r="BX74" s="90">
        <f>BX30/BL30-1</f>
        <v>-1.2755533044078504E-2</v>
      </c>
      <c r="BY74" s="90">
        <f>BY30/BM30-1</f>
        <v>-2.5598567357395519E-3</v>
      </c>
      <c r="BZ74" s="90">
        <f>BZ30/BN30-1</f>
        <v>-4.5263530732434498E-3</v>
      </c>
      <c r="CA74" s="90">
        <f t="shared" ref="CA74:CU78" si="69">CA30/BO30-1</f>
        <v>-1.2948961676140458E-2</v>
      </c>
      <c r="CB74" s="90">
        <f t="shared" si="69"/>
        <v>2.560215586783654E-3</v>
      </c>
      <c r="CC74" s="90">
        <f t="shared" si="69"/>
        <v>9.2614455129118589E-3</v>
      </c>
      <c r="CD74" s="90">
        <f t="shared" si="69"/>
        <v>1.2451849267443027E-2</v>
      </c>
      <c r="CE74" s="90">
        <f t="shared" si="69"/>
        <v>7.5523905550363146E-3</v>
      </c>
      <c r="CF74" s="90">
        <f t="shared" si="69"/>
        <v>1.3579436574039816E-2</v>
      </c>
      <c r="CG74" s="90">
        <f t="shared" si="69"/>
        <v>1.8382978386401572E-2</v>
      </c>
      <c r="CH74" s="90">
        <f t="shared" si="69"/>
        <v>1.5509426482900102E-2</v>
      </c>
      <c r="CI74" s="90">
        <f t="shared" si="69"/>
        <v>1.1031237396255111E-3</v>
      </c>
      <c r="CJ74" s="90">
        <f t="shared" si="69"/>
        <v>5.7201819408600141E-2</v>
      </c>
      <c r="CK74" s="90">
        <f t="shared" si="69"/>
        <v>1.0212296988752589E-2</v>
      </c>
      <c r="CL74" s="90">
        <f t="shared" si="69"/>
        <v>4.3693790326122306E-2</v>
      </c>
      <c r="CM74" s="90">
        <f t="shared" si="69"/>
        <v>4.250993898713129E-2</v>
      </c>
      <c r="CN74" s="90">
        <f t="shared" si="69"/>
        <v>2.3852799671413516E-2</v>
      </c>
      <c r="CO74" s="90">
        <f t="shared" si="69"/>
        <v>4.3226645684274478E-2</v>
      </c>
      <c r="CP74" s="90">
        <f t="shared" si="69"/>
        <v>3.5978728576277597E-2</v>
      </c>
      <c r="CQ74" s="90">
        <f t="shared" si="69"/>
        <v>3.6080766781619422E-2</v>
      </c>
      <c r="CR74" s="90">
        <f t="shared" si="69"/>
        <v>4.1157744042612299E-2</v>
      </c>
      <c r="CS74" s="90">
        <f t="shared" si="69"/>
        <v>3.618953132839331E-2</v>
      </c>
      <c r="CT74" s="90">
        <f t="shared" si="69"/>
        <v>3.8505218994836499E-2</v>
      </c>
      <c r="CU74" s="90">
        <f>CU30/CI30-1</f>
        <v>9.3328935958566062E-2</v>
      </c>
      <c r="CV74" s="90">
        <v>4.2110813105015632E-2</v>
      </c>
      <c r="CW74" s="90">
        <v>5.3234559494432121E-2</v>
      </c>
      <c r="CX74" s="90">
        <v>5.1604801990496663E-2</v>
      </c>
      <c r="CY74" s="114">
        <v>6.2881152299236076E-2</v>
      </c>
    </row>
    <row r="75" spans="2:103">
      <c r="B75" s="29" t="s">
        <v>3</v>
      </c>
      <c r="N75" s="6"/>
      <c r="O75" s="37">
        <f t="shared" si="67"/>
        <v>1.6974557738577367E-2</v>
      </c>
      <c r="P75" s="37">
        <f t="shared" si="67"/>
        <v>2.4411276693207196E-2</v>
      </c>
      <c r="Q75" s="37">
        <f t="shared" si="67"/>
        <v>-8.9907474301303969E-3</v>
      </c>
      <c r="R75" s="37">
        <f t="shared" si="67"/>
        <v>1.5451589080893724E-2</v>
      </c>
      <c r="S75" s="37">
        <f t="shared" si="67"/>
        <v>-5.3568157016028461E-3</v>
      </c>
      <c r="T75" s="37">
        <f t="shared" si="67"/>
        <v>-1.0018534698403858E-3</v>
      </c>
      <c r="U75" s="37">
        <f t="shared" si="67"/>
        <v>1.0281830639517819E-2</v>
      </c>
      <c r="V75" s="37">
        <f t="shared" si="67"/>
        <v>7.8926412038569094E-3</v>
      </c>
      <c r="W75" s="37">
        <f t="shared" si="67"/>
        <v>3.5142911760566165E-4</v>
      </c>
      <c r="X75" s="37">
        <f t="shared" si="67"/>
        <v>5.7430981416601856E-3</v>
      </c>
      <c r="Y75" s="37">
        <f t="shared" si="67"/>
        <v>6.1963330924714732E-3</v>
      </c>
      <c r="Z75" s="45">
        <f t="shared" si="67"/>
        <v>6.1200305990933845E-3</v>
      </c>
      <c r="AA75" s="37">
        <f t="shared" si="67"/>
        <v>8.9332784188604908E-3</v>
      </c>
      <c r="AB75" s="37">
        <f t="shared" si="67"/>
        <v>-4.5225677122453511E-3</v>
      </c>
      <c r="AC75" s="37">
        <f t="shared" si="67"/>
        <v>-8.8562545135150161E-3</v>
      </c>
      <c r="AD75" s="37">
        <f t="shared" si="67"/>
        <v>2.420899596799253E-2</v>
      </c>
      <c r="AE75" s="37">
        <f t="shared" si="67"/>
        <v>7.6492194815634962E-2</v>
      </c>
      <c r="AF75" s="37">
        <f t="shared" si="67"/>
        <v>6.5239350942893237E-2</v>
      </c>
      <c r="AG75" s="37">
        <f t="shared" si="67"/>
        <v>8.3653738289255042E-2</v>
      </c>
      <c r="AH75" s="64">
        <f t="shared" si="67"/>
        <v>8.6358127935185935E-2</v>
      </c>
      <c r="AI75" s="90">
        <f t="shared" ref="Y75:AM78" si="70">AI31/W31-1</f>
        <v>0.10006853863256371</v>
      </c>
      <c r="AJ75" s="90">
        <f t="shared" si="70"/>
        <v>0.10440115221658486</v>
      </c>
      <c r="AK75" s="64">
        <f t="shared" si="70"/>
        <v>9.8840728318858151E-2</v>
      </c>
      <c r="AL75" s="90">
        <f t="shared" si="70"/>
        <v>0.10623605022694771</v>
      </c>
      <c r="AM75" s="64">
        <f t="shared" si="70"/>
        <v>0.26101383458867899</v>
      </c>
      <c r="AN75" s="64">
        <f t="shared" si="68"/>
        <v>0.27882045456285276</v>
      </c>
      <c r="AO75" s="64">
        <f t="shared" si="68"/>
        <v>0.10447774351616013</v>
      </c>
      <c r="AP75" s="64">
        <f t="shared" si="68"/>
        <v>-0.18497744475064137</v>
      </c>
      <c r="AQ75" s="64">
        <f t="shared" si="68"/>
        <v>-0.26686661808056888</v>
      </c>
      <c r="AR75" s="90">
        <f t="shared" si="68"/>
        <v>-0.19501441399297004</v>
      </c>
      <c r="AS75" s="90">
        <f t="shared" si="68"/>
        <v>-0.15427085819553488</v>
      </c>
      <c r="AT75" s="90">
        <f t="shared" si="68"/>
        <v>-0.13473813472046892</v>
      </c>
      <c r="AU75" s="90">
        <f t="shared" si="68"/>
        <v>-9.9812307091363239E-2</v>
      </c>
      <c r="AV75" s="90">
        <f t="shared" si="68"/>
        <v>-8.6905681329868978E-2</v>
      </c>
      <c r="AW75" s="90">
        <f t="shared" si="68"/>
        <v>-6.5977241057420311E-2</v>
      </c>
      <c r="AX75" s="90">
        <f t="shared" si="68"/>
        <v>-4.7222295204481624E-2</v>
      </c>
      <c r="AY75" s="90">
        <f t="shared" si="68"/>
        <v>-7.1974198046840354E-2</v>
      </c>
      <c r="AZ75" s="90">
        <f t="shared" si="68"/>
        <v>-2.9155582925977197E-2</v>
      </c>
      <c r="BA75" s="90">
        <f t="shared" si="68"/>
        <v>0.175668642351684</v>
      </c>
      <c r="BB75" s="90">
        <f t="shared" si="68"/>
        <v>0.50845460858988822</v>
      </c>
      <c r="BC75" s="90">
        <f t="shared" si="68"/>
        <v>0.67394201982940394</v>
      </c>
      <c r="BD75" s="90">
        <f t="shared" si="68"/>
        <v>0.51838487887424423</v>
      </c>
      <c r="BE75" s="90">
        <f t="shared" si="68"/>
        <v>0.40546635378511797</v>
      </c>
      <c r="BF75" s="90">
        <f t="shared" si="68"/>
        <v>0.36170175074645639</v>
      </c>
      <c r="BG75" s="90">
        <f t="shared" si="68"/>
        <v>0.30826445073601372</v>
      </c>
      <c r="BH75" s="90">
        <f t="shared" si="68"/>
        <v>0.26851678464450135</v>
      </c>
      <c r="BI75" s="90">
        <f t="shared" si="68"/>
        <v>0.23612612278381784</v>
      </c>
      <c r="BJ75" s="90">
        <f t="shared" si="68"/>
        <v>0.21131501981076495</v>
      </c>
      <c r="BK75" s="90">
        <f t="shared" si="68"/>
        <v>8.4415993931983291E-3</v>
      </c>
      <c r="BL75" s="90">
        <f t="shared" si="68"/>
        <v>-4.0613007803737E-3</v>
      </c>
      <c r="BM75" s="90">
        <f t="shared" si="68"/>
        <v>9.9763230864537977E-3</v>
      </c>
      <c r="BN75" s="90">
        <f t="shared" si="68"/>
        <v>1.8746244765218911E-2</v>
      </c>
      <c r="BO75" s="90">
        <f t="shared" si="68"/>
        <v>-2.0822623538974128E-4</v>
      </c>
      <c r="BP75" s="64">
        <f t="shared" si="68"/>
        <v>1.4499427168598533E-2</v>
      </c>
      <c r="BQ75" s="90">
        <f t="shared" si="68"/>
        <v>8.0449835720186602E-3</v>
      </c>
      <c r="BR75" s="90">
        <f t="shared" si="68"/>
        <v>1.5084554540500728E-2</v>
      </c>
      <c r="BS75" s="90">
        <f t="shared" si="68"/>
        <v>2.0925237187663592E-2</v>
      </c>
      <c r="BT75" s="90">
        <f t="shared" si="68"/>
        <v>2.5089648987195012E-2</v>
      </c>
      <c r="BU75" s="90">
        <f t="shared" si="68"/>
        <v>2.9254583455107674E-2</v>
      </c>
      <c r="BV75" s="90">
        <f t="shared" ref="BT75:BZ78" si="71">BV31/BJ31-1</f>
        <v>2.9125574872264304E-2</v>
      </c>
      <c r="BW75" s="90">
        <f t="shared" si="71"/>
        <v>0.16629139940430759</v>
      </c>
      <c r="BX75" s="90">
        <f t="shared" si="71"/>
        <v>0.10754378635505923</v>
      </c>
      <c r="BY75" s="90">
        <f t="shared" si="71"/>
        <v>8.4826459603892124E-2</v>
      </c>
      <c r="BZ75" s="90">
        <f t="shared" si="71"/>
        <v>7.1304843346241764E-2</v>
      </c>
      <c r="CA75" s="90">
        <f t="shared" si="69"/>
        <v>4.409819703156348E-2</v>
      </c>
      <c r="CB75" s="90">
        <f t="shared" si="69"/>
        <v>5.5144211215124583E-2</v>
      </c>
      <c r="CC75" s="90">
        <f t="shared" si="69"/>
        <v>5.9213578292966362E-2</v>
      </c>
      <c r="CD75" s="90">
        <f t="shared" si="69"/>
        <v>5.9512237200763263E-2</v>
      </c>
      <c r="CE75" s="90">
        <f t="shared" si="69"/>
        <v>5.0802543669432376E-2</v>
      </c>
      <c r="CF75" s="90">
        <f t="shared" si="69"/>
        <v>5.7481828256684464E-2</v>
      </c>
      <c r="CG75" s="90">
        <f t="shared" si="69"/>
        <v>6.4050254506501814E-2</v>
      </c>
      <c r="CH75" s="90">
        <f t="shared" si="69"/>
        <v>5.9442148264132744E-2</v>
      </c>
      <c r="CI75" s="90">
        <f t="shared" si="69"/>
        <v>6.000482421737896E-3</v>
      </c>
      <c r="CJ75" s="90">
        <f t="shared" si="69"/>
        <v>7.0612931444585136E-2</v>
      </c>
      <c r="CK75" s="90">
        <f t="shared" si="69"/>
        <v>2.7021960743763618E-2</v>
      </c>
      <c r="CL75" s="90">
        <f t="shared" si="69"/>
        <v>6.837653932993315E-2</v>
      </c>
      <c r="CM75" s="90">
        <f t="shared" si="69"/>
        <v>6.8942093518221226E-2</v>
      </c>
      <c r="CN75" s="90">
        <f t="shared" si="69"/>
        <v>5.1191232990215108E-2</v>
      </c>
      <c r="CO75" s="90">
        <f t="shared" si="69"/>
        <v>7.5527308457213005E-2</v>
      </c>
      <c r="CP75" s="90">
        <f t="shared" si="69"/>
        <v>6.9798762620317145E-2</v>
      </c>
      <c r="CQ75" s="90">
        <f t="shared" si="69"/>
        <v>6.9786675411691146E-2</v>
      </c>
      <c r="CR75" s="90">
        <f t="shared" si="69"/>
        <v>7.1518446426742432E-2</v>
      </c>
      <c r="CS75" s="90">
        <f t="shared" si="69"/>
        <v>6.2529088853578552E-2</v>
      </c>
      <c r="CT75" s="90">
        <f t="shared" si="69"/>
        <v>6.5004860277518395E-2</v>
      </c>
      <c r="CU75" s="90">
        <f t="shared" si="69"/>
        <v>0.1446704333066513</v>
      </c>
      <c r="CV75" s="90">
        <v>9.6469162485844029E-2</v>
      </c>
      <c r="CW75" s="90">
        <v>0.10449973989833583</v>
      </c>
      <c r="CX75" s="90">
        <v>9.6480587555871411E-2</v>
      </c>
      <c r="CY75" s="114">
        <v>0.10928879950026049</v>
      </c>
    </row>
    <row r="76" spans="2:103">
      <c r="B76" s="29" t="s">
        <v>4</v>
      </c>
      <c r="N76" s="6"/>
      <c r="O76" s="37">
        <f t="shared" si="67"/>
        <v>-5.2083652623294063E-2</v>
      </c>
      <c r="P76" s="37">
        <f t="shared" si="67"/>
        <v>-2.2099993793361805E-2</v>
      </c>
      <c r="Q76" s="37">
        <f t="shared" si="67"/>
        <v>-4.5490642463760778E-2</v>
      </c>
      <c r="R76" s="37">
        <f t="shared" si="67"/>
        <v>-1.1704702800277578E-2</v>
      </c>
      <c r="S76" s="37">
        <f t="shared" si="67"/>
        <v>-3.3562464602533204E-2</v>
      </c>
      <c r="T76" s="37">
        <f t="shared" si="67"/>
        <v>-2.7378890558254931E-2</v>
      </c>
      <c r="U76" s="37">
        <f t="shared" si="67"/>
        <v>-1.3730560788742907E-2</v>
      </c>
      <c r="V76" s="37">
        <f t="shared" si="67"/>
        <v>-1.4809230082352132E-2</v>
      </c>
      <c r="W76" s="37">
        <f t="shared" si="67"/>
        <v>-1.9240749356719045E-2</v>
      </c>
      <c r="X76" s="37">
        <f t="shared" si="67"/>
        <v>-1.2607492207955762E-2</v>
      </c>
      <c r="Y76" s="37">
        <f t="shared" si="70"/>
        <v>-1.248907174935443E-2</v>
      </c>
      <c r="Z76" s="45">
        <f t="shared" si="70"/>
        <v>-1.1629213611592304E-2</v>
      </c>
      <c r="AA76" s="37">
        <f t="shared" si="70"/>
        <v>-2.9474563403601661E-2</v>
      </c>
      <c r="AB76" s="37">
        <f t="shared" si="70"/>
        <v>-3.6507477935233235E-2</v>
      </c>
      <c r="AC76" s="37">
        <f t="shared" si="70"/>
        <v>-9.4170294137546628E-3</v>
      </c>
      <c r="AD76" s="37">
        <f t="shared" si="70"/>
        <v>-4.6394937197482111E-2</v>
      </c>
      <c r="AE76" s="37">
        <f t="shared" si="70"/>
        <v>-5.2794057692151841E-2</v>
      </c>
      <c r="AF76" s="37">
        <f t="shared" si="70"/>
        <v>-9.0892596222495126E-2</v>
      </c>
      <c r="AG76" s="37">
        <f t="shared" si="70"/>
        <v>-8.1027421409987532E-2</v>
      </c>
      <c r="AH76" s="64">
        <f t="shared" si="70"/>
        <v>-7.9638442695275202E-2</v>
      </c>
      <c r="AI76" s="90">
        <f t="shared" si="70"/>
        <v>-7.5788679281463378E-2</v>
      </c>
      <c r="AJ76" s="90">
        <f t="shared" si="70"/>
        <v>-7.9510556619212358E-2</v>
      </c>
      <c r="AK76" s="64">
        <f t="shared" si="70"/>
        <v>-8.9556508827895343E-2</v>
      </c>
      <c r="AL76" s="90">
        <f t="shared" si="70"/>
        <v>-8.8424994799409684E-2</v>
      </c>
      <c r="AM76" s="64">
        <f t="shared" si="70"/>
        <v>-8.3568782895327987E-2</v>
      </c>
      <c r="AN76" s="64">
        <f t="shared" si="68"/>
        <v>-1.3053669794527267E-2</v>
      </c>
      <c r="AO76" s="64">
        <f t="shared" si="68"/>
        <v>-0.13574359894952193</v>
      </c>
      <c r="AP76" s="64">
        <f t="shared" si="68"/>
        <v>-0.32332456092284811</v>
      </c>
      <c r="AQ76" s="64">
        <f t="shared" si="68"/>
        <v>-0.34177172434969749</v>
      </c>
      <c r="AR76" s="90">
        <f t="shared" si="68"/>
        <v>-0.19631309088976623</v>
      </c>
      <c r="AS76" s="90">
        <f t="shared" si="68"/>
        <v>-0.12272818037945554</v>
      </c>
      <c r="AT76" s="90">
        <f t="shared" si="68"/>
        <v>-9.2127898159370392E-2</v>
      </c>
      <c r="AU76" s="90">
        <f t="shared" si="68"/>
        <v>-4.4017540065263261E-2</v>
      </c>
      <c r="AV76" s="90">
        <f t="shared" si="68"/>
        <v>-1.3736683172318354E-2</v>
      </c>
      <c r="AW76" s="90">
        <f t="shared" si="68"/>
        <v>2.6356158982475897E-2</v>
      </c>
      <c r="AX76" s="90">
        <f t="shared" si="68"/>
        <v>6.1145793480461119E-2</v>
      </c>
      <c r="AY76" s="90">
        <f t="shared" si="68"/>
        <v>0.19319235938346235</v>
      </c>
      <c r="AZ76" s="90">
        <f t="shared" si="68"/>
        <v>0.19029278732364618</v>
      </c>
      <c r="BA76" s="90">
        <f t="shared" si="68"/>
        <v>0.39318720262856011</v>
      </c>
      <c r="BB76" s="90">
        <f t="shared" si="68"/>
        <v>0.82077103627562353</v>
      </c>
      <c r="BC76" s="90">
        <f t="shared" si="68"/>
        <v>1.003387163994939</v>
      </c>
      <c r="BD76" s="90">
        <f t="shared" si="68"/>
        <v>0.67976814203570179</v>
      </c>
      <c r="BE76" s="90">
        <f t="shared" si="68"/>
        <v>0.50866286977293518</v>
      </c>
      <c r="BF76" s="90">
        <f t="shared" si="68"/>
        <v>0.45075375345844715</v>
      </c>
      <c r="BG76" s="90">
        <f t="shared" si="68"/>
        <v>0.39010914350969172</v>
      </c>
      <c r="BH76" s="90">
        <f t="shared" si="68"/>
        <v>0.33801109463149048</v>
      </c>
      <c r="BI76" s="90">
        <f t="shared" si="68"/>
        <v>0.29230434415730677</v>
      </c>
      <c r="BJ76" s="90">
        <f t="shared" si="68"/>
        <v>0.25109181053543339</v>
      </c>
      <c r="BK76" s="90">
        <f t="shared" si="68"/>
        <v>3.8569137855575253E-3</v>
      </c>
      <c r="BL76" s="90">
        <f t="shared" si="68"/>
        <v>-1.0198203552531537E-2</v>
      </c>
      <c r="BM76" s="90">
        <f t="shared" si="68"/>
        <v>2.961890469489914E-3</v>
      </c>
      <c r="BN76" s="90">
        <f t="shared" si="68"/>
        <v>7.6792971111336872E-3</v>
      </c>
      <c r="BO76" s="90">
        <f t="shared" si="68"/>
        <v>-2.2232128084993308E-2</v>
      </c>
      <c r="BP76" s="64">
        <f t="shared" si="68"/>
        <v>-4.4711614251646825E-3</v>
      </c>
      <c r="BQ76" s="90">
        <f t="shared" si="68"/>
        <v>-1.482762073418431E-2</v>
      </c>
      <c r="BR76" s="90">
        <f t="shared" si="68"/>
        <v>-1.0924490268200304E-2</v>
      </c>
      <c r="BS76" s="90">
        <f t="shared" si="68"/>
        <v>-7.7308812752345801E-3</v>
      </c>
      <c r="BT76" s="90">
        <f t="shared" si="71"/>
        <v>-5.1587014030090028E-3</v>
      </c>
      <c r="BU76" s="90">
        <f t="shared" si="71"/>
        <v>-3.3429328548384429E-3</v>
      </c>
      <c r="BV76" s="90">
        <f t="shared" si="71"/>
        <v>-4.1799932247361671E-3</v>
      </c>
      <c r="BW76" s="90">
        <f t="shared" si="71"/>
        <v>0.12240678802320848</v>
      </c>
      <c r="BX76" s="90">
        <f t="shared" si="71"/>
        <v>5.5356294876470313E-2</v>
      </c>
      <c r="BY76" s="90">
        <f t="shared" si="71"/>
        <v>2.8063803744072136E-2</v>
      </c>
      <c r="BZ76" s="90">
        <f t="shared" si="71"/>
        <v>1.1521740921055956E-2</v>
      </c>
      <c r="CA76" s="90">
        <f t="shared" si="69"/>
        <v>-1.5251113959959595E-2</v>
      </c>
      <c r="CB76" s="90">
        <f t="shared" si="69"/>
        <v>-5.0525981975356737E-3</v>
      </c>
      <c r="CC76" s="90">
        <f t="shared" si="69"/>
        <v>2.1067786016157886E-3</v>
      </c>
      <c r="CD76" s="90">
        <f t="shared" si="69"/>
        <v>1.9200988763621307E-3</v>
      </c>
      <c r="CE76" s="90">
        <f t="shared" si="69"/>
        <v>-2.1274501095503995E-3</v>
      </c>
      <c r="CF76" s="90">
        <f t="shared" si="69"/>
        <v>8.1854019962155355E-3</v>
      </c>
      <c r="CG76" s="90">
        <f t="shared" si="69"/>
        <v>1.5326135318525447E-2</v>
      </c>
      <c r="CH76" s="90">
        <f t="shared" si="69"/>
        <v>1.3555195619178839E-2</v>
      </c>
      <c r="CI76" s="90">
        <f t="shared" si="69"/>
        <v>-3.79721500079927E-2</v>
      </c>
      <c r="CJ76" s="90">
        <f t="shared" si="69"/>
        <v>4.0649454389861006E-2</v>
      </c>
      <c r="CK76" s="90">
        <f t="shared" si="69"/>
        <v>-1.5431789096462922E-2</v>
      </c>
      <c r="CL76" s="90">
        <f t="shared" si="69"/>
        <v>2.134361508092586E-2</v>
      </c>
      <c r="CM76" s="90">
        <f t="shared" si="69"/>
        <v>1.6042479065918158E-2</v>
      </c>
      <c r="CN76" s="90">
        <f t="shared" si="69"/>
        <v>-2.4243751478284503E-3</v>
      </c>
      <c r="CO76" s="90">
        <f t="shared" si="69"/>
        <v>1.8588944681274588E-2</v>
      </c>
      <c r="CP76" s="90">
        <f t="shared" si="69"/>
        <v>1.54190927687754E-2</v>
      </c>
      <c r="CQ76" s="90">
        <f t="shared" si="69"/>
        <v>1.4193022038281988E-2</v>
      </c>
      <c r="CR76" s="90">
        <f t="shared" si="69"/>
        <v>1.3438566773045668E-2</v>
      </c>
      <c r="CS76" s="90">
        <f t="shared" si="69"/>
        <v>4.4119064738326053E-3</v>
      </c>
      <c r="CT76" s="90">
        <f t="shared" si="69"/>
        <v>6.1673029167836901E-3</v>
      </c>
      <c r="CU76" s="90">
        <f t="shared" si="69"/>
        <v>4.3337418514219683E-2</v>
      </c>
      <c r="CV76" s="90">
        <v>-5.2295625070435392E-3</v>
      </c>
      <c r="CW76" s="90">
        <v>1.5407028206162021E-2</v>
      </c>
      <c r="CX76" s="90">
        <v>1.3904925246131405E-2</v>
      </c>
      <c r="CY76" s="114">
        <v>2.8223028419177787E-2</v>
      </c>
    </row>
    <row r="77" spans="2:103">
      <c r="B77" s="29" t="s">
        <v>5</v>
      </c>
      <c r="N77" s="6"/>
      <c r="O77" s="37">
        <f t="shared" si="67"/>
        <v>4.4000465183247073E-2</v>
      </c>
      <c r="P77" s="37">
        <f t="shared" si="67"/>
        <v>5.958733314419784E-2</v>
      </c>
      <c r="Q77" s="37">
        <f t="shared" si="67"/>
        <v>2.5088688012456561E-2</v>
      </c>
      <c r="R77" s="37">
        <f t="shared" si="67"/>
        <v>5.5549927668940846E-2</v>
      </c>
      <c r="S77" s="37">
        <f t="shared" si="67"/>
        <v>4.1644493229744617E-2</v>
      </c>
      <c r="T77" s="37">
        <f t="shared" si="67"/>
        <v>3.8650634646387072E-2</v>
      </c>
      <c r="U77" s="37">
        <f t="shared" si="67"/>
        <v>4.630727969039472E-2</v>
      </c>
      <c r="V77" s="37">
        <f t="shared" si="67"/>
        <v>4.549730574925559E-2</v>
      </c>
      <c r="W77" s="37">
        <f t="shared" si="67"/>
        <v>3.3970152355807581E-2</v>
      </c>
      <c r="X77" s="37">
        <f t="shared" si="67"/>
        <v>3.8670359830901502E-2</v>
      </c>
      <c r="Y77" s="37">
        <f t="shared" si="70"/>
        <v>4.50307880719234E-2</v>
      </c>
      <c r="Z77" s="45">
        <f t="shared" si="70"/>
        <v>4.0900372168281685E-2</v>
      </c>
      <c r="AA77" s="37">
        <f t="shared" si="70"/>
        <v>3.2634316432607724E-2</v>
      </c>
      <c r="AB77" s="37">
        <f t="shared" si="70"/>
        <v>3.2700686014331071E-2</v>
      </c>
      <c r="AC77" s="37">
        <f t="shared" si="70"/>
        <v>2.3496881004295922E-2</v>
      </c>
      <c r="AD77" s="37">
        <f t="shared" si="70"/>
        <v>3.3017431142801978E-2</v>
      </c>
      <c r="AE77" s="37">
        <f t="shared" si="70"/>
        <v>3.8296601123467111E-2</v>
      </c>
      <c r="AF77" s="37">
        <f t="shared" si="70"/>
        <v>2.3751306050420418E-2</v>
      </c>
      <c r="AG77" s="37">
        <f t="shared" si="70"/>
        <v>3.0493969879069383E-2</v>
      </c>
      <c r="AH77" s="64">
        <f t="shared" si="70"/>
        <v>3.0117015666848657E-2</v>
      </c>
      <c r="AI77" s="90">
        <f t="shared" si="70"/>
        <v>3.5639688831085037E-2</v>
      </c>
      <c r="AJ77" s="90">
        <f t="shared" si="70"/>
        <v>3.5969294701727605E-2</v>
      </c>
      <c r="AK77" s="64">
        <f t="shared" si="70"/>
        <v>3.0604889635058585E-2</v>
      </c>
      <c r="AL77" s="90">
        <f t="shared" si="70"/>
        <v>3.4427441105579604E-2</v>
      </c>
      <c r="AM77" s="64">
        <f t="shared" si="70"/>
        <v>0.1359251835685602</v>
      </c>
      <c r="AN77" s="64">
        <f t="shared" si="68"/>
        <v>0.11270314966324513</v>
      </c>
      <c r="AO77" s="64">
        <f t="shared" si="68"/>
        <v>-4.7631705188032947E-2</v>
      </c>
      <c r="AP77" s="64">
        <f t="shared" si="68"/>
        <v>-0.25913349267880037</v>
      </c>
      <c r="AQ77" s="64">
        <f t="shared" si="68"/>
        <v>-0.19353982900343736</v>
      </c>
      <c r="AR77" s="90">
        <f t="shared" si="68"/>
        <v>-5.8483854198605689E-2</v>
      </c>
      <c r="AS77" s="90">
        <f t="shared" si="68"/>
        <v>-1.9792167880211875E-2</v>
      </c>
      <c r="AT77" s="90">
        <f t="shared" si="68"/>
        <v>-1.2155157693282903E-2</v>
      </c>
      <c r="AU77" s="90">
        <f t="shared" si="68"/>
        <v>-1.2243092630682684E-3</v>
      </c>
      <c r="AV77" s="90">
        <f t="shared" si="68"/>
        <v>-1.7097102513260687E-2</v>
      </c>
      <c r="AW77" s="90">
        <f t="shared" si="68"/>
        <v>-1.3559997556484182E-2</v>
      </c>
      <c r="AX77" s="90">
        <f t="shared" si="68"/>
        <v>1.3119142109048187E-2</v>
      </c>
      <c r="AY77" s="90">
        <f t="shared" si="68"/>
        <v>-2.1040509927915396E-3</v>
      </c>
      <c r="AZ77" s="90">
        <f t="shared" si="68"/>
        <v>4.5636972530526787E-2</v>
      </c>
      <c r="BA77" s="90">
        <f t="shared" si="68"/>
        <v>0.21686762632278067</v>
      </c>
      <c r="BB77" s="90">
        <f t="shared" si="68"/>
        <v>0.49233761699392953</v>
      </c>
      <c r="BC77" s="90">
        <f t="shared" si="68"/>
        <v>0.42446311679599558</v>
      </c>
      <c r="BD77" s="90">
        <f t="shared" si="68"/>
        <v>0.1835533620068952</v>
      </c>
      <c r="BE77" s="90">
        <f t="shared" si="68"/>
        <v>0.1341207127922408</v>
      </c>
      <c r="BF77" s="90">
        <f t="shared" si="68"/>
        <v>0.12527920372475809</v>
      </c>
      <c r="BG77" s="90">
        <f t="shared" si="68"/>
        <v>0.12170652713005126</v>
      </c>
      <c r="BH77" s="90">
        <f t="shared" si="68"/>
        <v>0.12529843645557914</v>
      </c>
      <c r="BI77" s="90">
        <f t="shared" si="68"/>
        <v>0.11933463630028029</v>
      </c>
      <c r="BJ77" s="90">
        <f t="shared" si="68"/>
        <v>9.9233279475911429E-2</v>
      </c>
      <c r="BK77" s="90">
        <f t="shared" si="68"/>
        <v>-2.4872072533096312E-2</v>
      </c>
      <c r="BL77" s="90">
        <f t="shared" si="68"/>
        <v>-6.6696166094452058E-3</v>
      </c>
      <c r="BM77" s="90">
        <f t="shared" si="68"/>
        <v>2.4510164109870614E-2</v>
      </c>
      <c r="BN77" s="90">
        <f t="shared" si="68"/>
        <v>4.5377231537783613E-2</v>
      </c>
      <c r="BO77" s="90">
        <f t="shared" si="68"/>
        <v>7.731739433171736E-3</v>
      </c>
      <c r="BP77" s="64">
        <f t="shared" si="68"/>
        <v>4.9357370980842363E-2</v>
      </c>
      <c r="BQ77" s="90">
        <f t="shared" si="68"/>
        <v>4.2628782316671554E-2</v>
      </c>
      <c r="BR77" s="90">
        <f t="shared" si="68"/>
        <v>4.2323020119611199E-2</v>
      </c>
      <c r="BS77" s="90">
        <f t="shared" si="68"/>
        <v>4.8464981498755666E-2</v>
      </c>
      <c r="BT77" s="90">
        <f t="shared" si="71"/>
        <v>5.0022953369576406E-2</v>
      </c>
      <c r="BU77" s="90">
        <f t="shared" si="71"/>
        <v>5.1620740825649269E-2</v>
      </c>
      <c r="BV77" s="90">
        <f t="shared" si="71"/>
        <v>4.6569002323728848E-2</v>
      </c>
      <c r="BW77" s="90">
        <f t="shared" si="71"/>
        <v>0.12867819836235594</v>
      </c>
      <c r="BX77" s="90">
        <f t="shared" si="71"/>
        <v>5.9197748505436243E-2</v>
      </c>
      <c r="BY77" s="90">
        <f t="shared" si="71"/>
        <v>6.1383299510160416E-2</v>
      </c>
      <c r="BZ77" s="90">
        <f t="shared" si="71"/>
        <v>4.9424625250755083E-2</v>
      </c>
      <c r="CA77" s="90">
        <f t="shared" si="69"/>
        <v>4.2211389300814917E-2</v>
      </c>
      <c r="CB77" s="90">
        <f t="shared" si="69"/>
        <v>5.4401677829464479E-2</v>
      </c>
      <c r="CC77" s="90">
        <f t="shared" si="69"/>
        <v>4.7649053872517166E-2</v>
      </c>
      <c r="CD77" s="90">
        <f t="shared" si="69"/>
        <v>4.4761603055926136E-2</v>
      </c>
      <c r="CE77" s="90">
        <f t="shared" si="69"/>
        <v>3.9578065769103388E-2</v>
      </c>
      <c r="CF77" s="90">
        <f t="shared" si="69"/>
        <v>3.7789275249526577E-2</v>
      </c>
      <c r="CG77" s="90">
        <f t="shared" si="69"/>
        <v>3.8709061924665056E-2</v>
      </c>
      <c r="CH77" s="90">
        <f t="shared" si="69"/>
        <v>3.5949760011625198E-2</v>
      </c>
      <c r="CI77" s="90">
        <f t="shared" si="69"/>
        <v>-1.2443742175836103E-3</v>
      </c>
      <c r="CJ77" s="90">
        <f t="shared" si="69"/>
        <v>5.4194938422335026E-2</v>
      </c>
      <c r="CK77" s="90">
        <f t="shared" si="69"/>
        <v>1.0339291843316278E-2</v>
      </c>
      <c r="CL77" s="90">
        <f t="shared" si="69"/>
        <v>5.0275038720253962E-2</v>
      </c>
      <c r="CM77" s="90">
        <f t="shared" si="69"/>
        <v>4.3748413573445388E-2</v>
      </c>
      <c r="CN77" s="90">
        <f t="shared" si="69"/>
        <v>2.1986842358648007E-2</v>
      </c>
      <c r="CO77" s="90">
        <f t="shared" si="69"/>
        <v>4.0009432946389145E-2</v>
      </c>
      <c r="CP77" s="90">
        <f t="shared" si="69"/>
        <v>3.8495204033659247E-2</v>
      </c>
      <c r="CQ77" s="90">
        <f t="shared" si="69"/>
        <v>3.197025723100122E-2</v>
      </c>
      <c r="CR77" s="90">
        <f t="shared" si="69"/>
        <v>4.3926937745302874E-2</v>
      </c>
      <c r="CS77" s="90">
        <f t="shared" si="69"/>
        <v>4.4644971872647821E-2</v>
      </c>
      <c r="CT77" s="90">
        <f t="shared" si="69"/>
        <v>4.2391130257508181E-2</v>
      </c>
      <c r="CU77" s="90">
        <f t="shared" si="69"/>
        <v>9.6241487764389344E-2</v>
      </c>
      <c r="CV77" s="90">
        <v>4.4762062339311237E-2</v>
      </c>
      <c r="CW77" s="90">
        <v>5.1499317280372159E-2</v>
      </c>
      <c r="CX77" s="90">
        <v>3.9249391591487548E-2</v>
      </c>
      <c r="CY77" s="114">
        <v>4.9733036761139271E-2</v>
      </c>
    </row>
    <row r="78" spans="2:103">
      <c r="B78" s="53" t="s">
        <v>30</v>
      </c>
      <c r="N78" s="6"/>
      <c r="O78" s="37">
        <f t="shared" si="67"/>
        <v>7.5018760774536064E-2</v>
      </c>
      <c r="P78" s="37">
        <f t="shared" si="67"/>
        <v>7.4286006632363621E-2</v>
      </c>
      <c r="Q78" s="37">
        <f t="shared" si="67"/>
        <v>4.7329905287693208E-2</v>
      </c>
      <c r="R78" s="37">
        <f t="shared" si="67"/>
        <v>6.790269543659444E-2</v>
      </c>
      <c r="S78" s="37">
        <f t="shared" si="67"/>
        <v>4.2667000968763746E-2</v>
      </c>
      <c r="T78" s="37">
        <f t="shared" si="67"/>
        <v>4.5672571859341593E-2</v>
      </c>
      <c r="U78" s="37">
        <f t="shared" si="67"/>
        <v>5.5125429596660114E-2</v>
      </c>
      <c r="V78" s="37">
        <f t="shared" si="67"/>
        <v>5.1880523124115729E-2</v>
      </c>
      <c r="W78" s="37">
        <f t="shared" si="67"/>
        <v>4.3603556585074088E-2</v>
      </c>
      <c r="X78" s="37">
        <f t="shared" si="67"/>
        <v>4.8911384767406307E-2</v>
      </c>
      <c r="Y78" s="37">
        <f t="shared" si="70"/>
        <v>4.803768792000862E-2</v>
      </c>
      <c r="Z78" s="45">
        <f t="shared" si="70"/>
        <v>4.8232287446963618E-2</v>
      </c>
      <c r="AA78" s="37">
        <f t="shared" si="70"/>
        <v>3.7230328186867778E-2</v>
      </c>
      <c r="AB78" s="37">
        <f t="shared" si="70"/>
        <v>3.1017201714613973E-2</v>
      </c>
      <c r="AC78" s="37">
        <f t="shared" si="70"/>
        <v>2.1470007830469484E-2</v>
      </c>
      <c r="AD78" s="37">
        <f t="shared" si="70"/>
        <v>4.019512156206928E-2</v>
      </c>
      <c r="AE78" s="37">
        <f t="shared" si="70"/>
        <v>7.2446446212861337E-2</v>
      </c>
      <c r="AF78" s="37">
        <f t="shared" si="70"/>
        <v>5.0248875298302798E-2</v>
      </c>
      <c r="AG78" s="37">
        <f t="shared" si="70"/>
        <v>5.9957776903234006E-2</v>
      </c>
      <c r="AH78" s="64">
        <f t="shared" si="70"/>
        <v>5.9331035536456023E-2</v>
      </c>
      <c r="AI78" s="90">
        <f t="shared" si="70"/>
        <v>6.8811884396790202E-2</v>
      </c>
      <c r="AJ78" s="90">
        <f t="shared" si="70"/>
        <v>6.9259243293254391E-2</v>
      </c>
      <c r="AK78" s="64">
        <f t="shared" si="70"/>
        <v>6.0393697581204275E-2</v>
      </c>
      <c r="AL78" s="90">
        <f t="shared" si="70"/>
        <v>6.5412503285322998E-2</v>
      </c>
      <c r="AM78" s="64">
        <f t="shared" si="70"/>
        <v>0.14176886782045894</v>
      </c>
      <c r="AN78" s="64">
        <f t="shared" si="68"/>
        <v>0.15639824622533594</v>
      </c>
      <c r="AO78" s="64">
        <f t="shared" si="68"/>
        <v>1.7217631507074449E-2</v>
      </c>
      <c r="AP78" s="64">
        <f t="shared" si="68"/>
        <v>-0.23052057801106751</v>
      </c>
      <c r="AQ78" s="64">
        <f t="shared" si="68"/>
        <v>-0.2848523116896261</v>
      </c>
      <c r="AR78" s="90">
        <f t="shared" si="68"/>
        <v>-0.19208294695558736</v>
      </c>
      <c r="AS78" s="90">
        <f t="shared" si="68"/>
        <v>-0.13892713447076088</v>
      </c>
      <c r="AT78" s="90">
        <f t="shared" si="68"/>
        <v>-0.11550982074903138</v>
      </c>
      <c r="AU78" s="90">
        <f t="shared" si="68"/>
        <v>-7.8182007559557176E-2</v>
      </c>
      <c r="AV78" s="90">
        <f t="shared" si="68"/>
        <v>-6.0409161104291842E-2</v>
      </c>
      <c r="AW78" s="90">
        <f t="shared" si="68"/>
        <v>-3.2133632604613771E-2</v>
      </c>
      <c r="AX78" s="90">
        <f t="shared" si="68"/>
        <v>-8.0575691770505831E-3</v>
      </c>
      <c r="AY78" s="90">
        <f t="shared" si="68"/>
        <v>2.991463966986796E-3</v>
      </c>
      <c r="AZ78" s="90">
        <f t="shared" si="68"/>
        <v>5.2971870692210654E-2</v>
      </c>
      <c r="BA78" s="90">
        <f t="shared" si="68"/>
        <v>0.25291351056524647</v>
      </c>
      <c r="BB78" s="90">
        <f t="shared" si="68"/>
        <v>0.6006686827952572</v>
      </c>
      <c r="BC78" s="90">
        <f t="shared" si="68"/>
        <v>0.75563394847312715</v>
      </c>
      <c r="BD78" s="90">
        <f t="shared" si="68"/>
        <v>0.5792149114349181</v>
      </c>
      <c r="BE78" s="90">
        <f t="shared" si="68"/>
        <v>0.45265598528194784</v>
      </c>
      <c r="BF78" s="90">
        <f t="shared" si="68"/>
        <v>0.40317691464269467</v>
      </c>
      <c r="BG78" s="90">
        <f t="shared" si="68"/>
        <v>0.34895501993203792</v>
      </c>
      <c r="BH78" s="90">
        <f t="shared" si="68"/>
        <v>0.30416353173500532</v>
      </c>
      <c r="BI78" s="90">
        <f t="shared" si="68"/>
        <v>0.26604709017332784</v>
      </c>
      <c r="BJ78" s="90">
        <f t="shared" si="68"/>
        <v>0.23550661642891391</v>
      </c>
      <c r="BK78" s="90">
        <f t="shared" si="68"/>
        <v>3.139958315369884E-2</v>
      </c>
      <c r="BL78" s="90">
        <f t="shared" si="68"/>
        <v>8.3102925195095434E-3</v>
      </c>
      <c r="BM78" s="90">
        <f t="shared" si="68"/>
        <v>1.3475118201119463E-2</v>
      </c>
      <c r="BN78" s="90">
        <f t="shared" si="68"/>
        <v>1.9857223585447281E-2</v>
      </c>
      <c r="BO78" s="90">
        <f t="shared" si="68"/>
        <v>3.0233916976643016E-3</v>
      </c>
      <c r="BP78" s="64">
        <f t="shared" si="68"/>
        <v>9.2454925119642706E-3</v>
      </c>
      <c r="BQ78" s="90">
        <f t="shared" si="68"/>
        <v>3.7582398268789508E-3</v>
      </c>
      <c r="BR78" s="90">
        <f t="shared" si="68"/>
        <v>8.9640581874386172E-3</v>
      </c>
      <c r="BS78" s="90">
        <f t="shared" si="68"/>
        <v>1.5511114533953041E-2</v>
      </c>
      <c r="BT78" s="90">
        <f t="shared" si="71"/>
        <v>1.9912261153535393E-2</v>
      </c>
      <c r="BU78" s="90">
        <f t="shared" si="71"/>
        <v>2.4234796076175291E-2</v>
      </c>
      <c r="BV78" s="90">
        <f>BV34/BJ34-1</f>
        <v>2.4191657593980898E-2</v>
      </c>
      <c r="BW78" s="90">
        <f t="shared" si="71"/>
        <v>0.24870026770624332</v>
      </c>
      <c r="BX78" s="90">
        <f t="shared" si="71"/>
        <v>0.21467988866480425</v>
      </c>
      <c r="BY78" s="90">
        <f t="shared" si="71"/>
        <v>0.1964186689267422</v>
      </c>
      <c r="BZ78" s="90">
        <f t="shared" si="71"/>
        <v>0.18778850198920272</v>
      </c>
      <c r="CA78" s="90">
        <f t="shared" si="69"/>
        <v>0.1597614074113658</v>
      </c>
      <c r="CB78" s="90">
        <f t="shared" si="69"/>
        <v>0.17341978079742182</v>
      </c>
      <c r="CC78" s="90">
        <f t="shared" si="69"/>
        <v>0.17936944706076141</v>
      </c>
      <c r="CD78" s="90">
        <f t="shared" si="69"/>
        <v>0.18085915470778935</v>
      </c>
      <c r="CE78" s="90">
        <f t="shared" si="69"/>
        <v>0.17391964248724356</v>
      </c>
      <c r="CF78" s="90">
        <f t="shared" si="69"/>
        <v>0.18770983278976616</v>
      </c>
      <c r="CG78" s="90">
        <f t="shared" si="69"/>
        <v>0.20461780747657787</v>
      </c>
      <c r="CH78" s="90">
        <f t="shared" si="69"/>
        <v>0.20760285100685971</v>
      </c>
      <c r="CI78" s="90">
        <f t="shared" si="69"/>
        <v>0.16441776638773531</v>
      </c>
      <c r="CJ78" s="90">
        <f t="shared" si="69"/>
        <v>0.21681155206308955</v>
      </c>
      <c r="CK78" s="90">
        <f t="shared" si="69"/>
        <v>0.16170034028822489</v>
      </c>
      <c r="CL78" s="90">
        <f t="shared" si="69"/>
        <v>0.18332038680106821</v>
      </c>
      <c r="CM78" s="90">
        <f t="shared" si="69"/>
        <v>0.19200548691564312</v>
      </c>
      <c r="CN78" s="90">
        <f t="shared" si="69"/>
        <v>0.17063779021005065</v>
      </c>
      <c r="CO78" s="90">
        <f t="shared" si="69"/>
        <v>0.19803695678687894</v>
      </c>
      <c r="CP78" s="90">
        <f t="shared" si="69"/>
        <v>0.19095506149378938</v>
      </c>
      <c r="CQ78" s="90">
        <f t="shared" si="69"/>
        <v>0.18946091091837691</v>
      </c>
      <c r="CR78" s="90">
        <f t="shared" si="69"/>
        <v>0.18605470815198144</v>
      </c>
      <c r="CS78" s="90">
        <f t="shared" si="69"/>
        <v>0.16623001879436528</v>
      </c>
      <c r="CT78" s="90">
        <f t="shared" si="69"/>
        <v>0.16248527759992748</v>
      </c>
      <c r="CU78" s="90">
        <f t="shared" si="69"/>
        <v>0.14513372903330612</v>
      </c>
      <c r="CV78" s="90">
        <v>9.3022632600212596E-2</v>
      </c>
      <c r="CW78" s="90">
        <v>0.10358572888001105</v>
      </c>
      <c r="CX78" s="90">
        <v>0.10228301032487219</v>
      </c>
      <c r="CY78" s="114">
        <v>0.11352396360322681</v>
      </c>
    </row>
    <row r="79" spans="2:103">
      <c r="B79" s="29"/>
      <c r="N79" s="6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45"/>
      <c r="AA79" s="37"/>
      <c r="AB79" s="37"/>
      <c r="AC79" s="37"/>
      <c r="AD79" s="37"/>
      <c r="AE79" s="37"/>
      <c r="AF79" s="37"/>
      <c r="AG79" s="37"/>
      <c r="AH79" s="64"/>
      <c r="AI79" s="90"/>
      <c r="AJ79" s="90"/>
      <c r="AK79" s="64"/>
      <c r="AL79" s="90"/>
      <c r="AM79" s="64"/>
      <c r="AN79" s="64"/>
      <c r="AO79" s="64"/>
      <c r="AP79" s="64"/>
      <c r="AQ79" s="64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64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S79" s="90"/>
      <c r="CT79" s="90"/>
      <c r="CY79" s="109"/>
    </row>
    <row r="80" spans="2:103">
      <c r="B80" s="28" t="s">
        <v>6</v>
      </c>
      <c r="N80" s="6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45"/>
      <c r="AA80" s="37"/>
      <c r="AB80" s="37"/>
      <c r="AC80" s="37"/>
      <c r="AD80" s="37"/>
      <c r="AE80" s="37"/>
      <c r="AF80" s="37"/>
      <c r="AG80" s="37"/>
      <c r="AH80" s="64"/>
      <c r="AI80" s="90"/>
      <c r="AJ80" s="90"/>
      <c r="AK80" s="64"/>
      <c r="AL80" s="90"/>
      <c r="AM80" s="64"/>
      <c r="AN80" s="64"/>
      <c r="AO80" s="64"/>
      <c r="AP80" s="64"/>
      <c r="AQ80" s="64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64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S80" s="90"/>
      <c r="CT80" s="90"/>
      <c r="CY80" s="109"/>
    </row>
    <row r="81" spans="2:103" ht="15" hidden="1" customHeight="1">
      <c r="B81" s="29"/>
      <c r="N81" s="6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45"/>
      <c r="AA81" s="37"/>
      <c r="AB81" s="37"/>
      <c r="AC81" s="37"/>
      <c r="AD81" s="37"/>
      <c r="AE81" s="37"/>
      <c r="AF81" s="37"/>
      <c r="AG81" s="37"/>
      <c r="AH81" s="64"/>
      <c r="AI81" s="90"/>
      <c r="AJ81" s="90"/>
      <c r="AK81" s="64"/>
      <c r="AL81" s="90"/>
      <c r="AM81" s="64"/>
      <c r="AN81" s="64"/>
      <c r="AO81" s="64"/>
      <c r="AP81" s="64"/>
      <c r="AQ81" s="64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64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S81" s="90"/>
      <c r="CT81" s="90"/>
      <c r="CY81" s="109"/>
    </row>
    <row r="82" spans="2:103">
      <c r="B82" s="29" t="s">
        <v>3</v>
      </c>
      <c r="N82" s="6"/>
      <c r="O82" s="37">
        <f t="shared" ref="O82:BZ85" si="72">O38/C38-1</f>
        <v>0.10432632976485023</v>
      </c>
      <c r="P82" s="37">
        <f t="shared" si="72"/>
        <v>9.8628826177519446E-2</v>
      </c>
      <c r="Q82" s="37">
        <f t="shared" si="72"/>
        <v>6.8181496749466497E-2</v>
      </c>
      <c r="R82" s="37">
        <f t="shared" si="72"/>
        <v>9.9171059639874493E-2</v>
      </c>
      <c r="S82" s="37">
        <f t="shared" si="72"/>
        <v>7.259641555445584E-2</v>
      </c>
      <c r="T82" s="37">
        <f t="shared" si="72"/>
        <v>7.7056995262576367E-2</v>
      </c>
      <c r="U82" s="37">
        <f t="shared" si="72"/>
        <v>9.4740979149004367E-2</v>
      </c>
      <c r="V82" s="37">
        <f t="shared" si="72"/>
        <v>9.6021705232961718E-2</v>
      </c>
      <c r="W82" s="37">
        <f t="shared" si="72"/>
        <v>8.1703192004419778E-2</v>
      </c>
      <c r="X82" s="37">
        <f t="shared" si="72"/>
        <v>9.0668694496426339E-2</v>
      </c>
      <c r="Y82" s="37">
        <f t="shared" si="72"/>
        <v>9.5460640910227434E-2</v>
      </c>
      <c r="Z82" s="45">
        <f t="shared" si="72"/>
        <v>9.5112429855119585E-2</v>
      </c>
      <c r="AA82" s="37">
        <f t="shared" si="72"/>
        <v>0.1194486905665042</v>
      </c>
      <c r="AB82" s="37">
        <f t="shared" si="72"/>
        <v>0.1218323832635364</v>
      </c>
      <c r="AC82" s="37">
        <f t="shared" si="72"/>
        <v>0.11598856190736551</v>
      </c>
      <c r="AD82" s="37">
        <f t="shared" si="72"/>
        <v>0.13391568079897809</v>
      </c>
      <c r="AE82" s="37">
        <f t="shared" si="72"/>
        <v>0.19739395776403157</v>
      </c>
      <c r="AF82" s="37">
        <f t="shared" si="72"/>
        <v>0.1905440213965206</v>
      </c>
      <c r="AG82" s="37">
        <f t="shared" si="72"/>
        <v>0.21478995575977944</v>
      </c>
      <c r="AH82" s="64">
        <f t="shared" si="72"/>
        <v>0.22179777462623185</v>
      </c>
      <c r="AI82" s="90">
        <f t="shared" si="72"/>
        <v>0.24639213883869648</v>
      </c>
      <c r="AJ82" s="90">
        <f t="shared" si="72"/>
        <v>0.24856939432801251</v>
      </c>
      <c r="AK82" s="64">
        <f t="shared" si="72"/>
        <v>0.24085251454411649</v>
      </c>
      <c r="AL82" s="90">
        <f t="shared" si="72"/>
        <v>0.2444221554723216</v>
      </c>
      <c r="AM82" s="64">
        <f t="shared" si="72"/>
        <v>0.32897206979247517</v>
      </c>
      <c r="AN82" s="64">
        <f t="shared" si="72"/>
        <v>0.38093765820623804</v>
      </c>
      <c r="AO82" s="64">
        <f t="shared" si="72"/>
        <v>0.20992459106188788</v>
      </c>
      <c r="AP82" s="64">
        <f t="shared" si="72"/>
        <v>-8.4003315786532751E-2</v>
      </c>
      <c r="AQ82" s="64">
        <f t="shared" si="72"/>
        <v>-0.23067063400525811</v>
      </c>
      <c r="AR82" s="90">
        <f t="shared" si="72"/>
        <v>-0.19275558717316543</v>
      </c>
      <c r="AS82" s="90">
        <f t="shared" si="72"/>
        <v>-0.16030603304874824</v>
      </c>
      <c r="AT82" s="90">
        <f t="shared" si="72"/>
        <v>-0.14167418404367349</v>
      </c>
      <c r="AU82" s="90">
        <f t="shared" si="72"/>
        <v>-0.1088345510527825</v>
      </c>
      <c r="AV82" s="90">
        <f t="shared" si="72"/>
        <v>-8.6776780581078738E-2</v>
      </c>
      <c r="AW82" s="90">
        <f t="shared" si="72"/>
        <v>-6.1165849983305431E-2</v>
      </c>
      <c r="AX82" s="90">
        <f t="shared" si="72"/>
        <v>-2.838547335734154E-2</v>
      </c>
      <c r="AY82" s="90">
        <f t="shared" si="72"/>
        <v>2.6836974650471301E-2</v>
      </c>
      <c r="AZ82" s="90">
        <f t="shared" si="72"/>
        <v>6.1741988824784988E-2</v>
      </c>
      <c r="BA82" s="90">
        <f t="shared" si="72"/>
        <v>0.28340813914948138</v>
      </c>
      <c r="BB82" s="90">
        <f t="shared" si="72"/>
        <v>0.69110629081518904</v>
      </c>
      <c r="BC82" s="90">
        <f t="shared" si="72"/>
        <v>0.89895359056611701</v>
      </c>
      <c r="BD82" s="90">
        <f t="shared" si="72"/>
        <v>0.83943934426072575</v>
      </c>
      <c r="BE82" s="90">
        <f t="shared" si="72"/>
        <v>0.70394178428594123</v>
      </c>
      <c r="BF82" s="90">
        <f t="shared" si="72"/>
        <v>0.64760257904683804</v>
      </c>
      <c r="BG82" s="90">
        <f t="shared" si="72"/>
        <v>0.57730199799345372</v>
      </c>
      <c r="BH82" s="90">
        <f t="shared" si="72"/>
        <v>0.51772335319252405</v>
      </c>
      <c r="BI82" s="90">
        <f t="shared" si="72"/>
        <v>0.4773952442355367</v>
      </c>
      <c r="BJ82" s="90">
        <f t="shared" si="72"/>
        <v>0.43776065460224234</v>
      </c>
      <c r="BK82" s="90">
        <f t="shared" si="72"/>
        <v>0.12898602046173502</v>
      </c>
      <c r="BL82" s="90">
        <f t="shared" si="72"/>
        <v>0.13396177296775313</v>
      </c>
      <c r="BM82" s="90">
        <f t="shared" si="72"/>
        <v>0.14087622451390036</v>
      </c>
      <c r="BN82" s="90">
        <f t="shared" si="72"/>
        <v>0.11888352055456486</v>
      </c>
      <c r="BO82" s="90">
        <f t="shared" si="72"/>
        <v>0.15705496514185935</v>
      </c>
      <c r="BP82" s="64">
        <f t="shared" si="72"/>
        <v>0.14409688235969287</v>
      </c>
      <c r="BQ82" s="90">
        <f t="shared" si="72"/>
        <v>0.13916635016779444</v>
      </c>
      <c r="BR82" s="90">
        <f t="shared" si="72"/>
        <v>0.14766861628724071</v>
      </c>
      <c r="BS82" s="90">
        <f t="shared" si="72"/>
        <v>0.15873762663468538</v>
      </c>
      <c r="BT82" s="90">
        <f t="shared" si="72"/>
        <v>0.15885312231358273</v>
      </c>
      <c r="BU82" s="90">
        <f t="shared" si="72"/>
        <v>0.16190470965720349</v>
      </c>
      <c r="BV82" s="90">
        <f t="shared" si="72"/>
        <v>0.16056171895086924</v>
      </c>
      <c r="BW82" s="90">
        <f t="shared" si="72"/>
        <v>0.31312457528615534</v>
      </c>
      <c r="BX82" s="90">
        <f t="shared" si="72"/>
        <v>0.24716488705334116</v>
      </c>
      <c r="BY82" s="90">
        <f t="shared" si="72"/>
        <v>0.20425475907111279</v>
      </c>
      <c r="BZ82" s="90">
        <f t="shared" si="72"/>
        <v>0.18261504135735951</v>
      </c>
      <c r="CA82" s="90">
        <f t="shared" ref="CA82:CQ85" si="73">CA38/BO38-1</f>
        <v>0.16457263507693232</v>
      </c>
      <c r="CB82" s="90">
        <f t="shared" si="73"/>
        <v>0.17796961558410351</v>
      </c>
      <c r="CC82" s="90">
        <f t="shared" si="73"/>
        <v>0.18330823401669893</v>
      </c>
      <c r="CD82" s="90">
        <f t="shared" si="73"/>
        <v>0.1787668186749154</v>
      </c>
      <c r="CE82" s="90">
        <f t="shared" si="73"/>
        <v>0.16359990798376178</v>
      </c>
      <c r="CF82" s="90">
        <f t="shared" si="73"/>
        <v>0.16900586940654994</v>
      </c>
      <c r="CG82" s="90">
        <f t="shared" si="73"/>
        <v>0.16786493538188862</v>
      </c>
      <c r="CH82" s="90">
        <f t="shared" si="73"/>
        <v>0.15740090547709906</v>
      </c>
      <c r="CI82" s="90">
        <f t="shared" si="73"/>
        <v>8.9698928329463579E-2</v>
      </c>
      <c r="CJ82" s="90">
        <f t="shared" si="73"/>
        <v>0.1089911575830429</v>
      </c>
      <c r="CK82" s="90">
        <f t="shared" si="73"/>
        <v>8.4295790483324362E-2</v>
      </c>
      <c r="CL82" s="90">
        <f t="shared" si="73"/>
        <v>0.12991396783469478</v>
      </c>
      <c r="CM82" s="90">
        <f t="shared" si="73"/>
        <v>0.11011396748967739</v>
      </c>
      <c r="CN82" s="90">
        <f t="shared" si="73"/>
        <v>8.6841826763829566E-2</v>
      </c>
      <c r="CO82" s="90">
        <f t="shared" si="73"/>
        <v>0.10748788628822603</v>
      </c>
      <c r="CP82" s="90">
        <f t="shared" si="73"/>
        <v>9.830338329960786E-2</v>
      </c>
      <c r="CQ82" s="90">
        <f t="shared" si="73"/>
        <v>9.7943574165259895E-2</v>
      </c>
      <c r="CR82" s="90">
        <f t="shared" ref="CR82:CY85" si="74">CR38/CF38-1</f>
        <v>9.6699793367498454E-2</v>
      </c>
      <c r="CS82" s="90">
        <f t="shared" si="74"/>
        <v>8.6994703910719506E-2</v>
      </c>
      <c r="CT82" s="90">
        <f t="shared" si="74"/>
        <v>8.7659393946358355E-2</v>
      </c>
      <c r="CU82" s="90">
        <f t="shared" si="74"/>
        <v>9.1176521785573561E-2</v>
      </c>
      <c r="CV82" s="90">
        <v>7.8348129104204745E-2</v>
      </c>
      <c r="CW82" s="90">
        <v>6.9039435228059221E-2</v>
      </c>
      <c r="CX82" s="90">
        <v>6.0678208682301227E-2</v>
      </c>
      <c r="CY82" s="114">
        <v>7.4835447153375423E-2</v>
      </c>
    </row>
    <row r="83" spans="2:103">
      <c r="B83" s="29" t="s">
        <v>4</v>
      </c>
      <c r="N83" s="6"/>
      <c r="O83" s="37">
        <f t="shared" si="72"/>
        <v>0.10692964621265721</v>
      </c>
      <c r="P83" s="37">
        <f t="shared" si="72"/>
        <v>7.5908131507385734E-2</v>
      </c>
      <c r="Q83" s="37">
        <f t="shared" si="72"/>
        <v>4.928489232151323E-2</v>
      </c>
      <c r="R83" s="37">
        <f t="shared" si="72"/>
        <v>7.7509914161226101E-2</v>
      </c>
      <c r="S83" s="37">
        <f t="shared" si="72"/>
        <v>5.1098913433551552E-2</v>
      </c>
      <c r="T83" s="37">
        <f t="shared" si="72"/>
        <v>5.3235570574627022E-2</v>
      </c>
      <c r="U83" s="37">
        <f t="shared" si="72"/>
        <v>6.6273499985611828E-2</v>
      </c>
      <c r="V83" s="37">
        <f t="shared" si="72"/>
        <v>6.9875783049673457E-2</v>
      </c>
      <c r="W83" s="37">
        <f t="shared" si="72"/>
        <v>6.1675755193012494E-2</v>
      </c>
      <c r="X83" s="37">
        <f t="shared" si="72"/>
        <v>6.9559424571060458E-2</v>
      </c>
      <c r="Y83" s="37">
        <f t="shared" si="72"/>
        <v>7.3872269826317671E-2</v>
      </c>
      <c r="Z83" s="45">
        <f t="shared" si="72"/>
        <v>7.3528723477445102E-2</v>
      </c>
      <c r="AA83" s="37">
        <f t="shared" si="72"/>
        <v>2.9722333602177242E-2</v>
      </c>
      <c r="AB83" s="37">
        <f t="shared" si="72"/>
        <v>6.4167790030479344E-2</v>
      </c>
      <c r="AC83" s="37">
        <f t="shared" si="72"/>
        <v>8.84654152609885E-2</v>
      </c>
      <c r="AD83" s="37">
        <f t="shared" si="72"/>
        <v>3.5926131518595472E-2</v>
      </c>
      <c r="AE83" s="37">
        <f t="shared" si="72"/>
        <v>2.8022499715376625E-2</v>
      </c>
      <c r="AF83" s="37">
        <f t="shared" si="72"/>
        <v>-3.493174689938483E-3</v>
      </c>
      <c r="AG83" s="37">
        <f t="shared" si="72"/>
        <v>6.7826074318644292E-3</v>
      </c>
      <c r="AH83" s="64">
        <f t="shared" si="72"/>
        <v>1.0136803183135701E-2</v>
      </c>
      <c r="AI83" s="90">
        <f t="shared" si="72"/>
        <v>2.2204231809568986E-2</v>
      </c>
      <c r="AJ83" s="90">
        <f t="shared" si="72"/>
        <v>2.2051114140473782E-2</v>
      </c>
      <c r="AK83" s="64">
        <f t="shared" si="72"/>
        <v>1.1549312729069561E-2</v>
      </c>
      <c r="AL83" s="90">
        <f t="shared" si="72"/>
        <v>1.4299399319684492E-2</v>
      </c>
      <c r="AM83" s="64">
        <f t="shared" si="72"/>
        <v>-9.5304607517137097E-2</v>
      </c>
      <c r="AN83" s="64">
        <f t="shared" si="72"/>
        <v>-1.5902449906497473E-3</v>
      </c>
      <c r="AO83" s="64">
        <f t="shared" si="72"/>
        <v>-9.6159309282260241E-2</v>
      </c>
      <c r="AP83" s="64">
        <f t="shared" si="72"/>
        <v>-0.28228358729744074</v>
      </c>
      <c r="AQ83" s="64">
        <f t="shared" si="72"/>
        <v>-0.34416637480014167</v>
      </c>
      <c r="AR83" s="90">
        <f t="shared" si="72"/>
        <v>-0.24997294623976629</v>
      </c>
      <c r="AS83" s="90">
        <f t="shared" si="72"/>
        <v>-0.16122541806391288</v>
      </c>
      <c r="AT83" s="90">
        <f t="shared" si="72"/>
        <v>-0.11520814571916804</v>
      </c>
      <c r="AU83" s="90">
        <f t="shared" si="72"/>
        <v>-6.1032054958079174E-2</v>
      </c>
      <c r="AV83" s="90">
        <f t="shared" si="72"/>
        <v>-1.7096541929782716E-2</v>
      </c>
      <c r="AW83" s="90">
        <f t="shared" si="72"/>
        <v>3.0157030860071377E-2</v>
      </c>
      <c r="AX83" s="90">
        <f t="shared" si="72"/>
        <v>8.622800904876593E-2</v>
      </c>
      <c r="AY83" s="90">
        <f t="shared" si="72"/>
        <v>0.40323339437666172</v>
      </c>
      <c r="AZ83" s="90">
        <f t="shared" si="72"/>
        <v>0.36841534196347792</v>
      </c>
      <c r="BA83" s="90">
        <f t="shared" si="72"/>
        <v>0.60916667065759889</v>
      </c>
      <c r="BB83" s="90">
        <f t="shared" si="72"/>
        <v>1.1723003923857704</v>
      </c>
      <c r="BC83" s="90">
        <f t="shared" si="72"/>
        <v>1.4255939938690507</v>
      </c>
      <c r="BD83" s="90">
        <f t="shared" si="72"/>
        <v>1.2123940275018419</v>
      </c>
      <c r="BE83" s="90">
        <f t="shared" si="72"/>
        <v>0.93935421098690108</v>
      </c>
      <c r="BF83" s="90">
        <f t="shared" si="72"/>
        <v>0.82203656857570562</v>
      </c>
      <c r="BG83" s="90">
        <f t="shared" si="72"/>
        <v>0.71928381325685109</v>
      </c>
      <c r="BH83" s="90">
        <f t="shared" si="72"/>
        <v>0.6179296170059001</v>
      </c>
      <c r="BI83" s="90">
        <f t="shared" si="72"/>
        <v>0.55162214284319644</v>
      </c>
      <c r="BJ83" s="90">
        <f t="shared" si="72"/>
        <v>0.47776743310602554</v>
      </c>
      <c r="BK83" s="90">
        <f t="shared" si="72"/>
        <v>2.5991237560354374E-2</v>
      </c>
      <c r="BL83" s="90">
        <f t="shared" si="72"/>
        <v>1.2665821062989968E-2</v>
      </c>
      <c r="BM83" s="90">
        <f t="shared" si="72"/>
        <v>2.1012752701244475E-2</v>
      </c>
      <c r="BN83" s="90">
        <f t="shared" si="72"/>
        <v>1.513471209241346E-2</v>
      </c>
      <c r="BO83" s="90">
        <f t="shared" si="72"/>
        <v>3.472453872432224E-2</v>
      </c>
      <c r="BP83" s="64">
        <f t="shared" si="72"/>
        <v>2.7728909457176432E-2</v>
      </c>
      <c r="BQ83" s="90">
        <f t="shared" si="72"/>
        <v>1.8425668589175048E-2</v>
      </c>
      <c r="BR83" s="90">
        <f t="shared" si="72"/>
        <v>2.5548611351608352E-2</v>
      </c>
      <c r="BS83" s="90">
        <f t="shared" si="72"/>
        <v>3.168541201085695E-2</v>
      </c>
      <c r="BT83" s="90">
        <f t="shared" si="72"/>
        <v>3.1930394908844084E-2</v>
      </c>
      <c r="BU83" s="90">
        <f t="shared" si="72"/>
        <v>3.2517494663032442E-2</v>
      </c>
      <c r="BV83" s="90">
        <f t="shared" si="72"/>
        <v>3.2420369824212258E-2</v>
      </c>
      <c r="BW83" s="90">
        <f t="shared" si="72"/>
        <v>0.29855507601202436</v>
      </c>
      <c r="BX83" s="90">
        <f t="shared" si="72"/>
        <v>0.22478225423108777</v>
      </c>
      <c r="BY83" s="90">
        <f t="shared" si="72"/>
        <v>0.15290986803035955</v>
      </c>
      <c r="BZ83" s="90">
        <f t="shared" si="72"/>
        <v>0.10887572393251932</v>
      </c>
      <c r="CA83" s="90">
        <f t="shared" si="73"/>
        <v>9.1386043095006864E-2</v>
      </c>
      <c r="CB83" s="90">
        <f t="shared" si="73"/>
        <v>0.10017828021393638</v>
      </c>
      <c r="CC83" s="90">
        <f t="shared" si="73"/>
        <v>0.10808448330558695</v>
      </c>
      <c r="CD83" s="90">
        <f t="shared" si="73"/>
        <v>0.10771123280146822</v>
      </c>
      <c r="CE83" s="90">
        <f t="shared" si="73"/>
        <v>0.10388595439977033</v>
      </c>
      <c r="CF83" s="90">
        <f t="shared" si="73"/>
        <v>0.11468436856681663</v>
      </c>
      <c r="CG83" s="90">
        <f t="shared" si="73"/>
        <v>0.1070636823661073</v>
      </c>
      <c r="CH83" s="90">
        <f t="shared" si="73"/>
        <v>0.10120366919723267</v>
      </c>
      <c r="CI83" s="90">
        <f t="shared" si="73"/>
        <v>5.7303367384618609E-2</v>
      </c>
      <c r="CJ83" s="90">
        <f t="shared" si="73"/>
        <v>7.9226254380302619E-2</v>
      </c>
      <c r="CK83" s="90">
        <f t="shared" si="73"/>
        <v>4.7512811164558411E-2</v>
      </c>
      <c r="CL83" s="90">
        <f t="shared" si="73"/>
        <v>8.290752081684083E-2</v>
      </c>
      <c r="CM83" s="90">
        <f t="shared" si="73"/>
        <v>6.409429972031977E-2</v>
      </c>
      <c r="CN83" s="90">
        <f t="shared" si="73"/>
        <v>3.7304584685314612E-2</v>
      </c>
      <c r="CO83" s="90">
        <f t="shared" si="73"/>
        <v>5.5276354407831185E-2</v>
      </c>
      <c r="CP83" s="90">
        <f t="shared" si="73"/>
        <v>4.9906608697103616E-2</v>
      </c>
      <c r="CQ83" s="90">
        <f t="shared" si="73"/>
        <v>4.5099744431126521E-2</v>
      </c>
      <c r="CR83" s="90">
        <f t="shared" si="74"/>
        <v>4.3603245575228211E-2</v>
      </c>
      <c r="CS83" s="90">
        <f t="shared" si="74"/>
        <v>4.3768231900018773E-2</v>
      </c>
      <c r="CT83" s="90">
        <f t="shared" si="74"/>
        <v>4.5900866794574169E-2</v>
      </c>
      <c r="CU83" s="90">
        <f t="shared" si="74"/>
        <v>6.8789133996436602E-2</v>
      </c>
      <c r="CV83" s="90">
        <v>5.5472314870609107E-2</v>
      </c>
      <c r="CW83" s="90">
        <v>5.2438374237845586E-2</v>
      </c>
      <c r="CX83" s="90">
        <v>5.2935074040727281E-2</v>
      </c>
      <c r="CY83" s="114">
        <v>6.5167338370771377E-2</v>
      </c>
    </row>
    <row r="84" spans="2:103">
      <c r="B84" s="29" t="s">
        <v>5</v>
      </c>
      <c r="N84" s="6"/>
      <c r="O84" s="37">
        <f t="shared" si="72"/>
        <v>0.17314460546836408</v>
      </c>
      <c r="P84" s="37">
        <f t="shared" si="72"/>
        <v>0.15792990861093603</v>
      </c>
      <c r="Q84" s="37">
        <f t="shared" si="72"/>
        <v>0.11688636017377796</v>
      </c>
      <c r="R84" s="37">
        <f t="shared" si="72"/>
        <v>0.1477574637208694</v>
      </c>
      <c r="S84" s="37">
        <f t="shared" si="72"/>
        <v>0.10844661403764944</v>
      </c>
      <c r="T84" s="37">
        <f t="shared" si="72"/>
        <v>9.3429787552115284E-2</v>
      </c>
      <c r="U84" s="37">
        <f t="shared" si="72"/>
        <v>9.5009690808518732E-2</v>
      </c>
      <c r="V84" s="37">
        <f t="shared" si="72"/>
        <v>9.2102790551618074E-2</v>
      </c>
      <c r="W84" s="37">
        <f t="shared" si="72"/>
        <v>7.5268507552253672E-2</v>
      </c>
      <c r="X84" s="37">
        <f t="shared" si="72"/>
        <v>8.3609550505549857E-2</v>
      </c>
      <c r="Y84" s="37">
        <f t="shared" si="72"/>
        <v>8.5472705651216341E-2</v>
      </c>
      <c r="Z84" s="45">
        <f t="shared" si="72"/>
        <v>8.2045721853341025E-2</v>
      </c>
      <c r="AA84" s="37">
        <f t="shared" si="72"/>
        <v>4.8085907835474284E-2</v>
      </c>
      <c r="AB84" s="37">
        <f t="shared" si="72"/>
        <v>7.6262523132230697E-2</v>
      </c>
      <c r="AC84" s="37">
        <f t="shared" si="72"/>
        <v>2.6016846548515549E-2</v>
      </c>
      <c r="AD84" s="37">
        <f t="shared" si="72"/>
        <v>3.9754370104741588E-2</v>
      </c>
      <c r="AE84" s="37">
        <f t="shared" si="72"/>
        <v>5.69021713176181E-2</v>
      </c>
      <c r="AF84" s="37">
        <f t="shared" si="72"/>
        <v>5.5652095823544911E-2</v>
      </c>
      <c r="AG84" s="37">
        <f t="shared" si="72"/>
        <v>6.8041066992153842E-2</v>
      </c>
      <c r="AH84" s="64">
        <f t="shared" si="72"/>
        <v>6.783722173437412E-2</v>
      </c>
      <c r="AI84" s="90">
        <f t="shared" si="72"/>
        <v>8.2810596599263153E-2</v>
      </c>
      <c r="AJ84" s="90">
        <f t="shared" si="72"/>
        <v>8.2892862904621722E-2</v>
      </c>
      <c r="AK84" s="64">
        <f t="shared" si="72"/>
        <v>7.7693618585238378E-2</v>
      </c>
      <c r="AL84" s="90">
        <f t="shared" si="72"/>
        <v>7.7181972316775038E-2</v>
      </c>
      <c r="AM84" s="64">
        <f t="shared" si="72"/>
        <v>0.11371232485720539</v>
      </c>
      <c r="AN84" s="64">
        <f t="shared" si="72"/>
        <v>0.13648424774799661</v>
      </c>
      <c r="AO84" s="64">
        <f t="shared" si="72"/>
        <v>6.3267959511016159E-2</v>
      </c>
      <c r="AP84" s="64">
        <f t="shared" si="72"/>
        <v>-0.13602919230982313</v>
      </c>
      <c r="AQ84" s="64">
        <f t="shared" si="72"/>
        <v>-0.19920424907794299</v>
      </c>
      <c r="AR84" s="90">
        <f t="shared" si="72"/>
        <v>-9.1680908971627395E-2</v>
      </c>
      <c r="AS84" s="90">
        <f t="shared" si="72"/>
        <v>-4.7404632634302613E-2</v>
      </c>
      <c r="AT84" s="90">
        <f t="shared" si="72"/>
        <v>-1.6465523274208693E-2</v>
      </c>
      <c r="AU84" s="90">
        <f t="shared" si="72"/>
        <v>-1.2417410538095086E-2</v>
      </c>
      <c r="AV84" s="90">
        <f t="shared" si="72"/>
        <v>-3.6964716266939757E-2</v>
      </c>
      <c r="AW84" s="90">
        <f t="shared" si="72"/>
        <v>-3.8128749387800198E-2</v>
      </c>
      <c r="AX84" s="90">
        <f t="shared" si="72"/>
        <v>-1.2682165144986324E-2</v>
      </c>
      <c r="AY84" s="90">
        <f t="shared" si="72"/>
        <v>0.14296655850021223</v>
      </c>
      <c r="AZ84" s="90">
        <f t="shared" si="72"/>
        <v>0.1708926813484295</v>
      </c>
      <c r="BA84" s="90">
        <f t="shared" si="72"/>
        <v>0.27504612370864301</v>
      </c>
      <c r="BB84" s="90">
        <f t="shared" si="72"/>
        <v>0.47651261924284705</v>
      </c>
      <c r="BC84" s="90">
        <f t="shared" si="72"/>
        <v>0.52982308718942406</v>
      </c>
      <c r="BD84" s="90">
        <f t="shared" si="72"/>
        <v>0.38580698557533677</v>
      </c>
      <c r="BE84" s="90">
        <f t="shared" si="72"/>
        <v>0.29810188033434004</v>
      </c>
      <c r="BF84" s="90">
        <f t="shared" si="72"/>
        <v>0.27865777543675874</v>
      </c>
      <c r="BG84" s="90">
        <f t="shared" si="72"/>
        <v>0.27974156700407815</v>
      </c>
      <c r="BH84" s="90">
        <f t="shared" si="72"/>
        <v>0.28527211089207216</v>
      </c>
      <c r="BI84" s="90">
        <f t="shared" si="72"/>
        <v>0.29182820506770391</v>
      </c>
      <c r="BJ84" s="90">
        <f t="shared" si="72"/>
        <v>0.27234728077439829</v>
      </c>
      <c r="BK84" s="90">
        <f t="shared" si="72"/>
        <v>-5.4016932412653818E-3</v>
      </c>
      <c r="BL84" s="90">
        <f t="shared" si="72"/>
        <v>3.3716781732293422E-2</v>
      </c>
      <c r="BM84" s="90">
        <f t="shared" si="72"/>
        <v>8.41827179968615E-2</v>
      </c>
      <c r="BN84" s="90">
        <f t="shared" si="72"/>
        <v>0.10681370011173885</v>
      </c>
      <c r="BO84" s="90">
        <f t="shared" si="72"/>
        <v>0.1375029953826985</v>
      </c>
      <c r="BP84" s="64">
        <f t="shared" si="72"/>
        <v>0.12233078452099488</v>
      </c>
      <c r="BQ84" s="90">
        <f t="shared" si="72"/>
        <v>0.10531704711208767</v>
      </c>
      <c r="BR84" s="90">
        <f t="shared" si="72"/>
        <v>9.2217940430638912E-2</v>
      </c>
      <c r="BS84" s="90">
        <f t="shared" si="72"/>
        <v>9.9322417483557857E-2</v>
      </c>
      <c r="BT84" s="90">
        <f t="shared" si="72"/>
        <v>0.10721057579131577</v>
      </c>
      <c r="BU84" s="90">
        <f t="shared" si="72"/>
        <v>0.11083924330450667</v>
      </c>
      <c r="BV84" s="90">
        <f t="shared" si="72"/>
        <v>0.10547168365926063</v>
      </c>
      <c r="BW84" s="90">
        <f t="shared" si="72"/>
        <v>0.15404736346642167</v>
      </c>
      <c r="BX84" s="90">
        <f t="shared" si="72"/>
        <v>0.10101912662671708</v>
      </c>
      <c r="BY84" s="90">
        <f t="shared" si="72"/>
        <v>9.8092316904833332E-2</v>
      </c>
      <c r="BZ84" s="90">
        <f t="shared" si="72"/>
        <v>9.9542980720480401E-2</v>
      </c>
      <c r="CA84" s="90">
        <f t="shared" si="73"/>
        <v>9.2313668276502225E-2</v>
      </c>
      <c r="CB84" s="90">
        <f t="shared" si="73"/>
        <v>0.10141852923555272</v>
      </c>
      <c r="CC84" s="90">
        <f t="shared" si="73"/>
        <v>0.1103703634227422</v>
      </c>
      <c r="CD84" s="90">
        <f t="shared" si="73"/>
        <v>9.7459528782064986E-2</v>
      </c>
      <c r="CE84" s="90">
        <f t="shared" si="73"/>
        <v>9.2356033977937901E-2</v>
      </c>
      <c r="CF84" s="90">
        <f t="shared" si="73"/>
        <v>9.1192729767665126E-2</v>
      </c>
      <c r="CG84" s="90">
        <f t="shared" si="73"/>
        <v>8.988398454539559E-2</v>
      </c>
      <c r="CH84" s="90">
        <f t="shared" si="73"/>
        <v>9.2093354856375376E-2</v>
      </c>
      <c r="CI84" s="90">
        <f t="shared" si="73"/>
        <v>0.10441669431036282</v>
      </c>
      <c r="CJ84" s="90">
        <f t="shared" si="73"/>
        <v>0.11002106791676725</v>
      </c>
      <c r="CK84" s="90">
        <f t="shared" si="73"/>
        <v>7.5350480325777403E-2</v>
      </c>
      <c r="CL84" s="90">
        <f t="shared" si="73"/>
        <v>0.11889750535693944</v>
      </c>
      <c r="CM84" s="90">
        <f t="shared" si="73"/>
        <v>0.10642615296035252</v>
      </c>
      <c r="CN84" s="90">
        <f t="shared" si="73"/>
        <v>7.9343254995660306E-2</v>
      </c>
      <c r="CO84" s="90">
        <f t="shared" si="73"/>
        <v>0.1027389277184918</v>
      </c>
      <c r="CP84" s="90">
        <f t="shared" si="73"/>
        <v>9.9711692510347616E-2</v>
      </c>
      <c r="CQ84" s="90">
        <f t="shared" si="73"/>
        <v>9.845945343030138E-2</v>
      </c>
      <c r="CR84" s="90">
        <f t="shared" si="74"/>
        <v>0.1096136930306042</v>
      </c>
      <c r="CS84" s="90">
        <f t="shared" si="74"/>
        <v>0.10365166330713227</v>
      </c>
      <c r="CT84" s="90">
        <f t="shared" si="74"/>
        <v>9.5299803761268453E-2</v>
      </c>
      <c r="CU84" s="90">
        <f t="shared" si="74"/>
        <v>0.11250708014130395</v>
      </c>
      <c r="CV84" s="90">
        <v>8.6622001708137608E-2</v>
      </c>
      <c r="CW84" s="90">
        <v>8.670313365290494E-2</v>
      </c>
      <c r="CX84" s="90">
        <v>7.1486797260713164E-2</v>
      </c>
      <c r="CY84" s="114">
        <v>8.4930910280681893E-2</v>
      </c>
    </row>
    <row r="85" spans="2:103">
      <c r="B85" s="53" t="s">
        <v>30</v>
      </c>
      <c r="N85" s="6"/>
      <c r="O85" s="37">
        <f t="shared" si="72"/>
        <v>0.19554952488746946</v>
      </c>
      <c r="P85" s="37">
        <f t="shared" si="72"/>
        <v>0.19642603634916123</v>
      </c>
      <c r="Q85" s="37">
        <f t="shared" si="72"/>
        <v>0.15068733188418415</v>
      </c>
      <c r="R85" s="37">
        <f t="shared" si="72"/>
        <v>0.17800608894179959</v>
      </c>
      <c r="S85" s="37">
        <f t="shared" si="72"/>
        <v>0.15127575976092134</v>
      </c>
      <c r="T85" s="37">
        <f t="shared" si="72"/>
        <v>0.163206921736472</v>
      </c>
      <c r="U85" s="37">
        <f t="shared" si="72"/>
        <v>0.18922803061234283</v>
      </c>
      <c r="V85" s="37">
        <f t="shared" si="72"/>
        <v>0.19053792424620664</v>
      </c>
      <c r="W85" s="37">
        <f t="shared" si="72"/>
        <v>0.17974088444313008</v>
      </c>
      <c r="X85" s="37">
        <f t="shared" si="72"/>
        <v>0.19341572464302104</v>
      </c>
      <c r="Y85" s="37">
        <f t="shared" si="72"/>
        <v>0.20012521030072605</v>
      </c>
      <c r="Z85" s="45">
        <f t="shared" si="72"/>
        <v>0.20525439112627608</v>
      </c>
      <c r="AA85" s="37">
        <f t="shared" si="72"/>
        <v>0.23472720560188653</v>
      </c>
      <c r="AB85" s="37">
        <f t="shared" si="72"/>
        <v>0.23825066193439803</v>
      </c>
      <c r="AC85" s="37">
        <f t="shared" si="72"/>
        <v>0.24697807923013504</v>
      </c>
      <c r="AD85" s="37">
        <f t="shared" si="72"/>
        <v>0.24303164123563881</v>
      </c>
      <c r="AE85" s="37">
        <f t="shared" si="72"/>
        <v>0.28000055260934542</v>
      </c>
      <c r="AF85" s="37">
        <f t="shared" si="72"/>
        <v>0.25548923291263703</v>
      </c>
      <c r="AG85" s="37">
        <f t="shared" si="72"/>
        <v>0.26265203355543032</v>
      </c>
      <c r="AH85" s="64">
        <f t="shared" si="72"/>
        <v>0.26548356244399929</v>
      </c>
      <c r="AI85" s="90">
        <f t="shared" si="72"/>
        <v>0.2837775121230468</v>
      </c>
      <c r="AJ85" s="90">
        <f t="shared" si="72"/>
        <v>0.27497701164757604</v>
      </c>
      <c r="AK85" s="64">
        <f t="shared" si="72"/>
        <v>0.26126231233915731</v>
      </c>
      <c r="AL85" s="90">
        <f t="shared" si="72"/>
        <v>0.25660650834178367</v>
      </c>
      <c r="AM85" s="64">
        <f t="shared" si="72"/>
        <v>0.23947346009965642</v>
      </c>
      <c r="AN85" s="64">
        <f t="shared" si="72"/>
        <v>0.27256751404761892</v>
      </c>
      <c r="AO85" s="64">
        <f t="shared" si="72"/>
        <v>0.11358887945534524</v>
      </c>
      <c r="AP85" s="64">
        <f t="shared" si="72"/>
        <v>-0.13863011391346503</v>
      </c>
      <c r="AQ85" s="64">
        <f t="shared" si="72"/>
        <v>-0.24695399042080846</v>
      </c>
      <c r="AR85" s="90">
        <f t="shared" si="72"/>
        <v>-0.17636597355898842</v>
      </c>
      <c r="AS85" s="90">
        <f t="shared" si="72"/>
        <v>-0.12057744000270376</v>
      </c>
      <c r="AT85" s="90">
        <f t="shared" si="72"/>
        <v>-9.6180619253049104E-2</v>
      </c>
      <c r="AU85" s="90">
        <f t="shared" si="72"/>
        <v>-6.1546197207198561E-2</v>
      </c>
      <c r="AV85" s="90">
        <f t="shared" si="72"/>
        <v>-3.7732271480749868E-2</v>
      </c>
      <c r="AW85" s="90">
        <f t="shared" si="72"/>
        <v>-8.0130354603220599E-3</v>
      </c>
      <c r="AX85" s="90">
        <f t="shared" si="72"/>
        <v>2.9378702799632839E-2</v>
      </c>
      <c r="AY85" s="90">
        <f t="shared" si="72"/>
        <v>0.1161996265399341</v>
      </c>
      <c r="AZ85" s="90">
        <f t="shared" si="72"/>
        <v>0.15695367848850839</v>
      </c>
      <c r="BA85" s="90">
        <f t="shared" si="72"/>
        <v>0.38693373343203552</v>
      </c>
      <c r="BB85" s="90">
        <f t="shared" si="72"/>
        <v>0.83031200788610038</v>
      </c>
      <c r="BC85" s="90">
        <f t="shared" si="72"/>
        <v>1.0403013008399329</v>
      </c>
      <c r="BD85" s="90">
        <f t="shared" si="72"/>
        <v>0.90803784681583077</v>
      </c>
      <c r="BE85" s="90">
        <f t="shared" si="72"/>
        <v>0.74241443932813067</v>
      </c>
      <c r="BF85" s="90">
        <f t="shared" si="72"/>
        <v>0.67559604693583508</v>
      </c>
      <c r="BG85" s="90">
        <f t="shared" si="72"/>
        <v>0.61017012359253653</v>
      </c>
      <c r="BH85" s="90">
        <f t="shared" si="72"/>
        <v>0.55124153721012026</v>
      </c>
      <c r="BI85" s="90">
        <f t="shared" si="72"/>
        <v>0.50551872326032377</v>
      </c>
      <c r="BJ85" s="90">
        <f t="shared" si="72"/>
        <v>0.46276147504982257</v>
      </c>
      <c r="BK85" s="90">
        <f t="shared" si="72"/>
        <v>0.14494826541270123</v>
      </c>
      <c r="BL85" s="90">
        <f t="shared" si="72"/>
        <v>0.15802374401588559</v>
      </c>
      <c r="BM85" s="90">
        <f t="shared" si="72"/>
        <v>0.16731955394611453</v>
      </c>
      <c r="BN85" s="90">
        <f t="shared" si="72"/>
        <v>0.14552707850281643</v>
      </c>
      <c r="BO85" s="90">
        <f t="shared" si="72"/>
        <v>0.1695808473004663</v>
      </c>
      <c r="BP85" s="64">
        <f t="shared" si="72"/>
        <v>0.15522806939996459</v>
      </c>
      <c r="BQ85" s="90">
        <f t="shared" si="72"/>
        <v>0.14822864345440068</v>
      </c>
      <c r="BR85" s="90">
        <f t="shared" si="72"/>
        <v>0.15220036401076875</v>
      </c>
      <c r="BS85" s="90">
        <f t="shared" si="72"/>
        <v>0.1574284351871853</v>
      </c>
      <c r="BT85" s="90">
        <f t="shared" si="72"/>
        <v>0.15386997919276713</v>
      </c>
      <c r="BU85" s="90">
        <f t="shared" si="72"/>
        <v>0.15330388923904326</v>
      </c>
      <c r="BV85" s="90">
        <f t="shared" si="72"/>
        <v>0.14822402022386671</v>
      </c>
      <c r="BW85" s="90">
        <f t="shared" si="72"/>
        <v>0.28992433933754902</v>
      </c>
      <c r="BX85" s="90">
        <f t="shared" si="72"/>
        <v>0.25014014035970411</v>
      </c>
      <c r="BY85" s="90">
        <f t="shared" si="72"/>
        <v>0.2147667896880443</v>
      </c>
      <c r="BZ85" s="90">
        <f>BZ41/BN41-1</f>
        <v>0.19136755100806591</v>
      </c>
      <c r="CA85" s="90">
        <f t="shared" si="73"/>
        <v>0.17918223089425012</v>
      </c>
      <c r="CB85" s="90">
        <f t="shared" si="73"/>
        <v>0.19539399381429434</v>
      </c>
      <c r="CC85" s="90">
        <f t="shared" si="73"/>
        <v>0.1993339037332984</v>
      </c>
      <c r="CD85" s="90">
        <f t="shared" si="73"/>
        <v>0.20016046791775732</v>
      </c>
      <c r="CE85" s="90">
        <f t="shared" si="73"/>
        <v>0.18668166483737347</v>
      </c>
      <c r="CF85" s="90">
        <f t="shared" si="73"/>
        <v>0.19825230401693505</v>
      </c>
      <c r="CG85" s="90">
        <f t="shared" si="73"/>
        <v>0.213105052198866</v>
      </c>
      <c r="CH85" s="90">
        <f t="shared" si="73"/>
        <v>0.21198528901768476</v>
      </c>
      <c r="CI85" s="90">
        <f t="shared" si="73"/>
        <v>0.25224903109998587</v>
      </c>
      <c r="CJ85" s="90">
        <f t="shared" si="73"/>
        <v>0.23554179234994543</v>
      </c>
      <c r="CK85" s="90">
        <f t="shared" si="73"/>
        <v>0.17188391010872106</v>
      </c>
      <c r="CL85" s="90">
        <f t="shared" si="73"/>
        <v>0.19966765938125386</v>
      </c>
      <c r="CM85" s="90">
        <f t="shared" si="73"/>
        <v>0.16684144478220331</v>
      </c>
      <c r="CN85" s="90">
        <f t="shared" si="73"/>
        <v>0.13281154393356598</v>
      </c>
      <c r="CO85" s="90">
        <f t="shared" si="73"/>
        <v>0.14576764708829937</v>
      </c>
      <c r="CP85" s="90">
        <f t="shared" si="73"/>
        <v>0.12952416935990718</v>
      </c>
      <c r="CQ85" s="90">
        <f t="shared" si="73"/>
        <v>0.12359902251862387</v>
      </c>
      <c r="CR85" s="90">
        <f t="shared" si="74"/>
        <v>0.11668375001273312</v>
      </c>
      <c r="CS85" s="90">
        <f t="shared" si="74"/>
        <v>9.0788579847480566E-2</v>
      </c>
      <c r="CT85" s="90">
        <f t="shared" si="74"/>
        <v>8.4213277000540154E-2</v>
      </c>
      <c r="CU85" s="90">
        <f t="shared" si="74"/>
        <v>-2.6237944103315036E-2</v>
      </c>
      <c r="CV85" s="90">
        <v>-3.7307773098136043E-2</v>
      </c>
      <c r="CW85" s="90">
        <v>-3.0937897658140034E-2</v>
      </c>
      <c r="CX85" s="90">
        <v>-2.3324235828554474E-2</v>
      </c>
      <c r="CY85" s="114">
        <v>-8.0516811843586167E-3</v>
      </c>
    </row>
    <row r="86" spans="2:103">
      <c r="B86" s="29"/>
      <c r="N86" s="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45"/>
      <c r="AA86" s="37"/>
      <c r="AB86" s="37"/>
      <c r="AC86" s="37"/>
      <c r="AD86" s="37"/>
      <c r="AE86" s="37"/>
      <c r="AF86" s="37"/>
      <c r="AG86" s="37"/>
      <c r="AH86" s="64"/>
      <c r="AI86" s="90"/>
      <c r="AJ86" s="90"/>
      <c r="AK86" s="64"/>
      <c r="AL86" s="90"/>
      <c r="AM86" s="64"/>
      <c r="AN86" s="64"/>
      <c r="AO86" s="64"/>
      <c r="AP86" s="64"/>
      <c r="AQ86" s="64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64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S86" s="90"/>
      <c r="CT86" s="90"/>
      <c r="CY86" s="109"/>
    </row>
    <row r="87" spans="2:103">
      <c r="B87" s="28" t="s">
        <v>7</v>
      </c>
      <c r="N87" s="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45"/>
      <c r="AA87" s="37"/>
      <c r="AB87" s="37"/>
      <c r="AC87" s="37"/>
      <c r="AD87" s="37"/>
      <c r="AE87" s="37"/>
      <c r="AF87" s="37"/>
      <c r="AG87" s="37"/>
      <c r="AH87" s="64"/>
      <c r="AI87" s="90"/>
      <c r="AJ87" s="90"/>
      <c r="AK87" s="64"/>
      <c r="AL87" s="90"/>
      <c r="AM87" s="64"/>
      <c r="AN87" s="64"/>
      <c r="AO87" s="64"/>
      <c r="AP87" s="64"/>
      <c r="AQ87" s="64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64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S87" s="90"/>
      <c r="CT87" s="90"/>
      <c r="CY87" s="109"/>
    </row>
    <row r="88" spans="2:103">
      <c r="B88" s="29" t="s">
        <v>1</v>
      </c>
      <c r="N88" s="6"/>
      <c r="O88" s="37">
        <f t="shared" ref="O88:BZ91" si="75">O44/C44-1</f>
        <v>4.9323160699104696E-2</v>
      </c>
      <c r="P88" s="37">
        <f t="shared" si="75"/>
        <v>3.8798282616762103E-2</v>
      </c>
      <c r="Q88" s="37">
        <f t="shared" si="75"/>
        <v>7.4500315622150204E-3</v>
      </c>
      <c r="R88" s="37">
        <f t="shared" si="75"/>
        <v>2.6836392555851907E-2</v>
      </c>
      <c r="S88" s="37">
        <f t="shared" si="75"/>
        <v>6.2459676188360014E-3</v>
      </c>
      <c r="T88" s="37">
        <f t="shared" si="75"/>
        <v>7.032654781065073E-3</v>
      </c>
      <c r="U88" s="37">
        <f t="shared" si="75"/>
        <v>1.3984186522596032E-2</v>
      </c>
      <c r="V88" s="37">
        <f t="shared" si="75"/>
        <v>9.4674721372680626E-3</v>
      </c>
      <c r="W88" s="37">
        <f t="shared" si="75"/>
        <v>2.585170897476452E-3</v>
      </c>
      <c r="X88" s="37">
        <f t="shared" si="75"/>
        <v>8.1420614261829005E-3</v>
      </c>
      <c r="Y88" s="37">
        <f t="shared" si="75"/>
        <v>8.6121428299064107E-3</v>
      </c>
      <c r="Z88" s="45">
        <f t="shared" si="75"/>
        <v>7.2428958657630993E-3</v>
      </c>
      <c r="AA88" s="37">
        <f t="shared" si="75"/>
        <v>6.4022254714888316E-3</v>
      </c>
      <c r="AB88" s="37">
        <f t="shared" si="75"/>
        <v>1.9363069420612611E-3</v>
      </c>
      <c r="AC88" s="37">
        <f t="shared" si="75"/>
        <v>-6.9632038661522344E-3</v>
      </c>
      <c r="AD88" s="37">
        <f t="shared" si="75"/>
        <v>6.1050151899211258E-4</v>
      </c>
      <c r="AE88" s="37">
        <f t="shared" si="75"/>
        <v>1.7988095346878952E-2</v>
      </c>
      <c r="AF88" s="37">
        <f t="shared" si="75"/>
        <v>-1.709303079265756E-3</v>
      </c>
      <c r="AG88" s="37">
        <f t="shared" si="75"/>
        <v>2.649658533298016E-3</v>
      </c>
      <c r="AH88" s="64">
        <f t="shared" si="75"/>
        <v>-1.9857277190227229E-5</v>
      </c>
      <c r="AI88" s="90">
        <f t="shared" si="75"/>
        <v>5.7576526291913677E-3</v>
      </c>
      <c r="AJ88" s="90">
        <f t="shared" si="75"/>
        <v>4.8475146605009289E-3</v>
      </c>
      <c r="AK88" s="64">
        <f t="shared" si="75"/>
        <v>-2.7848168294963838E-3</v>
      </c>
      <c r="AL88" s="90">
        <f t="shared" si="75"/>
        <v>1.0392468011162226E-3</v>
      </c>
      <c r="AM88" s="64">
        <f t="shared" si="75"/>
        <v>7.1029462181730452E-2</v>
      </c>
      <c r="AN88" s="64">
        <f t="shared" si="75"/>
        <v>8.0674135645427913E-2</v>
      </c>
      <c r="AO88" s="64">
        <f t="shared" si="75"/>
        <v>-5.2809609674511204E-2</v>
      </c>
      <c r="AP88" s="64">
        <f t="shared" si="75"/>
        <v>-0.26848125484314656</v>
      </c>
      <c r="AQ88" s="64">
        <f t="shared" si="75"/>
        <v>-0.30762102332453622</v>
      </c>
      <c r="AR88" s="90">
        <f t="shared" si="75"/>
        <v>-0.23007344813310127</v>
      </c>
      <c r="AS88" s="90">
        <f t="shared" si="75"/>
        <v>-0.18654387444890064</v>
      </c>
      <c r="AT88" s="90">
        <f t="shared" si="75"/>
        <v>-0.17030423191087263</v>
      </c>
      <c r="AU88" s="90">
        <f t="shared" si="75"/>
        <v>-0.14076907618331191</v>
      </c>
      <c r="AV88" s="90">
        <f t="shared" si="75"/>
        <v>-0.12889610823642461</v>
      </c>
      <c r="AW88" s="90">
        <f t="shared" si="75"/>
        <v>-0.11035380734436995</v>
      </c>
      <c r="AX88" s="90">
        <f t="shared" si="75"/>
        <v>-9.1236845244241693E-2</v>
      </c>
      <c r="AY88" s="90">
        <f t="shared" si="75"/>
        <v>-9.6387886668117484E-2</v>
      </c>
      <c r="AZ88" s="90">
        <f t="shared" si="75"/>
        <v>-6.8936280757586843E-2</v>
      </c>
      <c r="BA88" s="90">
        <f t="shared" si="75"/>
        <v>0.10791527691418823</v>
      </c>
      <c r="BB88" s="90">
        <f t="shared" si="75"/>
        <v>0.43928436694851247</v>
      </c>
      <c r="BC88" s="90">
        <f t="shared" si="75"/>
        <v>0.48358883840740341</v>
      </c>
      <c r="BD88" s="90">
        <f t="shared" si="75"/>
        <v>0.37435114293680227</v>
      </c>
      <c r="BE88" s="90">
        <f t="shared" si="75"/>
        <v>0.28349968350242905</v>
      </c>
      <c r="BF88" s="90">
        <f t="shared" si="75"/>
        <v>0.25054923753379188</v>
      </c>
      <c r="BG88" s="90">
        <f t="shared" si="75"/>
        <v>0.21510664788291489</v>
      </c>
      <c r="BH88" s="90">
        <f t="shared" si="75"/>
        <v>0.18643220009346795</v>
      </c>
      <c r="BI88" s="90">
        <f t="shared" si="75"/>
        <v>0.16381671877574266</v>
      </c>
      <c r="BJ88" s="90">
        <f t="shared" si="75"/>
        <v>0.14350290986664938</v>
      </c>
      <c r="BK88" s="90">
        <f t="shared" si="75"/>
        <v>0.11377398700821328</v>
      </c>
      <c r="BL88" s="90">
        <f t="shared" si="75"/>
        <v>6.8543742563241139E-2</v>
      </c>
      <c r="BM88" s="90">
        <f t="shared" si="75"/>
        <v>5.3506072179303255E-2</v>
      </c>
      <c r="BN88" s="90">
        <f t="shared" si="75"/>
        <v>2.0383529704829595E-2</v>
      </c>
      <c r="BO88" s="90">
        <f t="shared" si="75"/>
        <v>3.8495080692946937E-2</v>
      </c>
      <c r="BP88" s="64">
        <f t="shared" si="75"/>
        <v>2.397472976815207E-2</v>
      </c>
      <c r="BQ88" s="90">
        <f t="shared" si="75"/>
        <v>1.4004265774954838E-2</v>
      </c>
      <c r="BR88" s="90">
        <f t="shared" si="75"/>
        <v>1.6145982151656968E-2</v>
      </c>
      <c r="BS88" s="90">
        <f t="shared" si="75"/>
        <v>1.6972272343592776E-2</v>
      </c>
      <c r="BT88" s="90">
        <f t="shared" si="75"/>
        <v>1.5355107877837337E-2</v>
      </c>
      <c r="BU88" s="90">
        <f t="shared" si="75"/>
        <v>1.5271585450029601E-2</v>
      </c>
      <c r="BV88" s="90">
        <f t="shared" si="75"/>
        <v>1.2679750505087517E-2</v>
      </c>
      <c r="BW88" s="90">
        <f t="shared" si="75"/>
        <v>-1.288764576659418E-2</v>
      </c>
      <c r="BX88" s="90">
        <f t="shared" si="75"/>
        <v>-1.2755533044078504E-2</v>
      </c>
      <c r="BY88" s="90">
        <f t="shared" si="75"/>
        <v>-2.5598567357395519E-3</v>
      </c>
      <c r="BZ88" s="90">
        <f t="shared" si="75"/>
        <v>-4.5263530732434498E-3</v>
      </c>
      <c r="CA88" s="90">
        <f t="shared" ref="CA88:CQ92" si="76">CA44/BO44-1</f>
        <v>-1.2948961676140458E-2</v>
      </c>
      <c r="CB88" s="90">
        <f t="shared" si="76"/>
        <v>2.560215586783654E-3</v>
      </c>
      <c r="CC88" s="90">
        <f t="shared" si="76"/>
        <v>9.2614455129118589E-3</v>
      </c>
      <c r="CD88" s="90">
        <f t="shared" si="76"/>
        <v>1.2451849267443027E-2</v>
      </c>
      <c r="CE88" s="90">
        <f t="shared" si="76"/>
        <v>7.5523905550363146E-3</v>
      </c>
      <c r="CF88" s="90">
        <f t="shared" si="76"/>
        <v>1.3579436574039816E-2</v>
      </c>
      <c r="CG88" s="90">
        <f t="shared" si="76"/>
        <v>1.8382978386401572E-2</v>
      </c>
      <c r="CH88" s="90">
        <f t="shared" si="76"/>
        <v>1.5509426482900102E-2</v>
      </c>
      <c r="CI88" s="90">
        <f t="shared" si="76"/>
        <v>1.1031237396255111E-3</v>
      </c>
      <c r="CJ88" s="90">
        <f t="shared" si="76"/>
        <v>5.7201819408600141E-2</v>
      </c>
      <c r="CK88" s="90">
        <f t="shared" si="76"/>
        <v>1.0212296988752589E-2</v>
      </c>
      <c r="CL88" s="90">
        <f t="shared" si="76"/>
        <v>4.3693790326122306E-2</v>
      </c>
      <c r="CM88" s="90">
        <f t="shared" si="76"/>
        <v>4.250993898713129E-2</v>
      </c>
      <c r="CN88" s="90">
        <f t="shared" si="76"/>
        <v>2.3852799671413516E-2</v>
      </c>
      <c r="CO88" s="90">
        <f t="shared" si="76"/>
        <v>4.3226645684274478E-2</v>
      </c>
      <c r="CP88" s="90">
        <f t="shared" si="76"/>
        <v>3.5978728576277597E-2</v>
      </c>
      <c r="CQ88" s="90">
        <f t="shared" si="76"/>
        <v>3.6080766781619422E-2</v>
      </c>
      <c r="CR88" s="90">
        <f t="shared" ref="CR88:CY92" si="77">CR44/CF44-1</f>
        <v>4.1157744042612299E-2</v>
      </c>
      <c r="CS88" s="90">
        <f t="shared" si="77"/>
        <v>3.618953132839331E-2</v>
      </c>
      <c r="CT88" s="90">
        <f t="shared" si="77"/>
        <v>3.8505218994836499E-2</v>
      </c>
      <c r="CU88" s="90">
        <f t="shared" si="77"/>
        <v>9.3328935958566062E-2</v>
      </c>
      <c r="CV88" s="90">
        <v>4.2110813105015632E-2</v>
      </c>
      <c r="CW88" s="90">
        <v>5.3234559494432121E-2</v>
      </c>
      <c r="CX88" s="90">
        <v>5.1604801990496663E-2</v>
      </c>
      <c r="CY88" s="114">
        <v>6.2881152299236076E-2</v>
      </c>
    </row>
    <row r="89" spans="2:103">
      <c r="B89" s="29" t="s">
        <v>3</v>
      </c>
      <c r="N89" s="6"/>
      <c r="O89" s="37">
        <f t="shared" si="75"/>
        <v>2.4979091730438885E-2</v>
      </c>
      <c r="P89" s="37">
        <f t="shared" si="75"/>
        <v>3.1282257853947115E-2</v>
      </c>
      <c r="Q89" s="37">
        <f t="shared" si="75"/>
        <v>-1.8401300891081052E-3</v>
      </c>
      <c r="R89" s="37">
        <f t="shared" si="75"/>
        <v>2.3172304595164617E-2</v>
      </c>
      <c r="S89" s="37">
        <f t="shared" si="75"/>
        <v>1.8336429191048165E-3</v>
      </c>
      <c r="T89" s="37">
        <f t="shared" si="75"/>
        <v>6.1996154200869569E-3</v>
      </c>
      <c r="U89" s="37">
        <f t="shared" si="75"/>
        <v>1.8085825002552181E-2</v>
      </c>
      <c r="V89" s="37">
        <f t="shared" si="75"/>
        <v>1.6148745177412271E-2</v>
      </c>
      <c r="W89" s="37">
        <f t="shared" si="75"/>
        <v>7.9714566282915733E-3</v>
      </c>
      <c r="X89" s="37">
        <f t="shared" si="75"/>
        <v>1.3732698293761114E-2</v>
      </c>
      <c r="Y89" s="37">
        <f t="shared" si="75"/>
        <v>1.4628334133228282E-2</v>
      </c>
      <c r="Z89" s="45">
        <f t="shared" si="75"/>
        <v>1.4567942279269719E-2</v>
      </c>
      <c r="AA89" s="37">
        <f t="shared" si="75"/>
        <v>1.9844405193534254E-2</v>
      </c>
      <c r="AB89" s="37">
        <f t="shared" si="75"/>
        <v>7.9391484272437474E-3</v>
      </c>
      <c r="AC89" s="37">
        <f t="shared" si="75"/>
        <v>3.5230962416634704E-3</v>
      </c>
      <c r="AD89" s="37">
        <f t="shared" si="75"/>
        <v>3.5077772956368047E-2</v>
      </c>
      <c r="AE89" s="37">
        <f t="shared" si="75"/>
        <v>8.8431961287527061E-2</v>
      </c>
      <c r="AF89" s="37">
        <f t="shared" si="75"/>
        <v>7.7613653900820978E-2</v>
      </c>
      <c r="AG89" s="37">
        <f t="shared" si="75"/>
        <v>9.6683002335631318E-2</v>
      </c>
      <c r="AH89" s="64">
        <f t="shared" si="75"/>
        <v>0.10004372274710138</v>
      </c>
      <c r="AI89" s="90">
        <f t="shared" si="75"/>
        <v>0.11477688424082833</v>
      </c>
      <c r="AJ89" s="90">
        <f t="shared" si="75"/>
        <v>0.1189935088660703</v>
      </c>
      <c r="AK89" s="64">
        <f t="shared" si="75"/>
        <v>0.11332401049286855</v>
      </c>
      <c r="AL89" s="90">
        <f t="shared" si="75"/>
        <v>0.12039523986541489</v>
      </c>
      <c r="AM89" s="64">
        <f t="shared" si="75"/>
        <v>0.26837860344997777</v>
      </c>
      <c r="AN89" s="64">
        <f t="shared" si="75"/>
        <v>0.29002974606473497</v>
      </c>
      <c r="AO89" s="64">
        <f t="shared" si="75"/>
        <v>0.11610543030865017</v>
      </c>
      <c r="AP89" s="64">
        <f t="shared" si="75"/>
        <v>-0.17401858219491284</v>
      </c>
      <c r="AQ89" s="64">
        <f t="shared" si="75"/>
        <v>-0.26293420290374647</v>
      </c>
      <c r="AR89" s="90">
        <f t="shared" si="75"/>
        <v>-0.19476796968350574</v>
      </c>
      <c r="AS89" s="90">
        <f t="shared" si="75"/>
        <v>-0.15493507088761393</v>
      </c>
      <c r="AT89" s="90">
        <f t="shared" si="75"/>
        <v>-0.13551656446251248</v>
      </c>
      <c r="AU89" s="90">
        <f t="shared" si="75"/>
        <v>-0.10082629029405776</v>
      </c>
      <c r="AV89" s="90">
        <f t="shared" si="75"/>
        <v>-8.6891123508347823E-2</v>
      </c>
      <c r="AW89" s="90">
        <f t="shared" si="75"/>
        <v>-6.5430336112777043E-2</v>
      </c>
      <c r="AX89" s="90">
        <f t="shared" si="75"/>
        <v>-4.5078525486617282E-2</v>
      </c>
      <c r="AY89" s="90">
        <f t="shared" si="75"/>
        <v>-6.0754271101024271E-2</v>
      </c>
      <c r="AZ89" s="90">
        <f t="shared" si="75"/>
        <v>-1.8474731359391927E-2</v>
      </c>
      <c r="BA89" s="90">
        <f t="shared" si="75"/>
        <v>0.18854780861311293</v>
      </c>
      <c r="BB89" s="90">
        <f t="shared" si="75"/>
        <v>0.53043840358948402</v>
      </c>
      <c r="BC89" s="90">
        <f t="shared" si="75"/>
        <v>0.69945786028758339</v>
      </c>
      <c r="BD89" s="90">
        <f t="shared" si="75"/>
        <v>0.55350035647504559</v>
      </c>
      <c r="BE89" s="90">
        <f t="shared" si="75"/>
        <v>0.43810685767070034</v>
      </c>
      <c r="BF89" s="90">
        <f t="shared" si="75"/>
        <v>0.39355972527364935</v>
      </c>
      <c r="BG89" s="90">
        <f t="shared" si="75"/>
        <v>0.33823148947808401</v>
      </c>
      <c r="BH89" s="90">
        <f t="shared" si="75"/>
        <v>0.29666525609045036</v>
      </c>
      <c r="BI89" s="90">
        <f t="shared" si="75"/>
        <v>0.26367602954854896</v>
      </c>
      <c r="BJ89" s="90">
        <f t="shared" si="75"/>
        <v>0.23753671677613175</v>
      </c>
      <c r="BK89" s="90">
        <f t="shared" si="75"/>
        <v>2.3405794459216978E-2</v>
      </c>
      <c r="BL89" s="90">
        <f t="shared" si="75"/>
        <v>1.3482464208437017E-2</v>
      </c>
      <c r="BM89" s="90">
        <f t="shared" si="75"/>
        <v>2.6872959539030461E-2</v>
      </c>
      <c r="BN89" s="90">
        <f t="shared" si="75"/>
        <v>3.2063962674352409E-2</v>
      </c>
      <c r="BO89" s="90">
        <f t="shared" si="75"/>
        <v>1.9718504940620774E-2</v>
      </c>
      <c r="BP89" s="64">
        <f t="shared" si="75"/>
        <v>3.1283233240583908E-2</v>
      </c>
      <c r="BQ89" s="90">
        <f t="shared" si="75"/>
        <v>2.5034668690291806E-2</v>
      </c>
      <c r="BR89" s="90">
        <f t="shared" si="75"/>
        <v>3.2551660039575658E-2</v>
      </c>
      <c r="BS89" s="90">
        <f t="shared" si="75"/>
        <v>3.9017913172467722E-2</v>
      </c>
      <c r="BT89" s="90">
        <f t="shared" si="75"/>
        <v>4.2774345477315734E-2</v>
      </c>
      <c r="BU89" s="90">
        <f t="shared" si="75"/>
        <v>4.6963296773538277E-2</v>
      </c>
      <c r="BV89" s="90">
        <f t="shared" si="75"/>
        <v>4.6807931783029888E-2</v>
      </c>
      <c r="BW89" s="90">
        <f t="shared" si="75"/>
        <v>0.18639950375698189</v>
      </c>
      <c r="BX89" s="90">
        <f t="shared" si="75"/>
        <v>0.12740036129590249</v>
      </c>
      <c r="BY89" s="90">
        <f t="shared" si="75"/>
        <v>0.10195380282166333</v>
      </c>
      <c r="BZ89" s="90">
        <f t="shared" si="75"/>
        <v>8.735381678281251E-2</v>
      </c>
      <c r="CA89" s="90">
        <f t="shared" si="76"/>
        <v>6.141938107492706E-2</v>
      </c>
      <c r="CB89" s="90">
        <f t="shared" si="76"/>
        <v>7.2791054419554246E-2</v>
      </c>
      <c r="CC89" s="90">
        <f t="shared" si="76"/>
        <v>7.7083124956744076E-2</v>
      </c>
      <c r="CD89" s="90">
        <f t="shared" si="76"/>
        <v>7.6974857574255484E-2</v>
      </c>
      <c r="CE89" s="90">
        <f t="shared" si="76"/>
        <v>6.731742925467521E-2</v>
      </c>
      <c r="CF89" s="90">
        <f t="shared" si="76"/>
        <v>7.3867589735267636E-2</v>
      </c>
      <c r="CG89" s="90">
        <f t="shared" si="76"/>
        <v>7.9430992290590696E-2</v>
      </c>
      <c r="CH89" s="90">
        <f t="shared" si="76"/>
        <v>7.4052808644805124E-2</v>
      </c>
      <c r="CI89" s="90">
        <f t="shared" si="76"/>
        <v>1.8686908847843853E-2</v>
      </c>
      <c r="CJ89" s="90">
        <f t="shared" si="76"/>
        <v>7.6650803205948081E-2</v>
      </c>
      <c r="CK89" s="90">
        <f t="shared" si="76"/>
        <v>3.5998190487476878E-2</v>
      </c>
      <c r="CL89" s="90">
        <f t="shared" si="76"/>
        <v>7.8026469312736824E-2</v>
      </c>
      <c r="CM89" s="90">
        <f t="shared" si="76"/>
        <v>7.543684995884492E-2</v>
      </c>
      <c r="CN89" s="90">
        <f t="shared" si="76"/>
        <v>5.6815481952980251E-2</v>
      </c>
      <c r="CO89" s="90">
        <f t="shared" si="76"/>
        <v>8.0583502630284132E-2</v>
      </c>
      <c r="CP89" s="90">
        <f t="shared" si="76"/>
        <v>7.4367244892520779E-2</v>
      </c>
      <c r="CQ89" s="90">
        <f t="shared" si="76"/>
        <v>7.4281073254374386E-2</v>
      </c>
      <c r="CR89" s="90">
        <f t="shared" si="77"/>
        <v>7.5546015931284405E-2</v>
      </c>
      <c r="CS89" s="90">
        <f t="shared" si="77"/>
        <v>6.6450769898667383E-2</v>
      </c>
      <c r="CT89" s="90">
        <f t="shared" si="77"/>
        <v>6.8646021330708518E-2</v>
      </c>
      <c r="CU89" s="90">
        <f t="shared" si="77"/>
        <v>0.13599697960249868</v>
      </c>
      <c r="CV89" s="90">
        <v>9.3532627615715347E-2</v>
      </c>
      <c r="CW89" s="90">
        <v>9.8683142923192468E-2</v>
      </c>
      <c r="CX89" s="90">
        <v>9.0596045716209384E-2</v>
      </c>
      <c r="CY89" s="114">
        <v>0.103678624951697</v>
      </c>
    </row>
    <row r="90" spans="2:103">
      <c r="B90" s="29" t="s">
        <v>4</v>
      </c>
      <c r="N90" s="6"/>
      <c r="O90" s="37">
        <f t="shared" si="75"/>
        <v>-3.5321476915043282E-2</v>
      </c>
      <c r="P90" s="37">
        <f t="shared" si="75"/>
        <v>-1.1375414030412312E-2</v>
      </c>
      <c r="Q90" s="37">
        <f t="shared" si="75"/>
        <v>-3.4913671233580024E-2</v>
      </c>
      <c r="R90" s="37">
        <f t="shared" si="75"/>
        <v>-1.6044506524831581E-3</v>
      </c>
      <c r="S90" s="37">
        <f t="shared" si="75"/>
        <v>-2.3962064611215084E-2</v>
      </c>
      <c r="T90" s="37">
        <f t="shared" si="75"/>
        <v>-1.818909162109883E-2</v>
      </c>
      <c r="U90" s="37">
        <f t="shared" si="75"/>
        <v>-4.5242586955654973E-3</v>
      </c>
      <c r="V90" s="37">
        <f t="shared" si="75"/>
        <v>-4.8279072259514999E-3</v>
      </c>
      <c r="W90" s="37">
        <f t="shared" si="75"/>
        <v>-9.7486351644177072E-3</v>
      </c>
      <c r="X90" s="37">
        <f t="shared" si="75"/>
        <v>-2.9394101813290385E-3</v>
      </c>
      <c r="Y90" s="37">
        <f t="shared" si="75"/>
        <v>-2.2734156119441629E-3</v>
      </c>
      <c r="Z90" s="45">
        <f t="shared" si="75"/>
        <v>-1.4597268398197638E-3</v>
      </c>
      <c r="AA90" s="37">
        <f t="shared" si="75"/>
        <v>-2.2314229202427427E-2</v>
      </c>
      <c r="AB90" s="37">
        <f t="shared" si="75"/>
        <v>-2.4518427728439596E-2</v>
      </c>
      <c r="AC90" s="37">
        <f t="shared" si="75"/>
        <v>2.4597076911467841E-3</v>
      </c>
      <c r="AD90" s="37">
        <f t="shared" si="75"/>
        <v>-3.6336608148999971E-2</v>
      </c>
      <c r="AE90" s="37">
        <f t="shared" si="75"/>
        <v>-4.2924874037568395E-2</v>
      </c>
      <c r="AF90" s="37">
        <f t="shared" si="75"/>
        <v>-8.020452651855281E-2</v>
      </c>
      <c r="AG90" s="37">
        <f t="shared" si="75"/>
        <v>-7.020423234485007E-2</v>
      </c>
      <c r="AH90" s="64">
        <f t="shared" si="75"/>
        <v>-6.826286879710608E-2</v>
      </c>
      <c r="AI90" s="90">
        <f t="shared" si="75"/>
        <v>-6.3464246226489829E-2</v>
      </c>
      <c r="AJ90" s="90">
        <f t="shared" si="75"/>
        <v>-6.6691485981427268E-2</v>
      </c>
      <c r="AK90" s="64">
        <f t="shared" si="75"/>
        <v>-7.6683972325469529E-2</v>
      </c>
      <c r="AL90" s="90">
        <f t="shared" si="75"/>
        <v>-7.5236489588550448E-2</v>
      </c>
      <c r="AM90" s="64">
        <f t="shared" si="75"/>
        <v>-8.5063877930158904E-2</v>
      </c>
      <c r="AN90" s="64">
        <f t="shared" si="75"/>
        <v>-1.1564420471871451E-2</v>
      </c>
      <c r="AO90" s="64">
        <f t="shared" si="75"/>
        <v>-0.13052849582951853</v>
      </c>
      <c r="AP90" s="64">
        <f t="shared" si="75"/>
        <v>-0.31793397563684778</v>
      </c>
      <c r="AQ90" s="64">
        <f t="shared" si="75"/>
        <v>-0.34208583278748184</v>
      </c>
      <c r="AR90" s="90">
        <f t="shared" si="75"/>
        <v>-0.20342242993915716</v>
      </c>
      <c r="AS90" s="90">
        <f t="shared" si="75"/>
        <v>-0.1278661180681846</v>
      </c>
      <c r="AT90" s="90">
        <f t="shared" si="75"/>
        <v>-9.5298516495166186E-2</v>
      </c>
      <c r="AU90" s="90">
        <f t="shared" si="75"/>
        <v>-4.6353176140231378E-2</v>
      </c>
      <c r="AV90" s="90">
        <f t="shared" si="75"/>
        <v>-1.4201086275524188E-2</v>
      </c>
      <c r="AW90" s="90">
        <f t="shared" si="75"/>
        <v>2.6886320114332563E-2</v>
      </c>
      <c r="AX90" s="90">
        <f t="shared" si="75"/>
        <v>6.4677815206270584E-2</v>
      </c>
      <c r="AY90" s="90">
        <f t="shared" si="75"/>
        <v>0.21965120805665239</v>
      </c>
      <c r="AZ90" s="90">
        <f t="shared" si="75"/>
        <v>0.213666752129134</v>
      </c>
      <c r="BA90" s="90">
        <f t="shared" si="75"/>
        <v>0.4227665813268533</v>
      </c>
      <c r="BB90" s="90">
        <f t="shared" si="75"/>
        <v>0.86935649709337226</v>
      </c>
      <c r="BC90" s="90">
        <f t="shared" si="75"/>
        <v>1.0585932770568545</v>
      </c>
      <c r="BD90" s="90">
        <f t="shared" si="75"/>
        <v>0.7462113899217564</v>
      </c>
      <c r="BE90" s="90">
        <f t="shared" si="75"/>
        <v>0.56394534849856237</v>
      </c>
      <c r="BF90" s="90">
        <f t="shared" si="75"/>
        <v>0.50063578878648074</v>
      </c>
      <c r="BG90" s="90">
        <f t="shared" si="75"/>
        <v>0.43460045536785219</v>
      </c>
      <c r="BH90" s="90">
        <f t="shared" si="75"/>
        <v>0.3765880773943977</v>
      </c>
      <c r="BI90" s="90">
        <f t="shared" si="75"/>
        <v>0.32859025618350457</v>
      </c>
      <c r="BJ90" s="90">
        <f t="shared" si="75"/>
        <v>0.28365786012599759</v>
      </c>
      <c r="BK90" s="90">
        <f t="shared" si="75"/>
        <v>7.064861730812666E-3</v>
      </c>
      <c r="BL90" s="90">
        <f t="shared" si="75"/>
        <v>-6.8153388430154394E-3</v>
      </c>
      <c r="BM90" s="90">
        <f t="shared" si="75"/>
        <v>5.7579209735130199E-3</v>
      </c>
      <c r="BN90" s="90">
        <f t="shared" si="75"/>
        <v>8.8767110200207444E-3</v>
      </c>
      <c r="BO90" s="90">
        <f t="shared" si="75"/>
        <v>-1.3456988361148725E-2</v>
      </c>
      <c r="BP90" s="64">
        <f t="shared" si="75"/>
        <v>6.1805678842330458E-4</v>
      </c>
      <c r="BQ90" s="90">
        <f t="shared" si="75"/>
        <v>-9.5347468912141409E-3</v>
      </c>
      <c r="BR90" s="90">
        <f t="shared" si="75"/>
        <v>-4.9748075939854974E-3</v>
      </c>
      <c r="BS90" s="90">
        <f t="shared" si="75"/>
        <v>-1.3461710144682115E-3</v>
      </c>
      <c r="BT90" s="90">
        <f t="shared" si="75"/>
        <v>8.488637986938663E-4</v>
      </c>
      <c r="BU90" s="90">
        <f t="shared" si="75"/>
        <v>2.5173163617291383E-3</v>
      </c>
      <c r="BV90" s="90">
        <f t="shared" si="75"/>
        <v>1.8734498523025334E-3</v>
      </c>
      <c r="BW90" s="90">
        <f t="shared" si="75"/>
        <v>0.14841590988032172</v>
      </c>
      <c r="BX90" s="90">
        <f t="shared" si="75"/>
        <v>8.0915541727646589E-2</v>
      </c>
      <c r="BY90" s="90">
        <f t="shared" si="75"/>
        <v>4.7695440716529092E-2</v>
      </c>
      <c r="BZ90" s="90">
        <f t="shared" si="75"/>
        <v>2.7254749609668005E-2</v>
      </c>
      <c r="CA90" s="90">
        <f t="shared" si="76"/>
        <v>1.9805317548358126E-3</v>
      </c>
      <c r="CB90" s="90">
        <f t="shared" si="76"/>
        <v>1.2029754253072289E-2</v>
      </c>
      <c r="CC90" s="90">
        <f t="shared" si="76"/>
        <v>1.9451268555678691E-2</v>
      </c>
      <c r="CD90" s="90">
        <f t="shared" si="76"/>
        <v>1.9706683099524946E-2</v>
      </c>
      <c r="CE90" s="90">
        <f t="shared" si="76"/>
        <v>1.561274993483841E-2</v>
      </c>
      <c r="CF90" s="90">
        <f t="shared" si="76"/>
        <v>2.5971453225715591E-2</v>
      </c>
      <c r="CG90" s="90">
        <f t="shared" si="76"/>
        <v>3.0766348140836897E-2</v>
      </c>
      <c r="CH90" s="90">
        <f t="shared" si="76"/>
        <v>2.8493631374165052E-2</v>
      </c>
      <c r="CI90" s="90">
        <f t="shared" si="76"/>
        <v>-2.2065096114796789E-2</v>
      </c>
      <c r="CJ90" s="90">
        <f t="shared" si="76"/>
        <v>4.7243643871522911E-2</v>
      </c>
      <c r="CK90" s="90">
        <f t="shared" si="76"/>
        <v>-4.5399694650264388E-3</v>
      </c>
      <c r="CL90" s="90">
        <f t="shared" si="76"/>
        <v>3.2083235712062175E-2</v>
      </c>
      <c r="CM90" s="90">
        <f t="shared" si="76"/>
        <v>2.450007939460197E-2</v>
      </c>
      <c r="CN90" s="90">
        <f t="shared" si="76"/>
        <v>4.5866489981778447E-3</v>
      </c>
      <c r="CO90" s="90">
        <f t="shared" si="76"/>
        <v>2.5115296423960931E-2</v>
      </c>
      <c r="CP90" s="90">
        <f t="shared" si="76"/>
        <v>2.1717873484040418E-2</v>
      </c>
      <c r="CQ90" s="90">
        <f t="shared" si="76"/>
        <v>1.9814451242740061E-2</v>
      </c>
      <c r="CR90" s="90">
        <f t="shared" si="77"/>
        <v>1.8911869688607252E-2</v>
      </c>
      <c r="CS90" s="90">
        <f t="shared" si="77"/>
        <v>1.1526221203966847E-2</v>
      </c>
      <c r="CT90" s="90">
        <f t="shared" si="77"/>
        <v>1.3418076271142665E-2</v>
      </c>
      <c r="CU90" s="90">
        <f t="shared" si="77"/>
        <v>4.7931674234184429E-2</v>
      </c>
      <c r="CV90" s="90">
        <v>5.4635002270506661E-3</v>
      </c>
      <c r="CW90" s="90">
        <v>2.2149932186674715E-2</v>
      </c>
      <c r="CX90" s="90">
        <v>2.1048895359750519E-2</v>
      </c>
      <c r="CY90" s="114">
        <v>3.497690298167333E-2</v>
      </c>
    </row>
    <row r="91" spans="2:103">
      <c r="B91" s="29" t="s">
        <v>5</v>
      </c>
      <c r="N91" s="6"/>
      <c r="O91" s="37">
        <f t="shared" si="75"/>
        <v>5.26267090723751E-2</v>
      </c>
      <c r="P91" s="37">
        <f t="shared" si="75"/>
        <v>6.6194312461232307E-2</v>
      </c>
      <c r="Q91" s="37">
        <f t="shared" si="75"/>
        <v>3.1332985326819163E-2</v>
      </c>
      <c r="R91" s="37">
        <f t="shared" si="75"/>
        <v>6.1896228289924693E-2</v>
      </c>
      <c r="S91" s="37">
        <f t="shared" si="75"/>
        <v>4.6364685301049313E-2</v>
      </c>
      <c r="T91" s="37">
        <f t="shared" si="75"/>
        <v>4.2536058034768676E-2</v>
      </c>
      <c r="U91" s="37">
        <f t="shared" si="75"/>
        <v>4.982497663177643E-2</v>
      </c>
      <c r="V91" s="37">
        <f t="shared" si="75"/>
        <v>4.891508305947001E-2</v>
      </c>
      <c r="W91" s="37">
        <f t="shared" si="75"/>
        <v>3.6959036927760147E-2</v>
      </c>
      <c r="X91" s="37">
        <f t="shared" si="75"/>
        <v>4.1936262351895515E-2</v>
      </c>
      <c r="Y91" s="37">
        <f t="shared" si="75"/>
        <v>4.7982597850782405E-2</v>
      </c>
      <c r="Z91" s="45">
        <f t="shared" si="75"/>
        <v>4.3928838175145479E-2</v>
      </c>
      <c r="AA91" s="37">
        <f t="shared" si="75"/>
        <v>3.3784580107124373E-2</v>
      </c>
      <c r="AB91" s="37">
        <f t="shared" si="75"/>
        <v>3.5879121981204243E-2</v>
      </c>
      <c r="AC91" s="37">
        <f t="shared" si="75"/>
        <v>2.3682514604147498E-2</v>
      </c>
      <c r="AD91" s="37">
        <f t="shared" si="75"/>
        <v>3.3518600931811138E-2</v>
      </c>
      <c r="AE91" s="37">
        <f t="shared" si="75"/>
        <v>3.9689257948726464E-2</v>
      </c>
      <c r="AF91" s="37">
        <f t="shared" si="75"/>
        <v>2.6124451130215665E-2</v>
      </c>
      <c r="AG91" s="37">
        <f t="shared" si="75"/>
        <v>3.3322660082554245E-2</v>
      </c>
      <c r="AH91" s="64">
        <f t="shared" si="75"/>
        <v>3.2997091846812543E-2</v>
      </c>
      <c r="AI91" s="90">
        <f t="shared" si="75"/>
        <v>3.917971072251758E-2</v>
      </c>
      <c r="AJ91" s="90">
        <f t="shared" si="75"/>
        <v>3.951580048179304E-2</v>
      </c>
      <c r="AK91" s="64">
        <f t="shared" si="75"/>
        <v>3.416479482519752E-2</v>
      </c>
      <c r="AL91" s="90">
        <f t="shared" si="75"/>
        <v>3.7689252246997818E-2</v>
      </c>
      <c r="AM91" s="64">
        <f t="shared" si="75"/>
        <v>0.13424871476783307</v>
      </c>
      <c r="AN91" s="64">
        <f t="shared" si="75"/>
        <v>0.11450595286907483</v>
      </c>
      <c r="AO91" s="64">
        <f t="shared" si="75"/>
        <v>-3.9443637511424767E-2</v>
      </c>
      <c r="AP91" s="64">
        <f t="shared" si="75"/>
        <v>-0.24992034670517249</v>
      </c>
      <c r="AQ91" s="64">
        <f t="shared" si="75"/>
        <v>-0.19397083946770777</v>
      </c>
      <c r="AR91" s="90">
        <f t="shared" si="75"/>
        <v>-6.1024494523987394E-2</v>
      </c>
      <c r="AS91" s="90">
        <f t="shared" si="75"/>
        <v>-2.1942305182077515E-2</v>
      </c>
      <c r="AT91" s="90">
        <f t="shared" si="75"/>
        <v>-1.249536996974776E-2</v>
      </c>
      <c r="AU91" s="90">
        <f t="shared" si="75"/>
        <v>-2.0995831772110396E-3</v>
      </c>
      <c r="AV91" s="90">
        <f t="shared" si="75"/>
        <v>-1.8661365420045484E-2</v>
      </c>
      <c r="AW91" s="90">
        <f t="shared" si="75"/>
        <v>-1.5495573069748914E-2</v>
      </c>
      <c r="AX91" s="90">
        <f t="shared" si="75"/>
        <v>1.1075804486934349E-2</v>
      </c>
      <c r="AY91" s="90">
        <f t="shared" si="75"/>
        <v>8.6466104900124741E-3</v>
      </c>
      <c r="AZ91" s="90">
        <f t="shared" si="75"/>
        <v>5.531963904914261E-2</v>
      </c>
      <c r="BA91" s="90">
        <f t="shared" si="75"/>
        <v>0.22162244067333847</v>
      </c>
      <c r="BB91" s="90">
        <f t="shared" si="75"/>
        <v>0.49097344204993787</v>
      </c>
      <c r="BC91" s="90">
        <f t="shared" si="75"/>
        <v>0.43242799257785514</v>
      </c>
      <c r="BD91" s="90">
        <f t="shared" si="75"/>
        <v>0.19852688942563268</v>
      </c>
      <c r="BE91" s="90">
        <f t="shared" si="75"/>
        <v>0.14655723599031112</v>
      </c>
      <c r="BF91" s="90">
        <f t="shared" si="75"/>
        <v>0.13733652995891887</v>
      </c>
      <c r="BG91" s="90">
        <f t="shared" si="75"/>
        <v>0.13393671598555779</v>
      </c>
      <c r="BH91" s="90">
        <f t="shared" si="75"/>
        <v>0.13765893139316221</v>
      </c>
      <c r="BI91" s="90">
        <f t="shared" si="75"/>
        <v>0.13261161333977456</v>
      </c>
      <c r="BJ91" s="90">
        <f t="shared" si="75"/>
        <v>0.11262091498937266</v>
      </c>
      <c r="BK91" s="90">
        <f t="shared" si="75"/>
        <v>-2.3237046569402731E-2</v>
      </c>
      <c r="BL91" s="90">
        <f t="shared" si="75"/>
        <v>-3.2057142524312132E-3</v>
      </c>
      <c r="BM91" s="90">
        <f t="shared" si="75"/>
        <v>2.9600361022829924E-2</v>
      </c>
      <c r="BN91" s="90">
        <f t="shared" si="75"/>
        <v>5.0621922597921198E-2</v>
      </c>
      <c r="BO91" s="90">
        <f t="shared" si="75"/>
        <v>1.8209061312144392E-2</v>
      </c>
      <c r="BP91" s="64">
        <f t="shared" si="75"/>
        <v>5.5604024780637307E-2</v>
      </c>
      <c r="BQ91" s="90">
        <f t="shared" si="75"/>
        <v>4.8011533415720509E-2</v>
      </c>
      <c r="BR91" s="90">
        <f t="shared" si="75"/>
        <v>4.6732709424822882E-2</v>
      </c>
      <c r="BS91" s="90">
        <f t="shared" si="75"/>
        <v>5.2906870409531237E-2</v>
      </c>
      <c r="BT91" s="90">
        <f t="shared" si="75"/>
        <v>5.5014928179311751E-2</v>
      </c>
      <c r="BU91" s="90">
        <f t="shared" si="75"/>
        <v>5.6819593008692326E-2</v>
      </c>
      <c r="BV91" s="90">
        <f t="shared" si="75"/>
        <v>5.1778132333254234E-2</v>
      </c>
      <c r="BW91" s="90">
        <f t="shared" si="75"/>
        <v>0.13084747506805261</v>
      </c>
      <c r="BX91" s="90">
        <f t="shared" si="75"/>
        <v>6.2917593846919972E-2</v>
      </c>
      <c r="BY91" s="90">
        <f t="shared" si="75"/>
        <v>6.4680660622405073E-2</v>
      </c>
      <c r="BZ91" s="90">
        <f t="shared" ref="BW91:BZ92" si="78">BZ47/BN47-1</f>
        <v>5.3931946853008839E-2</v>
      </c>
      <c r="CA91" s="90">
        <f t="shared" si="76"/>
        <v>4.6730415411114334E-2</v>
      </c>
      <c r="CB91" s="90">
        <f t="shared" si="76"/>
        <v>5.868081447836615E-2</v>
      </c>
      <c r="CC91" s="90">
        <f t="shared" si="76"/>
        <v>5.3329127599821335E-2</v>
      </c>
      <c r="CD91" s="90">
        <f t="shared" si="76"/>
        <v>4.9621406328992368E-2</v>
      </c>
      <c r="CE91" s="90">
        <f t="shared" si="76"/>
        <v>4.4390901331721189E-2</v>
      </c>
      <c r="CF91" s="90">
        <f t="shared" si="76"/>
        <v>4.2681555370998048E-2</v>
      </c>
      <c r="CG91" s="90">
        <f t="shared" si="76"/>
        <v>4.3431405716674032E-2</v>
      </c>
      <c r="CH91" s="90">
        <f t="shared" si="76"/>
        <v>4.1168357900121633E-2</v>
      </c>
      <c r="CI91" s="90">
        <f t="shared" si="76"/>
        <v>7.9758902149651423E-3</v>
      </c>
      <c r="CJ91" s="90">
        <f t="shared" si="76"/>
        <v>5.93384453644763E-2</v>
      </c>
      <c r="CK91" s="90">
        <f t="shared" si="76"/>
        <v>1.6362132106694682E-2</v>
      </c>
      <c r="CL91" s="90">
        <f t="shared" si="76"/>
        <v>5.6713583203958251E-2</v>
      </c>
      <c r="CM91" s="90">
        <f t="shared" si="76"/>
        <v>4.9647886579163414E-2</v>
      </c>
      <c r="CN91" s="90">
        <f t="shared" si="76"/>
        <v>2.7417743897711677E-2</v>
      </c>
      <c r="CO91" s="90">
        <f t="shared" si="76"/>
        <v>4.5997882742691676E-2</v>
      </c>
      <c r="CP91" s="90">
        <f t="shared" si="76"/>
        <v>4.4397886436024825E-2</v>
      </c>
      <c r="CQ91" s="90">
        <f t="shared" si="76"/>
        <v>3.8311882439270972E-2</v>
      </c>
      <c r="CR91" s="90">
        <f t="shared" si="77"/>
        <v>5.0224457622189078E-2</v>
      </c>
      <c r="CS91" s="90">
        <f t="shared" si="77"/>
        <v>5.0332427704399496E-2</v>
      </c>
      <c r="CT91" s="90">
        <f t="shared" si="77"/>
        <v>4.7549581074948666E-2</v>
      </c>
      <c r="CU91" s="90">
        <f t="shared" si="77"/>
        <v>9.7796669263840785E-2</v>
      </c>
      <c r="CV91" s="90">
        <v>4.8803323289611455E-2</v>
      </c>
      <c r="CW91" s="90">
        <v>5.4949996148952795E-2</v>
      </c>
      <c r="CX91" s="90">
        <v>4.2452078435424756E-2</v>
      </c>
      <c r="CY91" s="114">
        <v>5.322520467293157E-2</v>
      </c>
    </row>
    <row r="92" spans="2:103" ht="14.65" thickBot="1">
      <c r="B92" s="61" t="s">
        <v>30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46"/>
      <c r="O92" s="39">
        <f t="shared" ref="O92:BV92" si="79">O48/C48-1</f>
        <v>8.9060115106990523E-2</v>
      </c>
      <c r="P92" s="39">
        <f t="shared" si="79"/>
        <v>8.852876662470277E-2</v>
      </c>
      <c r="Q92" s="39">
        <f t="shared" si="79"/>
        <v>5.9605639436448365E-2</v>
      </c>
      <c r="R92" s="39">
        <f t="shared" si="79"/>
        <v>8.0919986482626438E-2</v>
      </c>
      <c r="S92" s="39">
        <f t="shared" si="79"/>
        <v>5.5540225388596376E-2</v>
      </c>
      <c r="T92" s="39">
        <f t="shared" si="79"/>
        <v>5.9612733578082722E-2</v>
      </c>
      <c r="U92" s="39">
        <f t="shared" si="79"/>
        <v>7.0957936465628535E-2</v>
      </c>
      <c r="V92" s="39">
        <f t="shared" si="79"/>
        <v>6.8484418368053968E-2</v>
      </c>
      <c r="W92" s="39">
        <f t="shared" si="79"/>
        <v>5.9904237213400435E-2</v>
      </c>
      <c r="X92" s="39">
        <f t="shared" si="79"/>
        <v>6.6301445142797233E-2</v>
      </c>
      <c r="Y92" s="39">
        <f t="shared" si="79"/>
        <v>6.6434889667934094E-2</v>
      </c>
      <c r="Z92" s="47">
        <f t="shared" si="79"/>
        <v>6.7344044805899506E-2</v>
      </c>
      <c r="AA92" s="39">
        <f t="shared" si="79"/>
        <v>6.2487635046597045E-2</v>
      </c>
      <c r="AB92" s="39">
        <f t="shared" si="79"/>
        <v>5.757805103070468E-2</v>
      </c>
      <c r="AC92" s="39">
        <f t="shared" si="79"/>
        <v>5.0555803475723415E-2</v>
      </c>
      <c r="AD92" s="39">
        <f t="shared" si="79"/>
        <v>6.6329973788181062E-2</v>
      </c>
      <c r="AE92" s="39">
        <f t="shared" si="79"/>
        <v>9.9278776572301108E-2</v>
      </c>
      <c r="AF92" s="39">
        <f t="shared" si="79"/>
        <v>7.6971282306786959E-2</v>
      </c>
      <c r="AG92" s="39">
        <f t="shared" si="79"/>
        <v>8.6531147874668424E-2</v>
      </c>
      <c r="AH92" s="87">
        <f t="shared" si="79"/>
        <v>8.6837237809969103E-2</v>
      </c>
      <c r="AI92" s="93">
        <f t="shared" si="79"/>
        <v>9.7461417050731969E-2</v>
      </c>
      <c r="AJ92" s="93">
        <f t="shared" si="79"/>
        <v>9.6967152885073959E-2</v>
      </c>
      <c r="AK92" s="87">
        <f t="shared" si="79"/>
        <v>8.7737725214458884E-2</v>
      </c>
      <c r="AL92" s="93">
        <f t="shared" si="79"/>
        <v>9.1690266406845522E-2</v>
      </c>
      <c r="AM92" s="87">
        <f t="shared" si="79"/>
        <v>0.15628961342119729</v>
      </c>
      <c r="AN92" s="87">
        <f t="shared" si="79"/>
        <v>0.17383113950591689</v>
      </c>
      <c r="AO92" s="87">
        <f t="shared" si="79"/>
        <v>3.197150425504125E-2</v>
      </c>
      <c r="AP92" s="87">
        <f t="shared" si="79"/>
        <v>-0.21671880405846955</v>
      </c>
      <c r="AQ92" s="87">
        <f t="shared" si="79"/>
        <v>-0.27914739444349046</v>
      </c>
      <c r="AR92" s="93">
        <f t="shared" si="79"/>
        <v>-0.18969738555300997</v>
      </c>
      <c r="AS92" s="93">
        <f t="shared" si="79"/>
        <v>-0.136131531158315</v>
      </c>
      <c r="AT92" s="93">
        <f t="shared" si="79"/>
        <v>-0.11250687226711376</v>
      </c>
      <c r="AU92" s="93">
        <f t="shared" si="79"/>
        <v>-7.5588467368583601E-2</v>
      </c>
      <c r="AV92" s="93">
        <f t="shared" si="79"/>
        <v>-5.6859195259604256E-2</v>
      </c>
      <c r="AW92" s="93">
        <f t="shared" si="79"/>
        <v>-2.8326309953099926E-2</v>
      </c>
      <c r="AX92" s="93">
        <f t="shared" si="79"/>
        <v>-2.1350485347684245E-3</v>
      </c>
      <c r="AY92" s="93">
        <f t="shared" si="79"/>
        <v>2.1026719046556286E-2</v>
      </c>
      <c r="AZ92" s="93">
        <f t="shared" si="79"/>
        <v>6.9888381445590619E-2</v>
      </c>
      <c r="BA92" s="93">
        <f t="shared" si="79"/>
        <v>0.27505394133150429</v>
      </c>
      <c r="BB92" s="93">
        <f t="shared" si="79"/>
        <v>0.63859933197451091</v>
      </c>
      <c r="BC92" s="93">
        <f t="shared" si="79"/>
        <v>0.80039930802418824</v>
      </c>
      <c r="BD92" s="93">
        <f t="shared" si="79"/>
        <v>0.62994560774449893</v>
      </c>
      <c r="BE92" s="93">
        <f t="shared" si="79"/>
        <v>0.49759595803227197</v>
      </c>
      <c r="BF92" s="93">
        <f t="shared" si="79"/>
        <v>0.44627800177535359</v>
      </c>
      <c r="BG92" s="93">
        <f t="shared" si="79"/>
        <v>0.39029734046471232</v>
      </c>
      <c r="BH92" s="93">
        <f t="shared" si="79"/>
        <v>0.34362690102108195</v>
      </c>
      <c r="BI92" s="93">
        <f t="shared" si="79"/>
        <v>0.30463677441607295</v>
      </c>
      <c r="BJ92" s="93">
        <f t="shared" si="79"/>
        <v>0.27259437405534781</v>
      </c>
      <c r="BK92" s="93">
        <f t="shared" si="79"/>
        <v>5.1175262505631203E-2</v>
      </c>
      <c r="BL92" s="93">
        <f t="shared" si="79"/>
        <v>3.4648835594090599E-2</v>
      </c>
      <c r="BM92" s="93">
        <f t="shared" si="79"/>
        <v>4.1120632715178074E-2</v>
      </c>
      <c r="BN92" s="93">
        <f t="shared" si="79"/>
        <v>4.3042907893171112E-2</v>
      </c>
      <c r="BO92" s="93">
        <f t="shared" si="79"/>
        <v>3.270544644876372E-2</v>
      </c>
      <c r="BP92" s="87">
        <f t="shared" si="79"/>
        <v>3.561024022253001E-2</v>
      </c>
      <c r="BQ92" s="93">
        <f t="shared" si="79"/>
        <v>2.9827720346485176E-2</v>
      </c>
      <c r="BR92" s="93">
        <f t="shared" si="79"/>
        <v>3.5219617686299109E-2</v>
      </c>
      <c r="BS92" s="93">
        <f t="shared" si="79"/>
        <v>4.1524449940161023E-2</v>
      </c>
      <c r="BT92" s="93">
        <f t="shared" si="79"/>
        <v>4.4614058262284706E-2</v>
      </c>
      <c r="BU92" s="93">
        <f t="shared" si="79"/>
        <v>4.8236161697528646E-2</v>
      </c>
      <c r="BV92" s="93">
        <f t="shared" si="79"/>
        <v>4.745841867859002E-2</v>
      </c>
      <c r="BW92" s="93">
        <f t="shared" si="78"/>
        <v>0.25652034289411607</v>
      </c>
      <c r="BX92" s="93">
        <f t="shared" si="78"/>
        <v>0.22166216817454343</v>
      </c>
      <c r="BY92" s="93">
        <f t="shared" si="78"/>
        <v>0.20011544530817305</v>
      </c>
      <c r="BZ92" s="93">
        <f t="shared" si="78"/>
        <v>0.18851370506330434</v>
      </c>
      <c r="CA92" s="93">
        <f t="shared" si="76"/>
        <v>0.163681093660343</v>
      </c>
      <c r="CB92" s="93">
        <f t="shared" si="76"/>
        <v>0.1778467583626282</v>
      </c>
      <c r="CC92" s="93">
        <f t="shared" si="76"/>
        <v>0.18338619690243863</v>
      </c>
      <c r="CD92" s="93">
        <f t="shared" si="76"/>
        <v>0.18479692645511614</v>
      </c>
      <c r="CE92" s="93">
        <f t="shared" si="76"/>
        <v>0.17651923224028154</v>
      </c>
      <c r="CF92" s="93">
        <f t="shared" si="76"/>
        <v>0.18985718973865096</v>
      </c>
      <c r="CG92" s="93">
        <f t="shared" si="76"/>
        <v>0.20635426849246419</v>
      </c>
      <c r="CH92" s="93">
        <f t="shared" si="76"/>
        <v>0.20850402060473283</v>
      </c>
      <c r="CI92" s="93">
        <f t="shared" si="76"/>
        <v>0.18152201081868546</v>
      </c>
      <c r="CJ92" s="93">
        <f t="shared" si="76"/>
        <v>0.22058559068449046</v>
      </c>
      <c r="CK92" s="93">
        <f t="shared" si="76"/>
        <v>0.16377717302809813</v>
      </c>
      <c r="CL92" s="93">
        <f t="shared" si="76"/>
        <v>0.18664069858838683</v>
      </c>
      <c r="CM92" s="93">
        <f t="shared" si="76"/>
        <v>0.18685899830671437</v>
      </c>
      <c r="CN92" s="93">
        <f t="shared" si="76"/>
        <v>0.1629036949832785</v>
      </c>
      <c r="CO92" s="93">
        <f t="shared" si="76"/>
        <v>0.1873789089335911</v>
      </c>
      <c r="CP92" s="93">
        <f t="shared" si="76"/>
        <v>0.17825967574548085</v>
      </c>
      <c r="CQ92" s="93">
        <f t="shared" si="76"/>
        <v>0.17592913817191369</v>
      </c>
      <c r="CR92" s="93">
        <f t="shared" si="77"/>
        <v>0.17182509989602601</v>
      </c>
      <c r="CS92" s="93">
        <f t="shared" si="77"/>
        <v>0.15070858551212263</v>
      </c>
      <c r="CT92" s="93">
        <f t="shared" si="77"/>
        <v>0.14634368309212231</v>
      </c>
      <c r="CU92" s="93">
        <f t="shared" si="77"/>
        <v>0.10976310821779944</v>
      </c>
      <c r="CV92" s="90">
        <v>6.6440003006993154E-2</v>
      </c>
      <c r="CW92" s="90">
        <v>7.595993291846681E-2</v>
      </c>
      <c r="CX92" s="90">
        <v>7.6490716420067217E-2</v>
      </c>
      <c r="CY92" s="114">
        <v>8.9078970825334336E-2</v>
      </c>
    </row>
    <row r="93" spans="2:103" ht="14.65" thickBot="1">
      <c r="B93" s="13"/>
      <c r="N93" s="6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9"/>
      <c r="AI93" s="92"/>
      <c r="AK93" s="100"/>
      <c r="AL93" s="92"/>
      <c r="AM93" s="100"/>
      <c r="AN93" s="100"/>
      <c r="AO93" s="100"/>
      <c r="AP93" s="100"/>
      <c r="AQ93" s="100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100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</row>
    <row r="94" spans="2:103">
      <c r="B94" s="26" t="s">
        <v>21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52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51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51"/>
      <c r="CS94" s="27"/>
      <c r="CT94" s="27"/>
      <c r="CU94" s="51"/>
      <c r="CV94" s="51"/>
      <c r="CW94" s="51"/>
      <c r="CX94" s="51"/>
      <c r="CY94" s="51"/>
    </row>
    <row r="95" spans="2:103">
      <c r="B95" s="28" t="s">
        <v>2</v>
      </c>
      <c r="N95" s="6"/>
      <c r="Z95" s="6"/>
      <c r="AK95" s="62"/>
      <c r="CY95" s="109"/>
    </row>
    <row r="96" spans="2:103">
      <c r="B96" s="29" t="s">
        <v>1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">
        <f>N30</f>
        <v>144764352.48315904</v>
      </c>
      <c r="O96" s="7">
        <f t="shared" ref="O96:BU99" si="80">N96+O7-C7</f>
        <v>145345647.15884906</v>
      </c>
      <c r="P96" s="7">
        <f t="shared" si="80"/>
        <v>145677245.42325908</v>
      </c>
      <c r="Q96" s="7">
        <f t="shared" si="80"/>
        <v>145041538.48064905</v>
      </c>
      <c r="R96" s="7">
        <f t="shared" si="80"/>
        <v>146061158.95271903</v>
      </c>
      <c r="S96" s="7">
        <f t="shared" si="80"/>
        <v>145144162.43094906</v>
      </c>
      <c r="T96" s="7">
        <f t="shared" si="80"/>
        <v>145281359.1238791</v>
      </c>
      <c r="U96" s="7">
        <f t="shared" si="80"/>
        <v>145962350.73492911</v>
      </c>
      <c r="V96" s="7">
        <f t="shared" si="80"/>
        <v>145654037.84611914</v>
      </c>
      <c r="W96" s="7">
        <f t="shared" si="80"/>
        <v>145039873.41534916</v>
      </c>
      <c r="X96" s="7">
        <f t="shared" si="80"/>
        <v>145742581.89488918</v>
      </c>
      <c r="Y96" s="7">
        <f t="shared" si="80"/>
        <v>145908939.88107917</v>
      </c>
      <c r="Z96" s="8">
        <f t="shared" si="80"/>
        <v>145812865.61326915</v>
      </c>
      <c r="AA96" s="7">
        <f t="shared" si="80"/>
        <v>145892040.17530915</v>
      </c>
      <c r="AB96" s="7">
        <f t="shared" si="80"/>
        <v>145860193.02690911</v>
      </c>
      <c r="AC96" s="7">
        <f t="shared" si="80"/>
        <v>145551862.43247914</v>
      </c>
      <c r="AD96" s="7">
        <f t="shared" si="80"/>
        <v>145843158.38648918</v>
      </c>
      <c r="AE96" s="7">
        <f t="shared" si="80"/>
        <v>146913532.60104921</v>
      </c>
      <c r="AF96" s="7">
        <f t="shared" si="80"/>
        <v>145686322.22734922</v>
      </c>
      <c r="AG96" s="7">
        <f t="shared" si="80"/>
        <v>146043031.02882925</v>
      </c>
      <c r="AH96" s="63">
        <f t="shared" si="80"/>
        <v>145810981.90155926</v>
      </c>
      <c r="AI96" s="7">
        <f t="shared" si="80"/>
        <v>146428087.92483926</v>
      </c>
      <c r="AJ96" s="7">
        <f t="shared" si="80"/>
        <v>146400013.10189924</v>
      </c>
      <c r="AK96" s="63">
        <f t="shared" si="80"/>
        <v>145439565.12038928</v>
      </c>
      <c r="AL96" s="7">
        <f t="shared" si="80"/>
        <v>145964401.16741928</v>
      </c>
      <c r="AM96" s="63">
        <f t="shared" si="80"/>
        <v>146848426.72240919</v>
      </c>
      <c r="AN96" s="63">
        <f t="shared" si="80"/>
        <v>147940064.79525915</v>
      </c>
      <c r="AO96" s="63">
        <f t="shared" si="80"/>
        <v>143998711.34842914</v>
      </c>
      <c r="AP96" s="63">
        <f t="shared" si="80"/>
        <v>132634365.53607918</v>
      </c>
      <c r="AQ96" s="63">
        <f t="shared" si="80"/>
        <v>126802902.5657292</v>
      </c>
      <c r="AR96" s="7">
        <f t="shared" si="80"/>
        <v>128960682.88429914</v>
      </c>
      <c r="AS96" s="7">
        <f t="shared" si="80"/>
        <v>129717132.53119911</v>
      </c>
      <c r="AT96" s="7">
        <f t="shared" si="80"/>
        <v>129809230.31900911</v>
      </c>
      <c r="AU96" s="7">
        <f t="shared" si="80"/>
        <v>130836202.33418907</v>
      </c>
      <c r="AV96" s="7">
        <f t="shared" si="80"/>
        <v>130276384.42986906</v>
      </c>
      <c r="AW96" s="7">
        <f t="shared" si="80"/>
        <v>131212834.98018904</v>
      </c>
      <c r="AX96" s="7">
        <f t="shared" si="80"/>
        <v>132647069.686939</v>
      </c>
      <c r="AY96" s="7">
        <f t="shared" si="80"/>
        <v>131362226.37175909</v>
      </c>
      <c r="AZ96" s="7">
        <f t="shared" si="80"/>
        <v>130822664.53657912</v>
      </c>
      <c r="BA96" s="7">
        <f t="shared" si="80"/>
        <v>136451785.67618906</v>
      </c>
      <c r="BB96" s="7">
        <f t="shared" si="80"/>
        <v>148601766.24472895</v>
      </c>
      <c r="BC96" s="7">
        <f t="shared" si="80"/>
        <v>153503193.68683892</v>
      </c>
      <c r="BD96" s="7">
        <f t="shared" si="80"/>
        <v>153948357.48621893</v>
      </c>
      <c r="BE96" s="7">
        <f t="shared" si="80"/>
        <v>152732728.48196891</v>
      </c>
      <c r="BF96" s="7">
        <f t="shared" si="80"/>
        <v>152366668.52498892</v>
      </c>
      <c r="BG96" s="7">
        <f t="shared" si="80"/>
        <v>152510017.19241893</v>
      </c>
      <c r="BH96" s="7">
        <f t="shared" si="80"/>
        <v>152413084.56197888</v>
      </c>
      <c r="BI96" s="7">
        <f t="shared" si="80"/>
        <v>152128747.55937889</v>
      </c>
      <c r="BJ96" s="7">
        <f t="shared" si="80"/>
        <v>151682310.17229897</v>
      </c>
      <c r="BK96" s="7">
        <f t="shared" si="80"/>
        <v>153052727.15710896</v>
      </c>
      <c r="BL96" s="7">
        <f t="shared" si="80"/>
        <v>153371275.20548898</v>
      </c>
      <c r="BM96" s="7">
        <f t="shared" si="80"/>
        <v>153772322.92448896</v>
      </c>
      <c r="BN96" s="7">
        <f t="shared" si="80"/>
        <v>152747847.821659</v>
      </c>
      <c r="BO96" s="7">
        <f t="shared" si="80"/>
        <v>154145376.59279898</v>
      </c>
      <c r="BP96" s="63">
        <f t="shared" si="80"/>
        <v>153557210.24257895</v>
      </c>
      <c r="BQ96" s="7">
        <f t="shared" si="80"/>
        <v>152955782.79433894</v>
      </c>
      <c r="BR96" s="7">
        <f t="shared" si="80"/>
        <v>153271479.79225895</v>
      </c>
      <c r="BS96" s="7">
        <f t="shared" si="80"/>
        <v>153586649.12670892</v>
      </c>
      <c r="BT96" s="7">
        <f t="shared" si="80"/>
        <v>153613806.95964897</v>
      </c>
      <c r="BU96" s="7">
        <f t="shared" si="80"/>
        <v>153795978.566939</v>
      </c>
      <c r="BV96" s="7">
        <f>BU96+BV7-BJ7</f>
        <v>153605604.02131897</v>
      </c>
      <c r="BW96" s="7">
        <f>BV96+BW7-BK7</f>
        <v>153432709.82467893</v>
      </c>
      <c r="BX96" s="7">
        <f>BW96+BX7-BL7</f>
        <v>153269755.25115889</v>
      </c>
      <c r="BY96" s="7">
        <f>BX96+BY7-BM7</f>
        <v>153500262.74683887</v>
      </c>
      <c r="BZ96" s="7">
        <f>BY96+BZ7-BN7</f>
        <v>153364168.43871883</v>
      </c>
      <c r="CA96" s="7">
        <f t="shared" ref="CA96:CQ99" si="81">BZ96+CA7-BO7</f>
        <v>152745184.45419884</v>
      </c>
      <c r="CB96" s="7">
        <f t="shared" si="81"/>
        <v>153810621.16609889</v>
      </c>
      <c r="CC96" s="7">
        <f t="shared" si="81"/>
        <v>154459584.2704089</v>
      </c>
      <c r="CD96" s="7">
        <f t="shared" si="81"/>
        <v>154850966.40917888</v>
      </c>
      <c r="CE96" s="7">
        <f t="shared" si="81"/>
        <v>154467386.80119887</v>
      </c>
      <c r="CF96" s="7">
        <f t="shared" si="81"/>
        <v>155339970.32446888</v>
      </c>
      <c r="CG96" s="7">
        <f t="shared" si="81"/>
        <v>156188761.21504897</v>
      </c>
      <c r="CH96" s="7">
        <f t="shared" si="81"/>
        <v>155987938.84424904</v>
      </c>
      <c r="CI96" s="7">
        <f t="shared" si="81"/>
        <v>156002547.07578918</v>
      </c>
      <c r="CJ96" s="7">
        <f t="shared" si="81"/>
        <v>157474831.79012927</v>
      </c>
      <c r="CK96" s="7">
        <f t="shared" si="81"/>
        <v>156407111.73457941</v>
      </c>
      <c r="CL96" s="7">
        <f t="shared" si="81"/>
        <v>158308015.51257953</v>
      </c>
      <c r="CM96" s="7">
        <f t="shared" si="81"/>
        <v>158776020.08341962</v>
      </c>
      <c r="CN96" s="7">
        <f t="shared" si="81"/>
        <v>157902915.44207969</v>
      </c>
      <c r="CO96" s="7">
        <f t="shared" si="81"/>
        <v>160010700.2042098</v>
      </c>
      <c r="CP96" s="7">
        <f t="shared" si="81"/>
        <v>159631131.0184198</v>
      </c>
      <c r="CQ96" s="7">
        <f t="shared" si="81"/>
        <v>160136110.95819992</v>
      </c>
      <c r="CR96" s="7">
        <f t="shared" ref="CR96:CT99" si="82">CQ96+CR7-CF7</f>
        <v>161315990.53000003</v>
      </c>
      <c r="CS96" s="7">
        <f t="shared" si="82"/>
        <v>161166737.77000004</v>
      </c>
      <c r="CT96" s="7">
        <f>CS96+CT7-CH7</f>
        <v>161994288.59000006</v>
      </c>
      <c r="CU96" s="7">
        <f>CT96+CU7-CI7</f>
        <v>163231570.16000009</v>
      </c>
      <c r="CV96" s="7">
        <v>163151523.13000008</v>
      </c>
      <c r="CW96" s="7">
        <v>164201663.32000005</v>
      </c>
      <c r="CX96" s="7">
        <v>164854155.56000006</v>
      </c>
      <c r="CY96" s="110">
        <v>166293765.67000011</v>
      </c>
    </row>
    <row r="97" spans="2:103">
      <c r="B97" s="29" t="s">
        <v>3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">
        <f>N31</f>
        <v>929523375.94722819</v>
      </c>
      <c r="O97" s="7">
        <f t="shared" si="80"/>
        <v>930822708.82707822</v>
      </c>
      <c r="P97" s="7">
        <f t="shared" si="80"/>
        <v>933249269.81568813</v>
      </c>
      <c r="Q97" s="7">
        <f t="shared" si="80"/>
        <v>927338484.0908581</v>
      </c>
      <c r="R97" s="7">
        <f t="shared" si="80"/>
        <v>934395504.17906809</v>
      </c>
      <c r="S97" s="7">
        <f t="shared" si="80"/>
        <v>927398874.29271805</v>
      </c>
      <c r="T97" s="7">
        <f t="shared" si="80"/>
        <v>929040954.57847798</v>
      </c>
      <c r="U97" s="7">
        <f t="shared" si="80"/>
        <v>935301520.31120789</v>
      </c>
      <c r="V97" s="7">
        <f t="shared" si="80"/>
        <v>934336817.89888787</v>
      </c>
      <c r="W97" s="7">
        <f t="shared" si="80"/>
        <v>929764543.74303782</v>
      </c>
      <c r="X97" s="7">
        <f t="shared" si="80"/>
        <v>933957372.32178783</v>
      </c>
      <c r="Y97" s="7">
        <f t="shared" si="80"/>
        <v>934814707.72587776</v>
      </c>
      <c r="Z97" s="8">
        <f t="shared" si="80"/>
        <v>935212087.45059788</v>
      </c>
      <c r="AA97" s="7">
        <f t="shared" si="80"/>
        <v>935907500.63193798</v>
      </c>
      <c r="AB97" s="7">
        <f t="shared" si="80"/>
        <v>934504957.20242798</v>
      </c>
      <c r="AC97" s="7">
        <f t="shared" si="80"/>
        <v>933079229.42904818</v>
      </c>
      <c r="AD97" s="7">
        <f t="shared" si="80"/>
        <v>942963512.67389834</v>
      </c>
      <c r="AE97" s="7">
        <f t="shared" si="80"/>
        <v>965386220.58152843</v>
      </c>
      <c r="AF97" s="7">
        <f t="shared" si="80"/>
        <v>966595245.5009284</v>
      </c>
      <c r="AG97" s="7">
        <f t="shared" si="80"/>
        <v>982706862.83803856</v>
      </c>
      <c r="AH97" s="63">
        <f t="shared" si="80"/>
        <v>988294526.75690842</v>
      </c>
      <c r="AI97" s="7">
        <f t="shared" si="80"/>
        <v>1003908131.2042882</v>
      </c>
      <c r="AJ97" s="7">
        <f t="shared" si="80"/>
        <v>1016278592.2142484</v>
      </c>
      <c r="AK97" s="63">
        <f t="shared" si="80"/>
        <v>1020139697.9379283</v>
      </c>
      <c r="AL97" s="7">
        <f t="shared" si="80"/>
        <v>1034565325.7458482</v>
      </c>
      <c r="AM97" s="63">
        <f t="shared" si="80"/>
        <v>1055065522.1854674</v>
      </c>
      <c r="AN97" s="63">
        <f t="shared" si="80"/>
        <v>1077963392.8432472</v>
      </c>
      <c r="AO97" s="63">
        <f t="shared" si="80"/>
        <v>1059503938.2204373</v>
      </c>
      <c r="AP97" s="63">
        <f t="shared" si="80"/>
        <v>973903965.34075737</v>
      </c>
      <c r="AQ97" s="63">
        <f t="shared" si="80"/>
        <v>921241085.27910745</v>
      </c>
      <c r="AR97" s="7">
        <f t="shared" si="80"/>
        <v>934634166.38111699</v>
      </c>
      <c r="AS97" s="7">
        <f t="shared" si="80"/>
        <v>939650312.25458658</v>
      </c>
      <c r="AT97" s="7">
        <f t="shared" si="80"/>
        <v>944592532.92240667</v>
      </c>
      <c r="AU97" s="7">
        <f t="shared" si="80"/>
        <v>959188471.74899662</v>
      </c>
      <c r="AV97" s="7">
        <f t="shared" si="80"/>
        <v>960038748.40402663</v>
      </c>
      <c r="AW97" s="7">
        <f t="shared" si="80"/>
        <v>972271949.90295708</v>
      </c>
      <c r="AX97" s="7">
        <f t="shared" si="80"/>
        <v>985710776.52515686</v>
      </c>
      <c r="AY97" s="7">
        <f t="shared" si="80"/>
        <v>978582390.9703176</v>
      </c>
      <c r="AZ97" s="7">
        <f t="shared" si="80"/>
        <v>979907449.30187762</v>
      </c>
      <c r="BA97" s="7">
        <f t="shared" si="80"/>
        <v>1032023435.4991269</v>
      </c>
      <c r="BB97" s="7">
        <f t="shared" si="80"/>
        <v>1121609440.0123167</v>
      </c>
      <c r="BC97" s="7">
        <f t="shared" si="80"/>
        <v>1195524598.494266</v>
      </c>
      <c r="BD97" s="7">
        <f t="shared" si="80"/>
        <v>1199543733.9209867</v>
      </c>
      <c r="BE97" s="7">
        <f t="shared" si="80"/>
        <v>1196688759.2836964</v>
      </c>
      <c r="BF97" s="7">
        <f t="shared" si="80"/>
        <v>1194697571.2036965</v>
      </c>
      <c r="BG97" s="7">
        <f t="shared" si="80"/>
        <v>1195271760.4238262</v>
      </c>
      <c r="BH97" s="7">
        <f t="shared" si="80"/>
        <v>1195967594.006516</v>
      </c>
      <c r="BI97" s="7">
        <f t="shared" si="80"/>
        <v>1193943611.0218153</v>
      </c>
      <c r="BJ97" s="7">
        <f t="shared" si="80"/>
        <v>1194006268.7942555</v>
      </c>
      <c r="BK97" s="7">
        <f t="shared" si="80"/>
        <v>1194782156.9751453</v>
      </c>
      <c r="BL97" s="7">
        <f t="shared" si="80"/>
        <v>1193221448.6851254</v>
      </c>
      <c r="BM97" s="7">
        <f t="shared" si="80"/>
        <v>1197098421.3438754</v>
      </c>
      <c r="BN97" s="7">
        <f t="shared" si="80"/>
        <v>1201564314.7270951</v>
      </c>
      <c r="BO97" s="7">
        <f t="shared" si="80"/>
        <v>1193897754.3830056</v>
      </c>
      <c r="BP97" s="63">
        <f t="shared" si="80"/>
        <v>1203087715.373235</v>
      </c>
      <c r="BQ97" s="7">
        <f t="shared" si="80"/>
        <v>1199889662.7337153</v>
      </c>
      <c r="BR97" s="7">
        <f t="shared" si="80"/>
        <v>1205874410.4037852</v>
      </c>
      <c r="BS97" s="7">
        <f t="shared" si="80"/>
        <v>1212616549.0924056</v>
      </c>
      <c r="BT97" s="7">
        <f t="shared" si="80"/>
        <v>1218927497.5637553</v>
      </c>
      <c r="BU97" s="7">
        <f t="shared" si="80"/>
        <v>1225896809.1439159</v>
      </c>
      <c r="BV97" s="7">
        <f t="shared" ref="BT97:BZ99" si="83">BU97+BV8-BJ8</f>
        <v>1228782387.7739756</v>
      </c>
      <c r="BW97" s="7">
        <f t="shared" si="83"/>
        <v>1244195663.183666</v>
      </c>
      <c r="BX97" s="7">
        <f t="shared" si="83"/>
        <v>1249480126.4158361</v>
      </c>
      <c r="BY97" s="7">
        <f t="shared" si="83"/>
        <v>1255336570.5333955</v>
      </c>
      <c r="BZ97" s="7">
        <f t="shared" si="83"/>
        <v>1258069752.4357157</v>
      </c>
      <c r="CA97" s="7">
        <f t="shared" si="81"/>
        <v>1251758807.8979955</v>
      </c>
      <c r="CB97" s="7">
        <f t="shared" si="81"/>
        <v>1263821728.2275653</v>
      </c>
      <c r="CC97" s="7">
        <f t="shared" si="81"/>
        <v>1272434371.6734257</v>
      </c>
      <c r="CD97" s="7">
        <f t="shared" si="81"/>
        <v>1276311393.1811757</v>
      </c>
      <c r="CE97" s="7">
        <f t="shared" si="81"/>
        <v>1274910100.7145655</v>
      </c>
      <c r="CF97" s="7">
        <f t="shared" si="81"/>
        <v>1287310873.4213612</v>
      </c>
      <c r="CG97" s="7">
        <f t="shared" si="81"/>
        <v>1300646427.8132911</v>
      </c>
      <c r="CH97" s="7">
        <f t="shared" si="81"/>
        <v>1301823852.6523912</v>
      </c>
      <c r="CI97" s="7">
        <f t="shared" si="81"/>
        <v>1302472514.5546913</v>
      </c>
      <c r="CJ97" s="7">
        <f t="shared" si="81"/>
        <v>1316875454.5124116</v>
      </c>
      <c r="CK97" s="7">
        <f t="shared" si="81"/>
        <v>1311000387.6823826</v>
      </c>
      <c r="CL97" s="7">
        <f t="shared" si="81"/>
        <v>1331911030.244663</v>
      </c>
      <c r="CM97" s="7">
        <f t="shared" si="81"/>
        <v>1339328694.9072337</v>
      </c>
      <c r="CN97" s="7">
        <f t="shared" si="81"/>
        <v>1336145126.9839046</v>
      </c>
      <c r="CO97" s="7">
        <f t="shared" si="81"/>
        <v>1360799161.9919248</v>
      </c>
      <c r="CP97" s="7">
        <f t="shared" si="81"/>
        <v>1360885580.8094246</v>
      </c>
      <c r="CQ97" s="7">
        <f t="shared" si="81"/>
        <v>1368407884.4897051</v>
      </c>
      <c r="CR97" s="7">
        <f t="shared" si="82"/>
        <v>1378830408.48</v>
      </c>
      <c r="CS97" s="7">
        <f t="shared" si="82"/>
        <v>1376474745.9800003</v>
      </c>
      <c r="CT97" s="7">
        <f t="shared" si="82"/>
        <v>1386448730.3000007</v>
      </c>
      <c r="CU97" s="7">
        <f t="shared" ref="CU97:CU99" si="84">CT97+CU8-CI8</f>
        <v>1402181681.4700007</v>
      </c>
      <c r="CV97" s="7">
        <v>1408463770.0300007</v>
      </c>
      <c r="CW97" s="7">
        <v>1422895312.4500008</v>
      </c>
      <c r="CX97" s="7">
        <v>1431805134.3300009</v>
      </c>
      <c r="CY97" s="110">
        <v>1450001240.7500007</v>
      </c>
    </row>
    <row r="98" spans="2:103">
      <c r="B98" s="29" t="s">
        <v>4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>
        <f>N32</f>
        <v>688765799.684479</v>
      </c>
      <c r="O98" s="7">
        <f t="shared" si="80"/>
        <v>685954851.63105893</v>
      </c>
      <c r="P98" s="7">
        <f t="shared" si="80"/>
        <v>686268964.79013896</v>
      </c>
      <c r="Q98" s="7">
        <f t="shared" si="80"/>
        <v>680475021.19408894</v>
      </c>
      <c r="R98" s="7">
        <f t="shared" si="80"/>
        <v>685991439.01785886</v>
      </c>
      <c r="S98" s="7">
        <f t="shared" si="80"/>
        <v>678707282.33205891</v>
      </c>
      <c r="T98" s="7">
        <f t="shared" si="80"/>
        <v>678747697.11513901</v>
      </c>
      <c r="U98" s="7">
        <f t="shared" si="80"/>
        <v>682883028.52691889</v>
      </c>
      <c r="V98" s="7">
        <f t="shared" si="80"/>
        <v>682047689.28761888</v>
      </c>
      <c r="W98" s="7">
        <f t="shared" si="80"/>
        <v>679101889.13900888</v>
      </c>
      <c r="X98" s="7">
        <f t="shared" si="80"/>
        <v>681609062.95847881</v>
      </c>
      <c r="Y98" s="7">
        <f t="shared" si="80"/>
        <v>680924763.59309876</v>
      </c>
      <c r="Z98" s="8">
        <f t="shared" si="80"/>
        <v>680755995.07158875</v>
      </c>
      <c r="AA98" s="7">
        <f t="shared" si="80"/>
        <v>679248108.13082886</v>
      </c>
      <c r="AB98" s="7">
        <f t="shared" si="80"/>
        <v>676722570.36966896</v>
      </c>
      <c r="AC98" s="7">
        <f t="shared" si="80"/>
        <v>679117793.42213905</v>
      </c>
      <c r="AD98" s="7">
        <f t="shared" si="80"/>
        <v>669887739.36662924</v>
      </c>
      <c r="AE98" s="7">
        <f t="shared" si="80"/>
        <v>665464887.05155933</v>
      </c>
      <c r="AF98" s="7">
        <f t="shared" si="80"/>
        <v>648408412.67115951</v>
      </c>
      <c r="AG98" s="7">
        <f t="shared" si="80"/>
        <v>646516979.16833973</v>
      </c>
      <c r="AH98" s="63">
        <f t="shared" si="80"/>
        <v>645163556.10787964</v>
      </c>
      <c r="AI98" s="7">
        <f t="shared" si="80"/>
        <v>643422584.09824896</v>
      </c>
      <c r="AJ98" s="7">
        <f t="shared" si="80"/>
        <v>636190272.33018816</v>
      </c>
      <c r="AK98" s="63">
        <f t="shared" si="80"/>
        <v>625231788.93996763</v>
      </c>
      <c r="AL98" s="7">
        <f t="shared" si="80"/>
        <v>620560149.74771702</v>
      </c>
      <c r="AM98" s="63">
        <f t="shared" si="80"/>
        <v>616410873.03482628</v>
      </c>
      <c r="AN98" s="63">
        <f t="shared" si="80"/>
        <v>619170603.22026503</v>
      </c>
      <c r="AO98" s="63">
        <f t="shared" si="80"/>
        <v>597168349.37670457</v>
      </c>
      <c r="AP98" s="63">
        <f t="shared" si="80"/>
        <v>548333661.19100451</v>
      </c>
      <c r="AQ98" s="63">
        <f t="shared" si="80"/>
        <v>526796510.1002543</v>
      </c>
      <c r="AR98" s="7">
        <f t="shared" si="80"/>
        <v>557044934.41011405</v>
      </c>
      <c r="AS98" s="7">
        <f t="shared" si="80"/>
        <v>572902117.8913641</v>
      </c>
      <c r="AT98" s="7">
        <f t="shared" si="80"/>
        <v>582664913.10759401</v>
      </c>
      <c r="AU98" s="7">
        <f t="shared" si="80"/>
        <v>600520488.1137836</v>
      </c>
      <c r="AV98" s="7">
        <f t="shared" si="80"/>
        <v>613472914.41050434</v>
      </c>
      <c r="AW98" s="7">
        <f t="shared" si="80"/>
        <v>635437319.44039452</v>
      </c>
      <c r="AX98" s="7">
        <f t="shared" si="80"/>
        <v>658504792.50639486</v>
      </c>
      <c r="AY98" s="7">
        <f t="shared" si="80"/>
        <v>667295384.88915467</v>
      </c>
      <c r="AZ98" s="7">
        <f t="shared" si="80"/>
        <v>678496796.72169542</v>
      </c>
      <c r="BA98" s="7">
        <f t="shared" si="80"/>
        <v>717062796.96924615</v>
      </c>
      <c r="BB98" s="7">
        <f t="shared" si="80"/>
        <v>782572923.70904553</v>
      </c>
      <c r="BC98" s="7">
        <f t="shared" si="80"/>
        <v>839698621.62944555</v>
      </c>
      <c r="BD98" s="7">
        <f t="shared" si="80"/>
        <v>835261627.04038537</v>
      </c>
      <c r="BE98" s="7">
        <f t="shared" si="80"/>
        <v>831787818.77065516</v>
      </c>
      <c r="BF98" s="7">
        <f t="shared" si="80"/>
        <v>826833226.42512524</v>
      </c>
      <c r="BG98" s="7">
        <f t="shared" si="80"/>
        <v>828290320.56133556</v>
      </c>
      <c r="BH98" s="7">
        <f t="shared" si="80"/>
        <v>830500975.17462564</v>
      </c>
      <c r="BI98" s="7">
        <f t="shared" si="80"/>
        <v>827849473.65949559</v>
      </c>
      <c r="BJ98" s="7">
        <f t="shared" si="80"/>
        <v>823849953.10308552</v>
      </c>
      <c r="BK98" s="7">
        <f t="shared" si="80"/>
        <v>824059354.02568567</v>
      </c>
      <c r="BL98" s="7">
        <f t="shared" si="80"/>
        <v>822574655.67094576</v>
      </c>
      <c r="BM98" s="7">
        <f t="shared" si="80"/>
        <v>824464514.62480545</v>
      </c>
      <c r="BN98" s="7">
        <f t="shared" si="80"/>
        <v>825963515.26400554</v>
      </c>
      <c r="BO98" s="7">
        <f t="shared" si="80"/>
        <v>815806902.80349553</v>
      </c>
      <c r="BP98" s="63">
        <f t="shared" si="80"/>
        <v>821897030.20163584</v>
      </c>
      <c r="BQ98" s="7">
        <f t="shared" si="80"/>
        <v>816229344.48195541</v>
      </c>
      <c r="BR98" s="7">
        <f t="shared" si="80"/>
        <v>817931434.51299536</v>
      </c>
      <c r="BS98" s="7">
        <f t="shared" si="80"/>
        <v>819172683.0694654</v>
      </c>
      <c r="BT98" s="7">
        <f t="shared" si="83"/>
        <v>820337682.58765531</v>
      </c>
      <c r="BU98" s="7">
        <f t="shared" si="83"/>
        <v>821347138.10559523</v>
      </c>
      <c r="BV98" s="7">
        <f t="shared" si="83"/>
        <v>820406265.88091528</v>
      </c>
      <c r="BW98" s="7">
        <f t="shared" si="83"/>
        <v>827077650.4524256</v>
      </c>
      <c r="BX98" s="7">
        <f t="shared" si="83"/>
        <v>827258040.37385535</v>
      </c>
      <c r="BY98" s="7">
        <f t="shared" si="83"/>
        <v>826246460.72999525</v>
      </c>
      <c r="BZ98" s="7">
        <f t="shared" si="83"/>
        <v>823601730.37186527</v>
      </c>
      <c r="CA98" s="7">
        <f t="shared" si="81"/>
        <v>815011444.40199506</v>
      </c>
      <c r="CB98" s="7">
        <f t="shared" si="81"/>
        <v>818209249.18854499</v>
      </c>
      <c r="CC98" s="7">
        <f t="shared" si="81"/>
        <v>821472983.12221515</v>
      </c>
      <c r="CD98" s="7">
        <f t="shared" si="81"/>
        <v>821435146.23798513</v>
      </c>
      <c r="CE98" s="7">
        <f t="shared" si="81"/>
        <v>819129085.31982553</v>
      </c>
      <c r="CF98" s="7">
        <f t="shared" si="81"/>
        <v>825950497.76446021</v>
      </c>
      <c r="CG98" s="7">
        <f t="shared" si="81"/>
        <v>831842406.88684094</v>
      </c>
      <c r="CH98" s="7">
        <f t="shared" si="81"/>
        <v>831527033.3021313</v>
      </c>
      <c r="CI98" s="7">
        <f t="shared" si="81"/>
        <v>829204157.73180151</v>
      </c>
      <c r="CJ98" s="7">
        <f t="shared" si="81"/>
        <v>836836976.46532214</v>
      </c>
      <c r="CK98" s="7">
        <f t="shared" si="81"/>
        <v>828225488.84030235</v>
      </c>
      <c r="CL98" s="7">
        <f t="shared" si="81"/>
        <v>837514720.33227289</v>
      </c>
      <c r="CM98" s="7">
        <f t="shared" si="81"/>
        <v>837115240.3811233</v>
      </c>
      <c r="CN98" s="7">
        <f t="shared" si="81"/>
        <v>830478170.84777343</v>
      </c>
      <c r="CO98" s="7">
        <f t="shared" si="81"/>
        <v>840958932.50506389</v>
      </c>
      <c r="CP98" s="7">
        <f t="shared" si="81"/>
        <v>839805181.41686404</v>
      </c>
      <c r="CQ98" s="7">
        <f t="shared" si="81"/>
        <v>840029459.4557544</v>
      </c>
      <c r="CR98" s="7">
        <f t="shared" si="82"/>
        <v>840703906.50999999</v>
      </c>
      <c r="CS98" s="7">
        <f t="shared" si="82"/>
        <v>834869589.42999995</v>
      </c>
      <c r="CT98" s="7">
        <f t="shared" si="82"/>
        <v>836655312.39999998</v>
      </c>
      <c r="CU98" s="7">
        <f t="shared" si="84"/>
        <v>839205730.85000026</v>
      </c>
      <c r="CV98" s="7">
        <v>835944418.20000029</v>
      </c>
      <c r="CW98" s="7">
        <v>839900692.42000031</v>
      </c>
      <c r="CX98" s="7">
        <v>840639425.41000032</v>
      </c>
      <c r="CY98" s="110">
        <v>846644185.33000028</v>
      </c>
    </row>
    <row r="99" spans="2:103">
      <c r="B99" s="29" t="s">
        <v>5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">
        <f>N33</f>
        <v>365580850.67000008</v>
      </c>
      <c r="O99" s="7">
        <f t="shared" si="80"/>
        <v>366923598.00000012</v>
      </c>
      <c r="P99" s="7">
        <f t="shared" si="80"/>
        <v>368886788.09000015</v>
      </c>
      <c r="Q99" s="7">
        <f t="shared" si="80"/>
        <v>367843981.03000015</v>
      </c>
      <c r="R99" s="7">
        <f t="shared" si="80"/>
        <v>372126364.54000014</v>
      </c>
      <c r="S99" s="7">
        <f t="shared" si="80"/>
        <v>371832305.82000017</v>
      </c>
      <c r="T99" s="7">
        <f t="shared" si="80"/>
        <v>372757911.98000014</v>
      </c>
      <c r="U99" s="7">
        <f t="shared" si="80"/>
        <v>375529015.23000014</v>
      </c>
      <c r="V99" s="7">
        <f t="shared" si="80"/>
        <v>376103253.72000015</v>
      </c>
      <c r="W99" s="7">
        <f t="shared" si="80"/>
        <v>374690957.7300002</v>
      </c>
      <c r="X99" s="7">
        <f t="shared" si="80"/>
        <v>377293178.65000021</v>
      </c>
      <c r="Y99" s="7">
        <f t="shared" si="80"/>
        <v>380612531.03000021</v>
      </c>
      <c r="Z99" s="8">
        <f t="shared" si="80"/>
        <v>380533243.52000022</v>
      </c>
      <c r="AA99" s="7">
        <f t="shared" si="80"/>
        <v>381572953.57000017</v>
      </c>
      <c r="AB99" s="7">
        <f t="shared" si="80"/>
        <v>382455601.66000021</v>
      </c>
      <c r="AC99" s="7">
        <f t="shared" si="80"/>
        <v>382705961.1000002</v>
      </c>
      <c r="AD99" s="7">
        <f t="shared" si="80"/>
        <v>384639842.65000021</v>
      </c>
      <c r="AE99" s="7">
        <f t="shared" si="80"/>
        <v>386521539.97000021</v>
      </c>
      <c r="AF99" s="7">
        <f t="shared" si="80"/>
        <v>385114103.46000022</v>
      </c>
      <c r="AG99" s="7">
        <f t="shared" si="80"/>
        <v>387387603.44000024</v>
      </c>
      <c r="AH99" s="63">
        <f t="shared" si="80"/>
        <v>387815468.74000025</v>
      </c>
      <c r="AI99" s="7">
        <f t="shared" si="80"/>
        <v>390415767.84000021</v>
      </c>
      <c r="AJ99" s="7">
        <f t="shared" si="80"/>
        <v>391848767.59000021</v>
      </c>
      <c r="AK99" s="63">
        <f t="shared" si="80"/>
        <v>391209472.70000023</v>
      </c>
      <c r="AL99" s="7">
        <f t="shared" si="80"/>
        <v>393634029.3500002</v>
      </c>
      <c r="AM99" s="63">
        <f t="shared" si="80"/>
        <v>398105848.21000022</v>
      </c>
      <c r="AN99" s="63">
        <f t="shared" si="80"/>
        <v>400476106.33000022</v>
      </c>
      <c r="AO99" s="63">
        <f t="shared" si="80"/>
        <v>389126114.40000027</v>
      </c>
      <c r="AP99" s="63">
        <f t="shared" si="80"/>
        <v>360339703.28000027</v>
      </c>
      <c r="AQ99" s="63">
        <f t="shared" si="80"/>
        <v>362211955.44000024</v>
      </c>
      <c r="AR99" s="7">
        <f t="shared" si="80"/>
        <v>382086476.14000022</v>
      </c>
      <c r="AS99" s="7">
        <f t="shared" si="80"/>
        <v>389049531.65000021</v>
      </c>
      <c r="AT99" s="7">
        <f t="shared" si="80"/>
        <v>390606423.5400002</v>
      </c>
      <c r="AU99" s="7">
        <f t="shared" si="80"/>
        <v>393282441.5400002</v>
      </c>
      <c r="AV99" s="7">
        <f t="shared" si="80"/>
        <v>388062015.9800002</v>
      </c>
      <c r="AW99" s="7">
        <f t="shared" si="80"/>
        <v>388758981.53000021</v>
      </c>
      <c r="AX99" s="7">
        <f t="shared" si="80"/>
        <v>398798170.12000018</v>
      </c>
      <c r="AY99" s="7">
        <f t="shared" si="80"/>
        <v>398719539.76000023</v>
      </c>
      <c r="AZ99" s="7">
        <f t="shared" si="80"/>
        <v>401880989.26000023</v>
      </c>
      <c r="BA99" s="7">
        <f t="shared" si="80"/>
        <v>418345130.80000019</v>
      </c>
      <c r="BB99" s="7">
        <f t="shared" si="80"/>
        <v>445663282.31000018</v>
      </c>
      <c r="BC99" s="7">
        <f t="shared" si="80"/>
        <v>454374181.5400002</v>
      </c>
      <c r="BD99" s="7">
        <f t="shared" si="80"/>
        <v>432920926.22000021</v>
      </c>
      <c r="BE99" s="7">
        <f t="shared" si="80"/>
        <v>429249931.24000019</v>
      </c>
      <c r="BF99" s="7">
        <f t="shared" si="80"/>
        <v>429623409.19000018</v>
      </c>
      <c r="BG99" s="7">
        <f t="shared" si="80"/>
        <v>433706133.15000021</v>
      </c>
      <c r="BH99" s="7">
        <f t="shared" si="80"/>
        <v>438935261.86000019</v>
      </c>
      <c r="BI99" s="7">
        <f t="shared" si="80"/>
        <v>441119222.47000015</v>
      </c>
      <c r="BJ99" s="7">
        <f t="shared" si="80"/>
        <v>438372220.39000016</v>
      </c>
      <c r="BK99" s="7">
        <f t="shared" si="80"/>
        <v>437444683.40000021</v>
      </c>
      <c r="BL99" s="7">
        <f t="shared" si="80"/>
        <v>437901120.4800002</v>
      </c>
      <c r="BM99" s="7">
        <f t="shared" si="80"/>
        <v>441060497.72000021</v>
      </c>
      <c r="BN99" s="7">
        <f t="shared" si="80"/>
        <v>444818241.51000023</v>
      </c>
      <c r="BO99" s="7">
        <f t="shared" si="80"/>
        <v>439814255.50000024</v>
      </c>
      <c r="BP99" s="63">
        <f t="shared" si="80"/>
        <v>449232015.23000026</v>
      </c>
      <c r="BQ99" s="7">
        <f t="shared" si="80"/>
        <v>449349096.71000028</v>
      </c>
      <c r="BR99" s="7">
        <f t="shared" si="80"/>
        <v>450090515.01000023</v>
      </c>
      <c r="BS99" s="7">
        <f t="shared" si="80"/>
        <v>453964798.76000023</v>
      </c>
      <c r="BT99" s="7">
        <f t="shared" si="83"/>
        <v>456403946.16000026</v>
      </c>
      <c r="BU99" s="7">
        <f t="shared" si="83"/>
        <v>458863737.83000028</v>
      </c>
      <c r="BV99" s="7">
        <f t="shared" si="83"/>
        <v>458786777.34000027</v>
      </c>
      <c r="BW99" s="7">
        <f t="shared" si="83"/>
        <v>463466130.5600003</v>
      </c>
      <c r="BX99" s="7">
        <f t="shared" si="83"/>
        <v>462940247.17000031</v>
      </c>
      <c r="BY99" s="7">
        <f t="shared" si="83"/>
        <v>465684319.30000031</v>
      </c>
      <c r="BZ99" s="7">
        <f t="shared" si="83"/>
        <v>466126339.45000029</v>
      </c>
      <c r="CA99" s="7">
        <f t="shared" si="81"/>
        <v>466720430.47000027</v>
      </c>
      <c r="CB99" s="7">
        <f t="shared" si="81"/>
        <v>471347230.65000027</v>
      </c>
      <c r="CC99" s="7">
        <f t="shared" si="81"/>
        <v>471579407.22000027</v>
      </c>
      <c r="CD99" s="7">
        <f t="shared" si="81"/>
        <v>471704790.51000029</v>
      </c>
      <c r="CE99" s="7">
        <f t="shared" si="81"/>
        <v>472137303.43000025</v>
      </c>
      <c r="CF99" s="7">
        <f t="shared" si="81"/>
        <v>473090046.80188024</v>
      </c>
      <c r="CG99" s="7">
        <f t="shared" si="81"/>
        <v>474946045.08188021</v>
      </c>
      <c r="CH99" s="7">
        <f t="shared" si="81"/>
        <v>475280051.88188022</v>
      </c>
      <c r="CI99" s="7">
        <f t="shared" si="81"/>
        <v>475228977.63188022</v>
      </c>
      <c r="CJ99" s="7">
        <f t="shared" si="81"/>
        <v>479307608.43188018</v>
      </c>
      <c r="CK99" s="7">
        <f t="shared" si="81"/>
        <v>476513177.06188017</v>
      </c>
      <c r="CL99" s="7">
        <f t="shared" si="81"/>
        <v>483114897.25188017</v>
      </c>
      <c r="CM99" s="7">
        <f t="shared" si="81"/>
        <v>483849674.28188014</v>
      </c>
      <c r="CN99" s="7">
        <f t="shared" si="81"/>
        <v>480632617.1318801</v>
      </c>
      <c r="CO99" s="7">
        <f t="shared" si="81"/>
        <v>486533452.36188006</v>
      </c>
      <c r="CP99" s="7">
        <f t="shared" si="81"/>
        <v>486886889.81188005</v>
      </c>
      <c r="CQ99" s="7">
        <f t="shared" si="81"/>
        <v>486491121.57188004</v>
      </c>
      <c r="CR99" s="7">
        <f t="shared" si="82"/>
        <v>492534730.10000002</v>
      </c>
      <c r="CS99" s="7">
        <f t="shared" si="82"/>
        <v>494638721.33000004</v>
      </c>
      <c r="CT99" s="7">
        <f t="shared" si="82"/>
        <v>495427710.47000003</v>
      </c>
      <c r="CU99" s="7">
        <f t="shared" si="84"/>
        <v>499372942.59000003</v>
      </c>
      <c r="CV99" s="7">
        <v>498934534.18000007</v>
      </c>
      <c r="CW99" s="7">
        <v>501633329.16000003</v>
      </c>
      <c r="CX99" s="7">
        <v>501851835.56</v>
      </c>
      <c r="CY99" s="110">
        <v>505595819.25999999</v>
      </c>
    </row>
    <row r="100" spans="2:103">
      <c r="B100" s="53" t="s">
        <v>30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>
        <f>N34</f>
        <v>158602367.10008019</v>
      </c>
      <c r="O100" s="7">
        <f t="shared" ref="O100:BZ100" si="85">N100+(O11+O12)-(C11+C12)</f>
        <v>159548292.77952015</v>
      </c>
      <c r="P100" s="7">
        <f t="shared" si="85"/>
        <v>160515209.61128017</v>
      </c>
      <c r="Q100" s="7">
        <f t="shared" si="85"/>
        <v>160531141.00132018</v>
      </c>
      <c r="R100" s="7">
        <f t="shared" si="85"/>
        <v>162219636.73274013</v>
      </c>
      <c r="S100" s="7">
        <f t="shared" si="85"/>
        <v>161463216.40381011</v>
      </c>
      <c r="T100" s="7">
        <f t="shared" si="85"/>
        <v>162312172.53325009</v>
      </c>
      <c r="U100" s="7">
        <f t="shared" si="85"/>
        <v>163845484.70148003</v>
      </c>
      <c r="V100" s="7">
        <f t="shared" si="85"/>
        <v>163959460.30238003</v>
      </c>
      <c r="W100" s="7">
        <f t="shared" si="85"/>
        <v>163664769.65139002</v>
      </c>
      <c r="X100" s="7">
        <f t="shared" si="85"/>
        <v>165020521.10372001</v>
      </c>
      <c r="Y100" s="7">
        <f t="shared" si="85"/>
        <v>165602864.37890002</v>
      </c>
      <c r="Z100" s="8">
        <f t="shared" si="85"/>
        <v>166252122.05982003</v>
      </c>
      <c r="AA100" s="7">
        <f t="shared" si="85"/>
        <v>166756783.40129003</v>
      </c>
      <c r="AB100" s="7">
        <f t="shared" si="85"/>
        <v>167110136.77353001</v>
      </c>
      <c r="AC100" s="7">
        <f t="shared" si="85"/>
        <v>167168472.07792997</v>
      </c>
      <c r="AD100" s="7">
        <f t="shared" si="85"/>
        <v>168538767.85722995</v>
      </c>
      <c r="AE100" s="7">
        <f t="shared" si="85"/>
        <v>171316960.29939994</v>
      </c>
      <c r="AF100" s="7">
        <f t="shared" si="85"/>
        <v>170520056.37885994</v>
      </c>
      <c r="AG100" s="7">
        <f t="shared" si="85"/>
        <v>172269221.98551995</v>
      </c>
      <c r="AH100" s="63">
        <f t="shared" si="85"/>
        <v>172696384.19137996</v>
      </c>
      <c r="AI100" s="7">
        <f t="shared" si="85"/>
        <v>174589582.06008995</v>
      </c>
      <c r="AJ100" s="7">
        <f t="shared" si="85"/>
        <v>175784839.42017993</v>
      </c>
      <c r="AK100" s="63">
        <f t="shared" si="85"/>
        <v>175476037.54430991</v>
      </c>
      <c r="AL100" s="7">
        <f t="shared" si="85"/>
        <v>177127089.54024988</v>
      </c>
      <c r="AM100" s="63">
        <f t="shared" si="85"/>
        <v>179120327.96703988</v>
      </c>
      <c r="AN100" s="63">
        <f t="shared" si="85"/>
        <v>181587654.93732986</v>
      </c>
      <c r="AO100" s="63">
        <f t="shared" si="85"/>
        <v>177877723.51658988</v>
      </c>
      <c r="AP100" s="63">
        <f t="shared" si="85"/>
        <v>163485968.47083989</v>
      </c>
      <c r="AQ100" s="63">
        <f t="shared" si="85"/>
        <v>155769912.10888988</v>
      </c>
      <c r="AR100" s="7">
        <f t="shared" si="85"/>
        <v>159992550.83273983</v>
      </c>
      <c r="AS100" s="7">
        <f t="shared" si="85"/>
        <v>162349032.2575098</v>
      </c>
      <c r="AT100" s="7">
        <f t="shared" si="85"/>
        <v>163836572.53565976</v>
      </c>
      <c r="AU100" s="7">
        <f t="shared" si="85"/>
        <v>167002477.17692977</v>
      </c>
      <c r="AV100" s="7">
        <f t="shared" si="85"/>
        <v>168236618.07534978</v>
      </c>
      <c r="AW100" s="7">
        <f t="shared" si="85"/>
        <v>171922929.34200978</v>
      </c>
      <c r="AX100" s="7">
        <f t="shared" si="85"/>
        <v>175699875.7631498</v>
      </c>
      <c r="AY100" s="7">
        <f t="shared" si="85"/>
        <v>175747897.77528977</v>
      </c>
      <c r="AZ100" s="7">
        <f t="shared" si="85"/>
        <v>177446947.61596978</v>
      </c>
      <c r="BA100" s="7">
        <f t="shared" si="85"/>
        <v>186915945.95507973</v>
      </c>
      <c r="BB100" s="7">
        <f t="shared" si="85"/>
        <v>203050822.46929973</v>
      </c>
      <c r="BC100" s="7">
        <f t="shared" si="85"/>
        <v>216216318.4713397</v>
      </c>
      <c r="BD100" s="7">
        <f t="shared" si="85"/>
        <v>217443496.48471972</v>
      </c>
      <c r="BE100" s="7">
        <f t="shared" si="85"/>
        <v>217160748.41153973</v>
      </c>
      <c r="BF100" s="7">
        <f t="shared" si="85"/>
        <v>216730831.93622977</v>
      </c>
      <c r="BG100" s="7">
        <f t="shared" si="85"/>
        <v>217356705.71225974</v>
      </c>
      <c r="BH100" s="7">
        <f t="shared" si="85"/>
        <v>217759743.59093973</v>
      </c>
      <c r="BI100" s="7">
        <f t="shared" si="85"/>
        <v>217402630.60254973</v>
      </c>
      <c r="BJ100" s="7">
        <f t="shared" si="85"/>
        <v>217078359.01110977</v>
      </c>
      <c r="BK100" s="7">
        <f t="shared" si="85"/>
        <v>217583924.82180977</v>
      </c>
      <c r="BL100" s="7">
        <f t="shared" si="85"/>
        <v>217366960.47998977</v>
      </c>
      <c r="BM100" s="7">
        <f t="shared" si="85"/>
        <v>217827084.06279978</v>
      </c>
      <c r="BN100" s="7">
        <f t="shared" si="85"/>
        <v>218525654.96347976</v>
      </c>
      <c r="BO100" s="7">
        <f t="shared" si="85"/>
        <v>217362967.75126976</v>
      </c>
      <c r="BP100" s="63">
        <f t="shared" si="85"/>
        <v>218130615.63719973</v>
      </c>
      <c r="BQ100" s="7">
        <f t="shared" si="85"/>
        <v>217578413.62620977</v>
      </c>
      <c r="BR100" s="7">
        <f t="shared" si="85"/>
        <v>218358427.12228978</v>
      </c>
      <c r="BS100" s="7">
        <f t="shared" si="85"/>
        <v>219576156.59068978</v>
      </c>
      <c r="BT100" s="7">
        <f t="shared" si="85"/>
        <v>220669342.37125978</v>
      </c>
      <c r="BU100" s="7">
        <f t="shared" si="85"/>
        <v>221887809.52811977</v>
      </c>
      <c r="BV100" s="7">
        <f t="shared" si="85"/>
        <v>222329844.34336978</v>
      </c>
      <c r="BW100" s="7">
        <f t="shared" si="85"/>
        <v>226459910.59567979</v>
      </c>
      <c r="BX100" s="7">
        <f t="shared" si="85"/>
        <v>229847246.56271979</v>
      </c>
      <c r="BY100" s="7">
        <f t="shared" si="85"/>
        <v>233390621.31895977</v>
      </c>
      <c r="BZ100" s="7">
        <f t="shared" si="85"/>
        <v>236288615.76222977</v>
      </c>
      <c r="CA100" s="7">
        <f t="shared" ref="CA100:CQ100" si="86">BZ100+(CA11+CA12)-(BO11+BO12)</f>
        <v>237414547.06715977</v>
      </c>
      <c r="CB100" s="7">
        <f t="shared" si="86"/>
        <v>242249740.46725979</v>
      </c>
      <c r="CC100" s="7">
        <f t="shared" si="86"/>
        <v>246285636.80859977</v>
      </c>
      <c r="CD100" s="7">
        <f t="shared" si="86"/>
        <v>248388055.81844977</v>
      </c>
      <c r="CE100" s="7">
        <f t="shared" si="86"/>
        <v>250771020.40290973</v>
      </c>
      <c r="CF100" s="7">
        <f t="shared" si="86"/>
        <v>256855556.76775467</v>
      </c>
      <c r="CG100" s="7">
        <f t="shared" si="86"/>
        <v>263920813.81981465</v>
      </c>
      <c r="CH100" s="7">
        <f t="shared" si="86"/>
        <v>268486153.89296466</v>
      </c>
      <c r="CI100" s="7">
        <f t="shared" si="86"/>
        <v>271895630.49609464</v>
      </c>
      <c r="CJ100" s="7">
        <f t="shared" si="86"/>
        <v>277708059.78083462</v>
      </c>
      <c r="CK100" s="7">
        <f t="shared" si="86"/>
        <v>279380395.10525459</v>
      </c>
      <c r="CL100" s="7">
        <f t="shared" si="86"/>
        <v>284671726.92950463</v>
      </c>
      <c r="CM100" s="7">
        <f t="shared" si="86"/>
        <v>289511694.47816467</v>
      </c>
      <c r="CN100" s="7">
        <f t="shared" si="86"/>
        <v>291485583.19440472</v>
      </c>
      <c r="CO100" s="7">
        <f t="shared" si="86"/>
        <v>299679228.8847847</v>
      </c>
      <c r="CP100" s="7">
        <f t="shared" si="86"/>
        <v>300974932.35808468</v>
      </c>
      <c r="CQ100" s="7">
        <f t="shared" si="86"/>
        <v>304857293.36386472</v>
      </c>
      <c r="CR100" s="7">
        <f t="shared" ref="CR100:CY100" si="87">CQ100+(CR11+CR12)-(CF11+CF12)</f>
        <v>309131108.44999981</v>
      </c>
      <c r="CS100" s="7">
        <f t="shared" si="87"/>
        <v>309188022.67999983</v>
      </c>
      <c r="CT100" s="7">
        <f t="shared" si="87"/>
        <v>312111201.13999981</v>
      </c>
      <c r="CU100" s="7">
        <f t="shared" si="87"/>
        <v>315615621.11999983</v>
      </c>
      <c r="CV100" s="7">
        <v>316925690.34999979</v>
      </c>
      <c r="CW100" s="7">
        <v>320218573.04999983</v>
      </c>
      <c r="CX100" s="7">
        <v>322797397.81999981</v>
      </c>
      <c r="CY100" s="110">
        <v>326929533.49999982</v>
      </c>
    </row>
    <row r="101" spans="2:103" s="384" customFormat="1" ht="13.15">
      <c r="B101" s="38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4"/>
      <c r="O101" s="393"/>
      <c r="P101" s="393"/>
      <c r="Q101" s="393"/>
      <c r="R101" s="393"/>
      <c r="S101" s="393"/>
      <c r="T101" s="393"/>
      <c r="U101" s="393"/>
      <c r="V101" s="393"/>
      <c r="W101" s="393"/>
      <c r="X101" s="393"/>
      <c r="Y101" s="393">
        <f>SUM(Y96:Y100)</f>
        <v>2307863806.6089559</v>
      </c>
      <c r="Z101" s="393">
        <f t="shared" ref="Z101:CB101" si="88">SUM(Z96:Z100)</f>
        <v>2308566313.7152762</v>
      </c>
      <c r="AA101" s="393">
        <f t="shared" si="88"/>
        <v>2309377385.9093661</v>
      </c>
      <c r="AB101" s="393">
        <f t="shared" si="88"/>
        <v>2306653459.0325365</v>
      </c>
      <c r="AC101" s="393">
        <f t="shared" si="88"/>
        <v>2307623318.4615965</v>
      </c>
      <c r="AD101" s="393">
        <f t="shared" si="88"/>
        <v>2311873020.934247</v>
      </c>
      <c r="AE101" s="393">
        <f t="shared" si="88"/>
        <v>2335603140.5035372</v>
      </c>
      <c r="AF101" s="393">
        <f t="shared" si="88"/>
        <v>2316324140.2382975</v>
      </c>
      <c r="AG101" s="393">
        <f t="shared" si="88"/>
        <v>2334923698.4607277</v>
      </c>
      <c r="AH101" s="393">
        <f t="shared" si="88"/>
        <v>2339780917.6977277</v>
      </c>
      <c r="AI101" s="393">
        <f t="shared" si="88"/>
        <v>2358764153.1274667</v>
      </c>
      <c r="AJ101" s="393">
        <f t="shared" si="88"/>
        <v>2366502484.6565156</v>
      </c>
      <c r="AK101" s="393">
        <f t="shared" si="88"/>
        <v>2357496562.2425957</v>
      </c>
      <c r="AL101" s="393">
        <f t="shared" si="88"/>
        <v>2371850995.5512347</v>
      </c>
      <c r="AM101" s="393">
        <f t="shared" si="88"/>
        <v>2395550998.1197429</v>
      </c>
      <c r="AN101" s="393">
        <f t="shared" si="88"/>
        <v>2427137822.1261015</v>
      </c>
      <c r="AO101" s="393">
        <f t="shared" si="88"/>
        <v>2367674836.8621607</v>
      </c>
      <c r="AP101" s="393">
        <f t="shared" si="88"/>
        <v>2178697663.8186812</v>
      </c>
      <c r="AQ101" s="393">
        <f t="shared" si="88"/>
        <v>2092822365.4939811</v>
      </c>
      <c r="AR101" s="393">
        <f t="shared" si="88"/>
        <v>2162718810.6482701</v>
      </c>
      <c r="AS101" s="393">
        <f t="shared" si="88"/>
        <v>2193668126.5846596</v>
      </c>
      <c r="AT101" s="393">
        <f t="shared" si="88"/>
        <v>2211509672.4246697</v>
      </c>
      <c r="AU101" s="393">
        <f t="shared" si="88"/>
        <v>2250830080.9138994</v>
      </c>
      <c r="AV101" s="393">
        <f t="shared" si="88"/>
        <v>2260086681.2997499</v>
      </c>
      <c r="AW101" s="393">
        <f t="shared" si="88"/>
        <v>2299604015.1955509</v>
      </c>
      <c r="AX101" s="393">
        <f t="shared" si="88"/>
        <v>2351360684.6016407</v>
      </c>
      <c r="AY101" s="393">
        <f t="shared" si="88"/>
        <v>2351707439.7665215</v>
      </c>
      <c r="AZ101" s="393">
        <f t="shared" si="88"/>
        <v>2368554847.4361219</v>
      </c>
      <c r="BA101" s="393">
        <f t="shared" si="88"/>
        <v>2490799094.8996415</v>
      </c>
      <c r="BB101" s="393">
        <f t="shared" si="88"/>
        <v>2701498234.7453914</v>
      </c>
      <c r="BC101" s="393">
        <f t="shared" si="88"/>
        <v>2859316913.8218904</v>
      </c>
      <c r="BD101" s="393">
        <f t="shared" si="88"/>
        <v>2839118141.1523108</v>
      </c>
      <c r="BE101" s="393">
        <f t="shared" si="88"/>
        <v>2827619986.1878605</v>
      </c>
      <c r="BF101" s="393">
        <f t="shared" si="88"/>
        <v>2820251707.2800403</v>
      </c>
      <c r="BG101" s="393">
        <f t="shared" si="88"/>
        <v>2827134937.0398407</v>
      </c>
      <c r="BH101" s="393">
        <f t="shared" si="88"/>
        <v>2835576659.1940598</v>
      </c>
      <c r="BI101" s="393">
        <f t="shared" si="88"/>
        <v>2832443685.3132396</v>
      </c>
      <c r="BJ101" s="393">
        <f t="shared" si="88"/>
        <v>2824989111.4707503</v>
      </c>
      <c r="BK101" s="393">
        <f t="shared" si="88"/>
        <v>2826922846.3797498</v>
      </c>
      <c r="BL101" s="393">
        <f t="shared" si="88"/>
        <v>2824435460.5215502</v>
      </c>
      <c r="BM101" s="393">
        <f t="shared" si="88"/>
        <v>2834222840.6759701</v>
      </c>
      <c r="BN101" s="393">
        <f t="shared" si="88"/>
        <v>2843619574.2862396</v>
      </c>
      <c r="BO101" s="393">
        <f t="shared" si="88"/>
        <v>2821027257.0305705</v>
      </c>
      <c r="BP101" s="395">
        <f t="shared" si="88"/>
        <v>2845904586.6846499</v>
      </c>
      <c r="BQ101" s="393">
        <f t="shared" si="88"/>
        <v>2836002300.3462195</v>
      </c>
      <c r="BR101" s="393">
        <f t="shared" si="88"/>
        <v>2845526266.8413296</v>
      </c>
      <c r="BS101" s="393">
        <f t="shared" si="88"/>
        <v>2858916836.6392698</v>
      </c>
      <c r="BT101" s="393">
        <f t="shared" si="88"/>
        <v>2869952275.6423192</v>
      </c>
      <c r="BU101" s="393">
        <f t="shared" si="88"/>
        <v>2881791473.1745701</v>
      </c>
      <c r="BV101" s="393">
        <f t="shared" si="88"/>
        <v>2883910879.35958</v>
      </c>
      <c r="BW101" s="393">
        <f t="shared" si="88"/>
        <v>2914632064.6164508</v>
      </c>
      <c r="BX101" s="393">
        <f t="shared" si="88"/>
        <v>2922795415.7735705</v>
      </c>
      <c r="BY101" s="393">
        <f t="shared" si="88"/>
        <v>2934158234.6291895</v>
      </c>
      <c r="BZ101" s="393">
        <f t="shared" si="88"/>
        <v>2937450606.4585299</v>
      </c>
      <c r="CA101" s="393">
        <f t="shared" si="88"/>
        <v>2923650414.2913494</v>
      </c>
      <c r="CB101" s="393">
        <f t="shared" si="88"/>
        <v>2949438569.6994691</v>
      </c>
      <c r="CC101" s="393">
        <f t="shared" ref="CC101:CH101" si="89">SUM(CC96:CC100)</f>
        <v>2966231983.0946498</v>
      </c>
      <c r="CD101" s="393">
        <f t="shared" si="89"/>
        <v>2972690352.1567898</v>
      </c>
      <c r="CE101" s="393">
        <f t="shared" si="89"/>
        <v>2971414896.6684999</v>
      </c>
      <c r="CF101" s="393">
        <f t="shared" si="89"/>
        <v>2998546945.0799251</v>
      </c>
      <c r="CG101" s="393">
        <f t="shared" si="89"/>
        <v>3027544454.8168759</v>
      </c>
      <c r="CH101" s="393">
        <f t="shared" si="89"/>
        <v>3033105030.5736165</v>
      </c>
      <c r="CI101" s="393">
        <f t="shared" ref="CI101:CO101" si="90">SUM(CI96:CI100)</f>
        <v>3034803827.4902568</v>
      </c>
      <c r="CJ101" s="393">
        <f t="shared" si="90"/>
        <v>3068202930.9805775</v>
      </c>
      <c r="CK101" s="393">
        <f t="shared" si="90"/>
        <v>3051526560.4243989</v>
      </c>
      <c r="CL101" s="393">
        <f t="shared" si="90"/>
        <v>3095520390.2708998</v>
      </c>
      <c r="CM101" s="393">
        <f t="shared" si="90"/>
        <v>3108581324.1318216</v>
      </c>
      <c r="CN101" s="393">
        <f t="shared" si="90"/>
        <v>3096644413.6000428</v>
      </c>
      <c r="CO101" s="393">
        <f t="shared" si="90"/>
        <v>3147981475.9478636</v>
      </c>
      <c r="CP101" s="393">
        <f t="shared" ref="CP101:CU101" si="91">SUM(CP96:CP100)</f>
        <v>3148183715.4146733</v>
      </c>
      <c r="CQ101" s="393">
        <f t="shared" si="91"/>
        <v>3159921869.8394041</v>
      </c>
      <c r="CR101" s="393">
        <f t="shared" si="91"/>
        <v>3182516144.0699997</v>
      </c>
      <c r="CS101" s="393">
        <f t="shared" si="91"/>
        <v>3176337817.1900001</v>
      </c>
      <c r="CT101" s="393">
        <f t="shared" si="91"/>
        <v>3192637242.900001</v>
      </c>
      <c r="CU101" s="393">
        <f t="shared" si="91"/>
        <v>3219607546.190001</v>
      </c>
      <c r="CV101" s="393">
        <v>3223419935.8900008</v>
      </c>
      <c r="CW101" s="393">
        <v>3248849570.400001</v>
      </c>
      <c r="CX101" s="393">
        <v>3261947948.6800008</v>
      </c>
      <c r="CY101" s="396">
        <v>3295464544.5100012</v>
      </c>
    </row>
    <row r="102" spans="2:103">
      <c r="B102" s="28" t="s">
        <v>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8"/>
      <c r="AA102" s="7"/>
      <c r="AB102" s="7"/>
      <c r="AC102" s="7"/>
      <c r="AD102" s="7"/>
      <c r="AE102" s="7"/>
      <c r="AF102" s="7"/>
      <c r="AG102" s="7"/>
      <c r="AK102" s="62"/>
      <c r="CY102" s="109"/>
    </row>
    <row r="103" spans="2:103" ht="15" hidden="1" customHeight="1">
      <c r="B103" s="29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  <c r="AA103" s="7"/>
      <c r="AB103" s="7"/>
      <c r="AC103" s="7"/>
      <c r="AD103" s="7"/>
      <c r="AE103" s="7"/>
      <c r="AF103" s="7"/>
      <c r="AG103" s="7"/>
      <c r="AH103" s="63"/>
      <c r="AI103" s="7"/>
      <c r="AJ103" s="7"/>
      <c r="AK103" s="63"/>
      <c r="AL103" s="7"/>
      <c r="AM103" s="63"/>
      <c r="AN103" s="63"/>
      <c r="AO103" s="63"/>
      <c r="AP103" s="63"/>
      <c r="AQ103" s="63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63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S103" s="7"/>
      <c r="CT103" s="7"/>
      <c r="CY103" s="109"/>
    </row>
    <row r="104" spans="2:103">
      <c r="B104" s="29" t="s">
        <v>3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>
        <f>N38</f>
        <v>97493095.070800126</v>
      </c>
      <c r="O104" s="7">
        <f t="shared" ref="O104:BZ106" si="92">N104+O15-C15</f>
        <v>98298696.315830141</v>
      </c>
      <c r="P104" s="7">
        <f t="shared" si="92"/>
        <v>99028939.185540155</v>
      </c>
      <c r="Q104" s="7">
        <f t="shared" si="92"/>
        <v>99185140.504790142</v>
      </c>
      <c r="R104" s="7">
        <f t="shared" si="92"/>
        <v>100669834.44598013</v>
      </c>
      <c r="S104" s="7">
        <f t="shared" si="92"/>
        <v>100418710.89831011</v>
      </c>
      <c r="T104" s="7">
        <f t="shared" si="92"/>
        <v>101264215.48596011</v>
      </c>
      <c r="U104" s="7">
        <f t="shared" si="92"/>
        <v>102913495.82294011</v>
      </c>
      <c r="V104" s="7">
        <f t="shared" si="92"/>
        <v>103546199.50332011</v>
      </c>
      <c r="W104" s="7">
        <f t="shared" si="92"/>
        <v>103287684.63060011</v>
      </c>
      <c r="X104" s="7">
        <f t="shared" si="92"/>
        <v>104762551.23281011</v>
      </c>
      <c r="Y104" s="7">
        <f t="shared" si="92"/>
        <v>105996644.92767009</v>
      </c>
      <c r="Z104" s="8">
        <f t="shared" si="92"/>
        <v>106765900.2370801</v>
      </c>
      <c r="AA104" s="7">
        <f t="shared" si="92"/>
        <v>107784503.39873008</v>
      </c>
      <c r="AB104" s="7">
        <f t="shared" si="92"/>
        <v>108850184.75842008</v>
      </c>
      <c r="AC104" s="7">
        <f t="shared" si="92"/>
        <v>109840621.16674009</v>
      </c>
      <c r="AD104" s="7">
        <f t="shared" si="92"/>
        <v>111481026.76309007</v>
      </c>
      <c r="AE104" s="7">
        <f t="shared" si="92"/>
        <v>115298322.00402007</v>
      </c>
      <c r="AF104" s="7">
        <f t="shared" si="92"/>
        <v>116809568.09340006</v>
      </c>
      <c r="AG104" s="7">
        <f t="shared" si="92"/>
        <v>120218891.86091006</v>
      </c>
      <c r="AH104" s="63">
        <f t="shared" si="92"/>
        <v>122090357.12661006</v>
      </c>
      <c r="AI104" s="7">
        <f t="shared" si="92"/>
        <v>125668372.71413006</v>
      </c>
      <c r="AJ104" s="7">
        <f t="shared" si="92"/>
        <v>128502172.29547003</v>
      </c>
      <c r="AK104" s="63">
        <f t="shared" si="92"/>
        <v>130268931.57222006</v>
      </c>
      <c r="AL104" s="7">
        <f t="shared" si="92"/>
        <v>132861851.70397007</v>
      </c>
      <c r="AM104" s="63">
        <f t="shared" si="92"/>
        <v>136002265.28303009</v>
      </c>
      <c r="AN104" s="63">
        <f t="shared" si="92"/>
        <v>140172840.92265004</v>
      </c>
      <c r="AO104" s="63">
        <f t="shared" si="92"/>
        <v>139072166.28186002</v>
      </c>
      <c r="AP104" s="63">
        <f t="shared" si="92"/>
        <v>129508036.66632003</v>
      </c>
      <c r="AQ104" s="63">
        <f t="shared" si="92"/>
        <v>120922855.01416004</v>
      </c>
      <c r="AR104" s="7">
        <f t="shared" si="92"/>
        <v>120765638.04707003</v>
      </c>
      <c r="AS104" s="7">
        <f t="shared" si="92"/>
        <v>120664769.16421002</v>
      </c>
      <c r="AT104" s="7">
        <f t="shared" si="92"/>
        <v>120902215.83174004</v>
      </c>
      <c r="AU104" s="7">
        <f t="shared" si="92"/>
        <v>122455146.35827003</v>
      </c>
      <c r="AV104" s="7">
        <f t="shared" si="92"/>
        <v>123387410.04366001</v>
      </c>
      <c r="AW104" s="7">
        <f t="shared" si="92"/>
        <v>125455541.88898998</v>
      </c>
      <c r="AX104" s="7">
        <f t="shared" si="92"/>
        <v>129090505.15221992</v>
      </c>
      <c r="AY104" s="7">
        <f t="shared" si="92"/>
        <v>129430973.88082993</v>
      </c>
      <c r="AZ104" s="7">
        <f t="shared" si="92"/>
        <v>130726857.87558995</v>
      </c>
      <c r="BA104" s="7">
        <f t="shared" si="92"/>
        <v>139234777.62687993</v>
      </c>
      <c r="BB104" s="7">
        <f t="shared" si="92"/>
        <v>154364938.44162992</v>
      </c>
      <c r="BC104" s="7">
        <f t="shared" si="92"/>
        <v>164885730.7639499</v>
      </c>
      <c r="BD104" s="7">
        <f t="shared" si="92"/>
        <v>171614772.74428988</v>
      </c>
      <c r="BE104" s="7">
        <f t="shared" si="92"/>
        <v>174064749.29536986</v>
      </c>
      <c r="BF104" s="7">
        <f t="shared" si="92"/>
        <v>176013744.0430499</v>
      </c>
      <c r="BG104" s="7">
        <f t="shared" si="92"/>
        <v>178284021.71464992</v>
      </c>
      <c r="BH104" s="7">
        <f t="shared" si="92"/>
        <v>180711312.51588991</v>
      </c>
      <c r="BI104" s="7">
        <f t="shared" si="92"/>
        <v>183360505.8129299</v>
      </c>
      <c r="BJ104" s="7">
        <f t="shared" si="92"/>
        <v>185601249.1905899</v>
      </c>
      <c r="BK104" s="7">
        <f t="shared" si="92"/>
        <v>187281553.0132699</v>
      </c>
      <c r="BL104" s="7">
        <f t="shared" si="92"/>
        <v>189370857.17214987</v>
      </c>
      <c r="BM104" s="7">
        <f t="shared" si="92"/>
        <v>192072840.46081987</v>
      </c>
      <c r="BN104" s="7">
        <f t="shared" si="92"/>
        <v>192953649.47198984</v>
      </c>
      <c r="BO104" s="7">
        <f t="shared" si="92"/>
        <v>197476802.52176982</v>
      </c>
      <c r="BP104" s="63">
        <f t="shared" si="92"/>
        <v>199028514.73709983</v>
      </c>
      <c r="BQ104" s="7">
        <f t="shared" si="92"/>
        <v>200751370.79512981</v>
      </c>
      <c r="BR104" s="7">
        <f t="shared" si="92"/>
        <v>203229940.80840975</v>
      </c>
      <c r="BS104" s="7">
        <f t="shared" si="92"/>
        <v>206936588.02517971</v>
      </c>
      <c r="BT104" s="7">
        <f t="shared" si="92"/>
        <v>209640194.50612968</v>
      </c>
      <c r="BU104" s="7">
        <f t="shared" si="92"/>
        <v>212793046.69459966</v>
      </c>
      <c r="BV104" s="7">
        <f t="shared" si="92"/>
        <v>215401704.80005965</v>
      </c>
      <c r="BW104" s="7">
        <f t="shared" si="92"/>
        <v>220006930.1859796</v>
      </c>
      <c r="BX104" s="7">
        <f t="shared" si="92"/>
        <v>223288498.65815964</v>
      </c>
      <c r="BY104" s="7">
        <f t="shared" si="92"/>
        <v>226106641.1751596</v>
      </c>
      <c r="BZ104" s="7">
        <f t="shared" si="92"/>
        <v>228038266.10971963</v>
      </c>
      <c r="CA104" s="7">
        <f t="shared" ref="CA104:CQ106" si="93">BZ104+CA15-BO15</f>
        <v>229800090.29197964</v>
      </c>
      <c r="CB104" s="7">
        <f t="shared" si="93"/>
        <v>234374951.67940965</v>
      </c>
      <c r="CC104" s="7">
        <f t="shared" si="93"/>
        <v>238134403.85959965</v>
      </c>
      <c r="CD104" s="7">
        <f t="shared" si="93"/>
        <v>239894327.50723964</v>
      </c>
      <c r="CE104" s="7">
        <f t="shared" si="93"/>
        <v>240881024.40462968</v>
      </c>
      <c r="CF104" s="7">
        <f t="shared" si="93"/>
        <v>245039769.1600197</v>
      </c>
      <c r="CG104" s="7">
        <f t="shared" si="93"/>
        <v>248159067.91998976</v>
      </c>
      <c r="CH104" s="7">
        <f t="shared" si="93"/>
        <v>249306128.17689979</v>
      </c>
      <c r="CI104" s="7">
        <f t="shared" si="93"/>
        <v>251038443.39067984</v>
      </c>
      <c r="CJ104" s="7">
        <f t="shared" si="93"/>
        <v>253643521.99550986</v>
      </c>
      <c r="CK104" s="7">
        <f t="shared" si="93"/>
        <v>254626428.70539993</v>
      </c>
      <c r="CL104" s="7">
        <f t="shared" si="93"/>
        <v>259937556.32553995</v>
      </c>
      <c r="CM104" s="7">
        <f t="shared" si="93"/>
        <v>260525412.79701996</v>
      </c>
      <c r="CN104" s="7">
        <f t="shared" si="93"/>
        <v>260211960.95772997</v>
      </c>
      <c r="CO104" s="7">
        <f t="shared" si="93"/>
        <v>265079568.91677999</v>
      </c>
      <c r="CP104" s="7">
        <f t="shared" si="93"/>
        <v>265182261.90758005</v>
      </c>
      <c r="CQ104" s="7">
        <f t="shared" si="93"/>
        <v>267055557.65087003</v>
      </c>
      <c r="CR104" s="7">
        <f t="shared" ref="CR104:CY106" si="94">CQ104+CR15-CF15</f>
        <v>269130082.44000006</v>
      </c>
      <c r="CS104" s="7">
        <f t="shared" si="94"/>
        <v>269132095.26000005</v>
      </c>
      <c r="CT104" s="7">
        <f t="shared" si="94"/>
        <v>271160152.28000003</v>
      </c>
      <c r="CU104" s="7">
        <f t="shared" si="94"/>
        <v>273078950.06999999</v>
      </c>
      <c r="CV104" s="7">
        <v>274617907.96999997</v>
      </c>
      <c r="CW104" s="7">
        <v>275884863.61000001</v>
      </c>
      <c r="CX104" s="7">
        <v>276770811.48000002</v>
      </c>
      <c r="CY104" s="110">
        <v>279624581.54000002</v>
      </c>
    </row>
    <row r="105" spans="2:103">
      <c r="B105" s="29" t="s">
        <v>4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>
        <f>N39</f>
        <v>93406313.360340014</v>
      </c>
      <c r="O105" s="7">
        <f t="shared" si="92"/>
        <v>94086337.298410013</v>
      </c>
      <c r="P105" s="7">
        <f t="shared" si="92"/>
        <v>94460054.361850008</v>
      </c>
      <c r="Q105" s="7">
        <f t="shared" si="92"/>
        <v>94534662.999290004</v>
      </c>
      <c r="R105" s="7">
        <f t="shared" si="92"/>
        <v>95751819.931700006</v>
      </c>
      <c r="S105" s="7">
        <f t="shared" si="92"/>
        <v>95365008.739550009</v>
      </c>
      <c r="T105" s="7">
        <f t="shared" si="92"/>
        <v>95912592.0176</v>
      </c>
      <c r="U105" s="7">
        <f t="shared" si="92"/>
        <v>97098633.071139991</v>
      </c>
      <c r="V105" s="7">
        <f t="shared" si="92"/>
        <v>97641644.691259995</v>
      </c>
      <c r="W105" s="7">
        <f t="shared" si="92"/>
        <v>97523132.680840001</v>
      </c>
      <c r="X105" s="7">
        <f t="shared" si="92"/>
        <v>98671958.809330001</v>
      </c>
      <c r="Y105" s="7">
        <f t="shared" si="92"/>
        <v>99628538.215710014</v>
      </c>
      <c r="Z105" s="8">
        <f t="shared" si="92"/>
        <v>100274360.34646003</v>
      </c>
      <c r="AA105" s="7">
        <f t="shared" si="92"/>
        <v>100483592.77429003</v>
      </c>
      <c r="AB105" s="7">
        <f t="shared" si="92"/>
        <v>101232740.58408004</v>
      </c>
      <c r="AC105" s="7">
        <f t="shared" si="92"/>
        <v>102399545.74128005</v>
      </c>
      <c r="AD105" s="7">
        <f t="shared" si="92"/>
        <v>101445776.28364006</v>
      </c>
      <c r="AE105" s="7">
        <f t="shared" si="92"/>
        <v>101403390.89762005</v>
      </c>
      <c r="AF105" s="7">
        <f t="shared" si="92"/>
        <v>100101150.22534004</v>
      </c>
      <c r="AG105" s="7">
        <f t="shared" si="92"/>
        <v>100677285.78674003</v>
      </c>
      <c r="AH105" s="63">
        <f t="shared" si="92"/>
        <v>100931707.93598004</v>
      </c>
      <c r="AI105" s="7">
        <f t="shared" si="92"/>
        <v>101847890.18777004</v>
      </c>
      <c r="AJ105" s="7">
        <f t="shared" si="92"/>
        <v>102059742.08752002</v>
      </c>
      <c r="AK105" s="63">
        <f t="shared" si="92"/>
        <v>101319015.6825</v>
      </c>
      <c r="AL105" s="7">
        <f t="shared" si="92"/>
        <v>101708223.46658</v>
      </c>
      <c r="AM105" s="63">
        <f t="shared" si="92"/>
        <v>101017379.26076001</v>
      </c>
      <c r="AN105" s="63">
        <f t="shared" si="92"/>
        <v>101682948.24839002</v>
      </c>
      <c r="AO105" s="63">
        <f t="shared" si="92"/>
        <v>99193852.972470015</v>
      </c>
      <c r="AP105" s="63">
        <f t="shared" si="92"/>
        <v>92173346.594770014</v>
      </c>
      <c r="AQ105" s="63">
        <f t="shared" si="92"/>
        <v>87453136.284770012</v>
      </c>
      <c r="AR105" s="7">
        <f t="shared" si="92"/>
        <v>89356537.338380009</v>
      </c>
      <c r="AS105" s="7">
        <f t="shared" si="92"/>
        <v>92065555.251560047</v>
      </c>
      <c r="AT105" s="7">
        <f t="shared" si="92"/>
        <v>94161517.289180055</v>
      </c>
      <c r="AU105" s="7">
        <f t="shared" si="92"/>
        <v>97287077.044290051</v>
      </c>
      <c r="AV105" s="7">
        <f t="shared" si="92"/>
        <v>100293467.79564011</v>
      </c>
      <c r="AW105" s="7">
        <f t="shared" si="92"/>
        <v>104467482.83336012</v>
      </c>
      <c r="AX105" s="7">
        <f t="shared" si="92"/>
        <v>110478321.07999018</v>
      </c>
      <c r="AY105" s="7">
        <f t="shared" si="92"/>
        <v>113122708.56099018</v>
      </c>
      <c r="AZ105" s="7">
        <f t="shared" si="92"/>
        <v>116324571.3111002</v>
      </c>
      <c r="BA105" s="7">
        <f t="shared" si="92"/>
        <v>124875120.68484028</v>
      </c>
      <c r="BB105" s="7">
        <f t="shared" si="92"/>
        <v>138898136.26884031</v>
      </c>
      <c r="BC105" s="7">
        <f t="shared" si="92"/>
        <v>149203281.00413033</v>
      </c>
      <c r="BD105" s="7">
        <f t="shared" si="92"/>
        <v>155410135.3845304</v>
      </c>
      <c r="BE105" s="7">
        <f t="shared" si="92"/>
        <v>157601910.11642039</v>
      </c>
      <c r="BF105" s="7">
        <f t="shared" si="92"/>
        <v>158122133.73803037</v>
      </c>
      <c r="BG105" s="7">
        <f t="shared" si="92"/>
        <v>159402997.14521039</v>
      </c>
      <c r="BH105" s="7">
        <f t="shared" si="92"/>
        <v>160738385.61765036</v>
      </c>
      <c r="BI105" s="7">
        <f t="shared" si="92"/>
        <v>162471822.71188039</v>
      </c>
      <c r="BJ105" s="7">
        <f t="shared" si="92"/>
        <v>163261264.95624036</v>
      </c>
      <c r="BK105" s="7">
        <f t="shared" si="92"/>
        <v>163500445.29192033</v>
      </c>
      <c r="BL105" s="7">
        <f t="shared" si="92"/>
        <v>163536301.86340034</v>
      </c>
      <c r="BM105" s="7">
        <f t="shared" si="92"/>
        <v>164060388.27539033</v>
      </c>
      <c r="BN105" s="7">
        <f t="shared" si="92"/>
        <v>164058298.10381034</v>
      </c>
      <c r="BO105" s="7">
        <f t="shared" si="92"/>
        <v>165549231.73345038</v>
      </c>
      <c r="BP105" s="63">
        <f t="shared" si="92"/>
        <v>165534819.79584035</v>
      </c>
      <c r="BQ105" s="7">
        <f t="shared" si="92"/>
        <v>165053889.61566037</v>
      </c>
      <c r="BR105" s="7">
        <f t="shared" si="92"/>
        <v>165959251.37688038</v>
      </c>
      <c r="BS105" s="7">
        <f t="shared" si="92"/>
        <v>166966660.75590038</v>
      </c>
      <c r="BT105" s="7">
        <f t="shared" si="92"/>
        <v>167463186.5620904</v>
      </c>
      <c r="BU105" s="7">
        <f t="shared" si="92"/>
        <v>168016920.84623042</v>
      </c>
      <c r="BV105" s="7">
        <f t="shared" si="92"/>
        <v>168554255.54409042</v>
      </c>
      <c r="BW105" s="7">
        <f t="shared" si="92"/>
        <v>171373070.86608043</v>
      </c>
      <c r="BX105" s="7">
        <f t="shared" si="92"/>
        <v>173497200.81398043</v>
      </c>
      <c r="BY105" s="7">
        <f t="shared" si="92"/>
        <v>174491672.31253043</v>
      </c>
      <c r="BZ105" s="7">
        <f t="shared" si="92"/>
        <v>174374710.78651044</v>
      </c>
      <c r="CA105" s="7">
        <f t="shared" si="93"/>
        <v>174784683.09783041</v>
      </c>
      <c r="CB105" s="7">
        <f t="shared" si="93"/>
        <v>176995855.93045044</v>
      </c>
      <c r="CC105" s="7">
        <f t="shared" si="93"/>
        <v>179263499.16691044</v>
      </c>
      <c r="CD105" s="7">
        <f t="shared" si="93"/>
        <v>180219388.87683046</v>
      </c>
      <c r="CE105" s="7">
        <f t="shared" si="93"/>
        <v>181087957.69123048</v>
      </c>
      <c r="CF105" s="7">
        <f t="shared" si="93"/>
        <v>184128188.04520047</v>
      </c>
      <c r="CG105" s="7">
        <f t="shared" si="93"/>
        <v>184721385.90493044</v>
      </c>
      <c r="CH105" s="7">
        <f t="shared" si="93"/>
        <v>185612564.6639604</v>
      </c>
      <c r="CI105" s="7">
        <f t="shared" si="93"/>
        <v>186315123.47041044</v>
      </c>
      <c r="CJ105" s="7">
        <f t="shared" si="93"/>
        <v>187746355.22134042</v>
      </c>
      <c r="CK105" s="7">
        <f t="shared" si="93"/>
        <v>187739567.67381036</v>
      </c>
      <c r="CL105" s="7">
        <f t="shared" si="93"/>
        <v>190527329.05122033</v>
      </c>
      <c r="CM105" s="7">
        <f t="shared" si="93"/>
        <v>190381657.53432029</v>
      </c>
      <c r="CN105" s="7">
        <f t="shared" si="93"/>
        <v>189070974.78734025</v>
      </c>
      <c r="CO105" s="7">
        <f t="shared" si="93"/>
        <v>191681432.97367021</v>
      </c>
      <c r="CP105" s="7">
        <f t="shared" si="93"/>
        <v>191599620.79061019</v>
      </c>
      <c r="CQ105" s="7">
        <f t="shared" si="93"/>
        <v>191619055.57455015</v>
      </c>
      <c r="CR105" s="7">
        <f t="shared" si="94"/>
        <v>192212881.57000011</v>
      </c>
      <c r="CS105" s="7">
        <f t="shared" si="94"/>
        <v>192929384.6500001</v>
      </c>
      <c r="CT105" s="7">
        <f t="shared" si="94"/>
        <v>194132342.2700001</v>
      </c>
      <c r="CU105" s="7">
        <f t="shared" si="94"/>
        <v>195024048.90000007</v>
      </c>
      <c r="CV105" s="7">
        <v>195744737.32000005</v>
      </c>
      <c r="CW105" s="7">
        <v>196591384.23000005</v>
      </c>
      <c r="CX105" s="7">
        <v>197530501.06000006</v>
      </c>
      <c r="CY105" s="110">
        <v>199292066.29000005</v>
      </c>
    </row>
    <row r="106" spans="2:103">
      <c r="B106" s="29" t="s">
        <v>5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>
        <f>N40</f>
        <v>29046162.019999996</v>
      </c>
      <c r="O106" s="7">
        <f t="shared" si="92"/>
        <v>29424357.369999997</v>
      </c>
      <c r="P106" s="7">
        <f t="shared" si="92"/>
        <v>29677221.249999996</v>
      </c>
      <c r="Q106" s="7">
        <f t="shared" si="92"/>
        <v>29815720.949999996</v>
      </c>
      <c r="R106" s="7">
        <f t="shared" si="92"/>
        <v>30333027.599999994</v>
      </c>
      <c r="S106" s="7">
        <f t="shared" si="92"/>
        <v>30283915.069999997</v>
      </c>
      <c r="T106" s="7">
        <f t="shared" si="92"/>
        <v>30370654.389999997</v>
      </c>
      <c r="U106" s="7">
        <f t="shared" si="92"/>
        <v>30635178.779999994</v>
      </c>
      <c r="V106" s="7">
        <f t="shared" si="92"/>
        <v>30731882.849999994</v>
      </c>
      <c r="W106" s="7">
        <f t="shared" si="92"/>
        <v>30621023.219999995</v>
      </c>
      <c r="X106" s="7">
        <f t="shared" si="92"/>
        <v>31030731.689999998</v>
      </c>
      <c r="Y106" s="7">
        <f t="shared" si="92"/>
        <v>31292613.869999997</v>
      </c>
      <c r="Z106" s="8">
        <f t="shared" si="92"/>
        <v>31429275.349999994</v>
      </c>
      <c r="AA106" s="7">
        <f t="shared" si="92"/>
        <v>31552494.039999995</v>
      </c>
      <c r="AB106" s="7">
        <f t="shared" si="92"/>
        <v>31782132.709999997</v>
      </c>
      <c r="AC106" s="7">
        <f t="shared" si="92"/>
        <v>31620587.119999997</v>
      </c>
      <c r="AD106" s="7">
        <f t="shared" si="92"/>
        <v>31826667.019999996</v>
      </c>
      <c r="AE106" s="7">
        <f t="shared" si="92"/>
        <v>32149157.869999994</v>
      </c>
      <c r="AF106" s="7">
        <f t="shared" si="92"/>
        <v>32291929.119999997</v>
      </c>
      <c r="AG106" s="7">
        <f t="shared" si="92"/>
        <v>32675366.039999999</v>
      </c>
      <c r="AH106" s="63">
        <f t="shared" si="92"/>
        <v>32785227.719999999</v>
      </c>
      <c r="AI106" s="7">
        <f t="shared" si="92"/>
        <v>33292356.699999996</v>
      </c>
      <c r="AJ106" s="7">
        <f t="shared" si="92"/>
        <v>33561340.269999996</v>
      </c>
      <c r="AK106" s="63">
        <f t="shared" si="92"/>
        <v>33645806.909999996</v>
      </c>
      <c r="AL106" s="7">
        <f t="shared" si="92"/>
        <v>33855048.809999995</v>
      </c>
      <c r="AM106" s="63">
        <f t="shared" si="92"/>
        <v>34160444.699999996</v>
      </c>
      <c r="AN106" s="63">
        <f t="shared" si="92"/>
        <v>34534704.189999998</v>
      </c>
      <c r="AO106" s="63">
        <f t="shared" si="92"/>
        <v>34332386.090000004</v>
      </c>
      <c r="AP106" s="63">
        <f t="shared" si="92"/>
        <v>32441220.230000004</v>
      </c>
      <c r="AQ106" s="63">
        <f t="shared" si="92"/>
        <v>31191466.160000004</v>
      </c>
      <c r="AR106" s="7">
        <f t="shared" si="92"/>
        <v>32354829.590000004</v>
      </c>
      <c r="AS106" s="7">
        <f t="shared" si="92"/>
        <v>32927819.240000002</v>
      </c>
      <c r="AT106" s="7">
        <f t="shared" si="92"/>
        <v>33503604.130000003</v>
      </c>
      <c r="AU106" s="7">
        <f t="shared" si="92"/>
        <v>33552545.98</v>
      </c>
      <c r="AV106" s="7">
        <f t="shared" si="92"/>
        <v>32825478.160000004</v>
      </c>
      <c r="AW106" s="7">
        <f t="shared" si="92"/>
        <v>32682755.080000006</v>
      </c>
      <c r="AX106" s="7">
        <f t="shared" si="92"/>
        <v>33425693.490000006</v>
      </c>
      <c r="AY106" s="7">
        <f t="shared" si="92"/>
        <v>33853318.540000007</v>
      </c>
      <c r="AZ106" s="7">
        <f t="shared" si="92"/>
        <v>34392841.88000001</v>
      </c>
      <c r="BA106" s="7">
        <f t="shared" si="92"/>
        <v>35632121.600000009</v>
      </c>
      <c r="BB106" s="7">
        <f t="shared" si="92"/>
        <v>37704652.360000007</v>
      </c>
      <c r="BC106" s="7">
        <f t="shared" si="92"/>
        <v>39098790.610000007</v>
      </c>
      <c r="BD106" s="7">
        <f t="shared" si="92"/>
        <v>39160045.430000007</v>
      </c>
      <c r="BE106" s="7">
        <f t="shared" si="92"/>
        <v>38980125.670000009</v>
      </c>
      <c r="BF106" s="7">
        <f t="shared" si="92"/>
        <v>39275509.280000009</v>
      </c>
      <c r="BG106" s="7">
        <f t="shared" si="92"/>
        <v>40155906.820000008</v>
      </c>
      <c r="BH106" s="7">
        <f t="shared" si="92"/>
        <v>41077611.210000008</v>
      </c>
      <c r="BI106" s="7">
        <f t="shared" si="92"/>
        <v>42056037.150000006</v>
      </c>
      <c r="BJ106" s="7">
        <f t="shared" si="92"/>
        <v>42529090.220000006</v>
      </c>
      <c r="BK106" s="7">
        <f t="shared" si="92"/>
        <v>42510623.400000006</v>
      </c>
      <c r="BL106" s="7">
        <f t="shared" si="92"/>
        <v>42752515.780000001</v>
      </c>
      <c r="BM106" s="7">
        <f t="shared" si="92"/>
        <v>43390149.579999998</v>
      </c>
      <c r="BN106" s="7">
        <f t="shared" si="92"/>
        <v>43945300.780000001</v>
      </c>
      <c r="BO106" s="7">
        <f t="shared" si="92"/>
        <v>44781475.649999999</v>
      </c>
      <c r="BP106" s="63">
        <f t="shared" si="92"/>
        <v>45048813.009999998</v>
      </c>
      <c r="BQ106" s="7">
        <f t="shared" si="92"/>
        <v>45076403.769999996</v>
      </c>
      <c r="BR106" s="7">
        <f t="shared" si="92"/>
        <v>45004463.889999993</v>
      </c>
      <c r="BS106" s="7">
        <f t="shared" si="92"/>
        <v>45587117.709999993</v>
      </c>
      <c r="BT106" s="7">
        <f t="shared" si="92"/>
        <v>46225190.00999999</v>
      </c>
      <c r="BU106" s="7">
        <f t="shared" si="92"/>
        <v>46763560.999999993</v>
      </c>
      <c r="BV106" s="7">
        <f t="shared" si="92"/>
        <v>47014704.969999991</v>
      </c>
      <c r="BW106" s="7">
        <f t="shared" si="92"/>
        <v>47538503.389999993</v>
      </c>
      <c r="BX106" s="7">
        <f t="shared" si="92"/>
        <v>47706682.379999995</v>
      </c>
      <c r="BY106" s="7">
        <f t="shared" si="92"/>
        <v>48102501.379999995</v>
      </c>
      <c r="BZ106" s="7">
        <f t="shared" si="92"/>
        <v>48475489.079999991</v>
      </c>
      <c r="CA106" s="7">
        <f t="shared" si="93"/>
        <v>48734786.799999997</v>
      </c>
      <c r="CB106" s="7">
        <f t="shared" si="93"/>
        <v>49359231.689999998</v>
      </c>
      <c r="CC106" s="7">
        <f t="shared" si="93"/>
        <v>49965391.490000002</v>
      </c>
      <c r="CD106" s="7">
        <f t="shared" si="93"/>
        <v>49872025.500000007</v>
      </c>
      <c r="CE106" s="7">
        <f t="shared" si="93"/>
        <v>50140672.500000007</v>
      </c>
      <c r="CF106" s="7">
        <f t="shared" si="93"/>
        <v>50495644.678270012</v>
      </c>
      <c r="CG106" s="7">
        <f t="shared" si="93"/>
        <v>50829218.138270013</v>
      </c>
      <c r="CH106" s="7">
        <f t="shared" si="93"/>
        <v>51344446.878270015</v>
      </c>
      <c r="CI106" s="7">
        <f t="shared" si="93"/>
        <v>51754182.278270014</v>
      </c>
      <c r="CJ106" s="7">
        <f t="shared" si="93"/>
        <v>52174219.358270012</v>
      </c>
      <c r="CK106" s="7">
        <f t="shared" si="93"/>
        <v>52262013.288270012</v>
      </c>
      <c r="CL106" s="7">
        <f t="shared" si="93"/>
        <v>53262940.448270008</v>
      </c>
      <c r="CM106" s="7">
        <f t="shared" si="93"/>
        <v>53510548.518270008</v>
      </c>
      <c r="CN106" s="7">
        <f t="shared" si="93"/>
        <v>53364674.338270009</v>
      </c>
      <c r="CO106" s="7">
        <f t="shared" si="93"/>
        <v>54394261.838270009</v>
      </c>
      <c r="CP106" s="7">
        <f t="shared" si="93"/>
        <v>54552704.658270009</v>
      </c>
      <c r="CQ106" s="7">
        <f t="shared" si="93"/>
        <v>54984777.428270012</v>
      </c>
      <c r="CR106" s="7">
        <f t="shared" si="94"/>
        <v>55910096.280000009</v>
      </c>
      <c r="CS106" s="7">
        <f t="shared" si="94"/>
        <v>56138615.980000004</v>
      </c>
      <c r="CT106" s="7">
        <f t="shared" si="94"/>
        <v>56237562.590000004</v>
      </c>
      <c r="CU106" s="7">
        <f t="shared" si="94"/>
        <v>56725143.130000003</v>
      </c>
      <c r="CV106" s="7">
        <v>56962737.230000004</v>
      </c>
      <c r="CW106" s="7">
        <v>57372929.700000003</v>
      </c>
      <c r="CX106" s="7">
        <v>57528198.520000003</v>
      </c>
      <c r="CY106" s="110">
        <v>58150138.490000002</v>
      </c>
    </row>
    <row r="107" spans="2:103">
      <c r="B107" s="53" t="s">
        <v>30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>
        <f>N41</f>
        <v>21979278.839079987</v>
      </c>
      <c r="O107" s="7">
        <f t="shared" ref="O107:BZ107" si="95">N107+(O18+O19)-(C18+C19)</f>
        <v>22304400.925889991</v>
      </c>
      <c r="P107" s="7">
        <f t="shared" si="95"/>
        <v>22646938.221109986</v>
      </c>
      <c r="Q107" s="7">
        <f t="shared" si="95"/>
        <v>22806913.768359985</v>
      </c>
      <c r="R107" s="7">
        <f t="shared" si="95"/>
        <v>23250708.313129988</v>
      </c>
      <c r="S107" s="7">
        <f t="shared" si="95"/>
        <v>23343190.936789989</v>
      </c>
      <c r="T107" s="7">
        <f t="shared" si="95"/>
        <v>23763163.04119999</v>
      </c>
      <c r="U107" s="7">
        <f t="shared" si="95"/>
        <v>24388617.35857999</v>
      </c>
      <c r="V107" s="7">
        <f t="shared" si="95"/>
        <v>24655771.219799992</v>
      </c>
      <c r="W107" s="7">
        <f t="shared" si="95"/>
        <v>24817836.527269993</v>
      </c>
      <c r="X107" s="7">
        <f t="shared" si="95"/>
        <v>25451430.639219996</v>
      </c>
      <c r="Y107" s="7">
        <f t="shared" si="95"/>
        <v>25992567.537559997</v>
      </c>
      <c r="Z107" s="8">
        <f t="shared" si="95"/>
        <v>26490622.334589999</v>
      </c>
      <c r="AA107" s="7">
        <f t="shared" si="95"/>
        <v>26957196.522119999</v>
      </c>
      <c r="AB107" s="7">
        <f t="shared" si="95"/>
        <v>27459515.459770001</v>
      </c>
      <c r="AC107" s="7">
        <f t="shared" si="95"/>
        <v>28051532.139590003</v>
      </c>
      <c r="AD107" s="7">
        <f t="shared" si="95"/>
        <v>28535502.073060002</v>
      </c>
      <c r="AE107" s="7">
        <f t="shared" si="95"/>
        <v>29397021.685380001</v>
      </c>
      <c r="AF107" s="7">
        <f t="shared" si="95"/>
        <v>29738933.807670005</v>
      </c>
      <c r="AG107" s="7">
        <f t="shared" si="95"/>
        <v>30467646.769550007</v>
      </c>
      <c r="AH107" s="63">
        <f t="shared" si="95"/>
        <v>30930443.249660008</v>
      </c>
      <c r="AI107" s="7">
        <f t="shared" si="95"/>
        <v>31777697.171420008</v>
      </c>
      <c r="AJ107" s="7">
        <f t="shared" si="95"/>
        <v>32381704.343920015</v>
      </c>
      <c r="AK107" s="63">
        <f t="shared" si="95"/>
        <v>32778468.759780016</v>
      </c>
      <c r="AL107" s="7">
        <f t="shared" si="95"/>
        <v>33288288.435670014</v>
      </c>
      <c r="AM107" s="63">
        <f t="shared" si="95"/>
        <v>33876029.028290018</v>
      </c>
      <c r="AN107" s="63">
        <f t="shared" si="95"/>
        <v>34660826.572610021</v>
      </c>
      <c r="AO107" s="63">
        <f t="shared" si="95"/>
        <v>34183475.98716002</v>
      </c>
      <c r="AP107" s="63">
        <f t="shared" si="95"/>
        <v>31838366.18109002</v>
      </c>
      <c r="AQ107" s="63">
        <f t="shared" si="95"/>
        <v>30007164.729350019</v>
      </c>
      <c r="AR107" s="7">
        <f t="shared" si="95"/>
        <v>30473065.083490022</v>
      </c>
      <c r="AS107" s="7">
        <f t="shared" si="95"/>
        <v>30982989.58762002</v>
      </c>
      <c r="AT107" s="7">
        <f t="shared" si="95"/>
        <v>31252784.74855002</v>
      </c>
      <c r="AU107" s="7">
        <f t="shared" si="95"/>
        <v>31816218.413000017</v>
      </c>
      <c r="AV107" s="7">
        <f t="shared" si="95"/>
        <v>32257631.843260016</v>
      </c>
      <c r="AW107" s="7">
        <f t="shared" si="95"/>
        <v>33045052.553170018</v>
      </c>
      <c r="AX107" s="7">
        <f t="shared" si="95"/>
        <v>34266255.168330014</v>
      </c>
      <c r="AY107" s="7">
        <f t="shared" si="95"/>
        <v>34619739.575870015</v>
      </c>
      <c r="AZ107" s="7">
        <f t="shared" si="95"/>
        <v>35272034.387660012</v>
      </c>
      <c r="BA107" s="7">
        <f t="shared" si="95"/>
        <v>37662036.356170014</v>
      </c>
      <c r="BB107" s="7">
        <f t="shared" si="95"/>
        <v>41746540.066360012</v>
      </c>
      <c r="BC107" s="7">
        <f t="shared" si="95"/>
        <v>44674732.712900013</v>
      </c>
      <c r="BD107" s="7">
        <f t="shared" si="95"/>
        <v>46204384.694120012</v>
      </c>
      <c r="BE107" s="7">
        <f t="shared" si="95"/>
        <v>46748858.981850013</v>
      </c>
      <c r="BF107" s="7">
        <f t="shared" si="95"/>
        <v>47188949.564050011</v>
      </c>
      <c r="BG107" s="7">
        <f t="shared" si="95"/>
        <v>47962171.120880015</v>
      </c>
      <c r="BH107" s="7">
        <f t="shared" si="95"/>
        <v>48755271.14408002</v>
      </c>
      <c r="BI107" s="7">
        <f t="shared" si="95"/>
        <v>49488327.776180021</v>
      </c>
      <c r="BJ107" s="7">
        <f t="shared" si="95"/>
        <v>50123357.954460025</v>
      </c>
      <c r="BK107" s="7">
        <f t="shared" si="95"/>
        <v>50615533.945740029</v>
      </c>
      <c r="BL107" s="7">
        <f t="shared" si="95"/>
        <v>51294931.288260028</v>
      </c>
      <c r="BM107" s="7">
        <f t="shared" si="95"/>
        <v>52159956.89615003</v>
      </c>
      <c r="BN107" s="7">
        <f t="shared" si="95"/>
        <v>52522996.116670035</v>
      </c>
      <c r="BO107" s="7">
        <f t="shared" si="95"/>
        <v>53585135.649620034</v>
      </c>
      <c r="BP107" s="63">
        <f t="shared" si="95"/>
        <v>54017300.841510035</v>
      </c>
      <c r="BQ107" s="7">
        <f t="shared" si="95"/>
        <v>54465883.402430035</v>
      </c>
      <c r="BR107" s="7">
        <f t="shared" si="95"/>
        <v>55001461.250290036</v>
      </c>
      <c r="BS107" s="7">
        <f t="shared" si="95"/>
        <v>55813132.866280034</v>
      </c>
      <c r="BT107" s="7">
        <f t="shared" si="95"/>
        <v>56397152.270630032</v>
      </c>
      <c r="BU107" s="7">
        <f t="shared" si="95"/>
        <v>57073215.09471003</v>
      </c>
      <c r="BV107" s="7">
        <f t="shared" si="95"/>
        <v>57552843.577590026</v>
      </c>
      <c r="BW107" s="7">
        <f t="shared" si="95"/>
        <v>58679983.783860028</v>
      </c>
      <c r="BX107" s="7">
        <f t="shared" si="95"/>
        <v>59700416.820480034</v>
      </c>
      <c r="BY107" s="7">
        <f t="shared" si="95"/>
        <v>60604359.929610036</v>
      </c>
      <c r="BZ107" s="7">
        <f t="shared" si="95"/>
        <v>61167571.451090038</v>
      </c>
      <c r="CA107" s="7">
        <f t="shared" ref="CA107:CQ107" si="96">BZ107+(CA18+CA19)-(BO18+BO19)</f>
        <v>61830910.379030041</v>
      </c>
      <c r="CB107" s="7">
        <f t="shared" si="96"/>
        <v>63215213.831900045</v>
      </c>
      <c r="CC107" s="7">
        <f t="shared" si="96"/>
        <v>64258167.868680052</v>
      </c>
      <c r="CD107" s="7">
        <f t="shared" si="96"/>
        <v>64944497.364220046</v>
      </c>
      <c r="CE107" s="7">
        <f t="shared" si="96"/>
        <v>65362064.700920045</v>
      </c>
      <c r="CF107" s="7">
        <f t="shared" si="96"/>
        <v>66880048.078065045</v>
      </c>
      <c r="CG107" s="7">
        <f t="shared" si="96"/>
        <v>68694767.970285043</v>
      </c>
      <c r="CH107" s="7">
        <f t="shared" si="96"/>
        <v>69753199.757175043</v>
      </c>
      <c r="CI107" s="7">
        <f t="shared" si="96"/>
        <v>71018189.516835049</v>
      </c>
      <c r="CJ107" s="7">
        <f t="shared" si="96"/>
        <v>72281282.421905056</v>
      </c>
      <c r="CK107" s="7">
        <f t="shared" si="96"/>
        <v>72719920.793685049</v>
      </c>
      <c r="CL107" s="7">
        <f t="shared" si="96"/>
        <v>74246452.033105046</v>
      </c>
      <c r="CM107" s="7">
        <f t="shared" si="96"/>
        <v>74450382.866115049</v>
      </c>
      <c r="CN107" s="7">
        <f t="shared" si="96"/>
        <v>74354006.052005053</v>
      </c>
      <c r="CO107" s="7">
        <f t="shared" si="96"/>
        <v>75634046.600185052</v>
      </c>
      <c r="CP107" s="7">
        <f t="shared" si="96"/>
        <v>75493748.946925044</v>
      </c>
      <c r="CQ107" s="7">
        <f t="shared" si="96"/>
        <v>75888775.523285031</v>
      </c>
      <c r="CR107" s="7">
        <f>CQ107+(CR18+CR19)-(CF18+CF19)</f>
        <v>76331170.030000031</v>
      </c>
      <c r="CS107" s="7">
        <f>CR107+(CS18+CS19)-(CG18+CG19)</f>
        <v>75511523.730000034</v>
      </c>
      <c r="CT107" s="7">
        <f>CS107+(CT18+CT19)-(CH18+CH19)</f>
        <v>75627345.290000036</v>
      </c>
      <c r="CU107" s="7">
        <f t="shared" ref="CU107:CY107" si="97">CT107+(CU18+CU19)-(CI18+CI19)</f>
        <v>75462575.340000033</v>
      </c>
      <c r="CV107" s="7">
        <v>75132601.830000028</v>
      </c>
      <c r="CW107" s="7">
        <v>75001572.210000038</v>
      </c>
      <c r="CX107" s="7">
        <v>74997663.040000036</v>
      </c>
      <c r="CY107" s="110">
        <v>75362841.460000038</v>
      </c>
    </row>
    <row r="108" spans="2:103">
      <c r="B108" s="29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63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110"/>
    </row>
    <row r="109" spans="2:103">
      <c r="B109" s="28" t="s">
        <v>7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37">
        <f>Y108/Y115</f>
        <v>0</v>
      </c>
      <c r="Z109" s="8"/>
      <c r="AA109" s="7"/>
      <c r="AB109" s="7"/>
      <c r="AC109" s="7"/>
      <c r="AD109" s="7"/>
      <c r="AE109" s="7"/>
      <c r="AF109" s="7"/>
      <c r="AG109" s="7"/>
      <c r="AH109" s="63"/>
      <c r="AI109" s="7"/>
      <c r="AJ109" s="7"/>
      <c r="AK109" s="63"/>
      <c r="AL109" s="7"/>
      <c r="AM109" s="63"/>
      <c r="AN109" s="63"/>
      <c r="AO109" s="63"/>
      <c r="AP109" s="63"/>
      <c r="AQ109" s="63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63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S109" s="7"/>
      <c r="CT109" s="7"/>
      <c r="CY109" s="109"/>
    </row>
    <row r="110" spans="2:103">
      <c r="B110" s="29" t="s">
        <v>1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>
        <f>N96</f>
        <v>144764352.48315904</v>
      </c>
      <c r="O110" s="7">
        <f t="shared" ref="O110:BZ113" si="98">N110+O21-C21</f>
        <v>145345647.15884906</v>
      </c>
      <c r="P110" s="7">
        <f t="shared" si="98"/>
        <v>145677245.42325908</v>
      </c>
      <c r="Q110" s="7">
        <f t="shared" si="98"/>
        <v>145041538.48064905</v>
      </c>
      <c r="R110" s="7">
        <f t="shared" si="98"/>
        <v>146061158.95271903</v>
      </c>
      <c r="S110" s="7">
        <f t="shared" si="98"/>
        <v>145144162.43094906</v>
      </c>
      <c r="T110" s="7">
        <f t="shared" si="98"/>
        <v>145281359.1238791</v>
      </c>
      <c r="U110" s="7">
        <f t="shared" si="98"/>
        <v>145962350.73492911</v>
      </c>
      <c r="V110" s="7">
        <f t="shared" si="98"/>
        <v>145654037.84611914</v>
      </c>
      <c r="W110" s="7">
        <f t="shared" si="98"/>
        <v>145039873.41534916</v>
      </c>
      <c r="X110" s="7">
        <f t="shared" si="98"/>
        <v>145742581.89488918</v>
      </c>
      <c r="Y110" s="7">
        <f t="shared" si="98"/>
        <v>145908939.88107917</v>
      </c>
      <c r="Z110" s="8">
        <f t="shared" si="98"/>
        <v>145812865.61326915</v>
      </c>
      <c r="AA110" s="7">
        <f t="shared" si="98"/>
        <v>145892040.17530915</v>
      </c>
      <c r="AB110" s="7">
        <f t="shared" si="98"/>
        <v>145860193.02690911</v>
      </c>
      <c r="AC110" s="7">
        <f t="shared" si="98"/>
        <v>145551862.43247914</v>
      </c>
      <c r="AD110" s="7">
        <f t="shared" si="98"/>
        <v>145843158.38648918</v>
      </c>
      <c r="AE110" s="7">
        <f t="shared" si="98"/>
        <v>146913532.60104921</v>
      </c>
      <c r="AF110" s="7">
        <f t="shared" si="98"/>
        <v>145686322.22734922</v>
      </c>
      <c r="AG110" s="7">
        <f t="shared" si="98"/>
        <v>146043031.02882925</v>
      </c>
      <c r="AH110" s="63">
        <f t="shared" si="98"/>
        <v>145810981.90155926</v>
      </c>
      <c r="AI110" s="7">
        <f t="shared" si="98"/>
        <v>146428087.92483926</v>
      </c>
      <c r="AJ110" s="7">
        <f t="shared" si="98"/>
        <v>146400013.10189924</v>
      </c>
      <c r="AK110" s="63">
        <f t="shared" si="98"/>
        <v>145439565.12038928</v>
      </c>
      <c r="AL110" s="7">
        <f t="shared" si="98"/>
        <v>145964401.16741928</v>
      </c>
      <c r="AM110" s="63">
        <f t="shared" si="98"/>
        <v>146848426.72240919</v>
      </c>
      <c r="AN110" s="63">
        <f t="shared" si="98"/>
        <v>147940064.79525915</v>
      </c>
      <c r="AO110" s="63">
        <f t="shared" si="98"/>
        <v>143998711.34842914</v>
      </c>
      <c r="AP110" s="63">
        <f t="shared" si="98"/>
        <v>132634365.53607918</v>
      </c>
      <c r="AQ110" s="63">
        <f t="shared" si="98"/>
        <v>126802902.5657292</v>
      </c>
      <c r="AR110" s="7">
        <f t="shared" si="98"/>
        <v>128960682.88429914</v>
      </c>
      <c r="AS110" s="7">
        <f t="shared" si="98"/>
        <v>129717132.53119911</v>
      </c>
      <c r="AT110" s="7">
        <f t="shared" si="98"/>
        <v>129809230.31900911</v>
      </c>
      <c r="AU110" s="7">
        <f t="shared" si="98"/>
        <v>130836202.33418907</v>
      </c>
      <c r="AV110" s="7">
        <f t="shared" si="98"/>
        <v>130276384.42986906</v>
      </c>
      <c r="AW110" s="7">
        <f t="shared" si="98"/>
        <v>131212834.98018904</v>
      </c>
      <c r="AX110" s="7">
        <f t="shared" si="98"/>
        <v>132647069.686939</v>
      </c>
      <c r="AY110" s="7">
        <f t="shared" si="98"/>
        <v>131362226.37175909</v>
      </c>
      <c r="AZ110" s="7">
        <f t="shared" si="98"/>
        <v>130822664.53657912</v>
      </c>
      <c r="BA110" s="7">
        <f t="shared" si="98"/>
        <v>136451785.67618906</v>
      </c>
      <c r="BB110" s="7">
        <f t="shared" si="98"/>
        <v>148601766.24472895</v>
      </c>
      <c r="BC110" s="7">
        <f t="shared" si="98"/>
        <v>153503193.68683892</v>
      </c>
      <c r="BD110" s="7">
        <f t="shared" si="98"/>
        <v>153948357.48621893</v>
      </c>
      <c r="BE110" s="7">
        <f t="shared" si="98"/>
        <v>152732728.48196891</v>
      </c>
      <c r="BF110" s="7">
        <f t="shared" si="98"/>
        <v>152366668.52498892</v>
      </c>
      <c r="BG110" s="7">
        <f t="shared" si="98"/>
        <v>152510017.19241893</v>
      </c>
      <c r="BH110" s="7">
        <f t="shared" si="98"/>
        <v>152413084.56197888</v>
      </c>
      <c r="BI110" s="7">
        <f t="shared" si="98"/>
        <v>152128747.55937889</v>
      </c>
      <c r="BJ110" s="7">
        <f t="shared" si="98"/>
        <v>151682310.17229897</v>
      </c>
      <c r="BK110" s="7">
        <f t="shared" si="98"/>
        <v>153052727.15710896</v>
      </c>
      <c r="BL110" s="7">
        <f t="shared" si="98"/>
        <v>153371275.20548898</v>
      </c>
      <c r="BM110" s="7">
        <f t="shared" si="98"/>
        <v>153772322.92448896</v>
      </c>
      <c r="BN110" s="7">
        <f t="shared" si="98"/>
        <v>152747847.821659</v>
      </c>
      <c r="BO110" s="7">
        <f t="shared" si="98"/>
        <v>154145376.59279898</v>
      </c>
      <c r="BP110" s="63">
        <f t="shared" si="98"/>
        <v>153557210.24257895</v>
      </c>
      <c r="BQ110" s="7">
        <f t="shared" si="98"/>
        <v>152955782.79433894</v>
      </c>
      <c r="BR110" s="7">
        <f t="shared" si="98"/>
        <v>153271479.79225895</v>
      </c>
      <c r="BS110" s="7">
        <f t="shared" si="98"/>
        <v>153586649.12670892</v>
      </c>
      <c r="BT110" s="7">
        <f t="shared" si="98"/>
        <v>153613806.95964897</v>
      </c>
      <c r="BU110" s="7">
        <f t="shared" si="98"/>
        <v>153795978.566939</v>
      </c>
      <c r="BV110" s="7">
        <f t="shared" si="98"/>
        <v>153605604.02131897</v>
      </c>
      <c r="BW110" s="7">
        <f t="shared" si="98"/>
        <v>153432709.82467893</v>
      </c>
      <c r="BX110" s="7">
        <f t="shared" si="98"/>
        <v>153269755.25115889</v>
      </c>
      <c r="BY110" s="7">
        <f t="shared" si="98"/>
        <v>153500262.74683887</v>
      </c>
      <c r="BZ110" s="7">
        <f t="shared" si="98"/>
        <v>153364168.43871883</v>
      </c>
      <c r="CA110" s="7">
        <f t="shared" ref="CA110:CQ113" si="99">BZ110+CA21-BO21</f>
        <v>152745184.45419884</v>
      </c>
      <c r="CB110" s="7">
        <f t="shared" si="99"/>
        <v>153810621.16609889</v>
      </c>
      <c r="CC110" s="7">
        <f t="shared" si="99"/>
        <v>154459584.2704089</v>
      </c>
      <c r="CD110" s="7">
        <f t="shared" si="99"/>
        <v>154850966.40917888</v>
      </c>
      <c r="CE110" s="7">
        <f t="shared" si="99"/>
        <v>154467386.80119887</v>
      </c>
      <c r="CF110" s="7">
        <f t="shared" si="99"/>
        <v>155339970.32446888</v>
      </c>
      <c r="CG110" s="7">
        <f t="shared" si="99"/>
        <v>156188761.21504897</v>
      </c>
      <c r="CH110" s="7">
        <f t="shared" si="99"/>
        <v>155987938.84424904</v>
      </c>
      <c r="CI110" s="7">
        <f t="shared" si="99"/>
        <v>156002547.07578918</v>
      </c>
      <c r="CJ110" s="7">
        <f t="shared" si="99"/>
        <v>157474831.79012927</v>
      </c>
      <c r="CK110" s="7">
        <f t="shared" si="99"/>
        <v>156407111.73457941</v>
      </c>
      <c r="CL110" s="7">
        <f t="shared" si="99"/>
        <v>158308015.51257953</v>
      </c>
      <c r="CM110" s="7">
        <f t="shared" si="99"/>
        <v>158776020.08341962</v>
      </c>
      <c r="CN110" s="7">
        <f t="shared" si="99"/>
        <v>157902915.44207969</v>
      </c>
      <c r="CO110" s="7">
        <f t="shared" si="99"/>
        <v>160010700.2042098</v>
      </c>
      <c r="CP110" s="7">
        <f t="shared" si="99"/>
        <v>159631131.0184198</v>
      </c>
      <c r="CQ110" s="7">
        <f t="shared" si="99"/>
        <v>160136110.95819992</v>
      </c>
      <c r="CR110" s="7">
        <f t="shared" ref="CR110:CY113" si="100">CQ110+CR21-CF21</f>
        <v>161315990.53000003</v>
      </c>
      <c r="CS110" s="7">
        <f t="shared" si="100"/>
        <v>161166737.77000004</v>
      </c>
      <c r="CT110" s="7">
        <f t="shared" si="100"/>
        <v>161994288.59000006</v>
      </c>
      <c r="CU110" s="7">
        <f t="shared" si="100"/>
        <v>163231570.16000009</v>
      </c>
      <c r="CV110" s="7">
        <v>163151523.13000008</v>
      </c>
      <c r="CW110" s="7">
        <v>164201663.32000005</v>
      </c>
      <c r="CX110" s="7">
        <v>164854155.56000006</v>
      </c>
      <c r="CY110" s="110">
        <v>166293765.67000011</v>
      </c>
    </row>
    <row r="111" spans="2:103">
      <c r="B111" s="29" t="s">
        <v>3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>
        <f>N97+N104</f>
        <v>1027016471.0180283</v>
      </c>
      <c r="O111" s="7">
        <f t="shared" si="98"/>
        <v>1029121405.1429083</v>
      </c>
      <c r="P111" s="7">
        <f t="shared" si="98"/>
        <v>1032278209.0012282</v>
      </c>
      <c r="Q111" s="7">
        <f t="shared" si="98"/>
        <v>1026523624.5956482</v>
      </c>
      <c r="R111" s="7">
        <f t="shared" si="98"/>
        <v>1035065338.6250482</v>
      </c>
      <c r="S111" s="7">
        <f t="shared" si="98"/>
        <v>1027817585.1910281</v>
      </c>
      <c r="T111" s="7">
        <f t="shared" si="98"/>
        <v>1030305170.064438</v>
      </c>
      <c r="U111" s="7">
        <f t="shared" si="98"/>
        <v>1038215016.1341479</v>
      </c>
      <c r="V111" s="7">
        <f t="shared" si="98"/>
        <v>1037883017.4022077</v>
      </c>
      <c r="W111" s="7">
        <f t="shared" si="98"/>
        <v>1033052228.3736377</v>
      </c>
      <c r="X111" s="7">
        <f t="shared" si="98"/>
        <v>1038719923.5545976</v>
      </c>
      <c r="Y111" s="7">
        <f t="shared" si="98"/>
        <v>1040811352.6535476</v>
      </c>
      <c r="Z111" s="8">
        <f t="shared" si="98"/>
        <v>1041977987.6876777</v>
      </c>
      <c r="AA111" s="7">
        <f t="shared" si="98"/>
        <v>1043692004.0306678</v>
      </c>
      <c r="AB111" s="7">
        <f t="shared" si="98"/>
        <v>1043355141.9608477</v>
      </c>
      <c r="AC111" s="7">
        <f t="shared" si="98"/>
        <v>1042919850.5957879</v>
      </c>
      <c r="AD111" s="7">
        <f t="shared" si="98"/>
        <v>1054444539.436988</v>
      </c>
      <c r="AE111" s="7">
        <f t="shared" si="98"/>
        <v>1080684542.5855479</v>
      </c>
      <c r="AF111" s="7">
        <f t="shared" si="98"/>
        <v>1083404813.5943282</v>
      </c>
      <c r="AG111" s="7">
        <f t="shared" si="98"/>
        <v>1102925754.6989484</v>
      </c>
      <c r="AH111" s="63">
        <f t="shared" si="98"/>
        <v>1110384883.8835185</v>
      </c>
      <c r="AI111" s="7">
        <f t="shared" si="98"/>
        <v>1129576503.9184184</v>
      </c>
      <c r="AJ111" s="7">
        <f t="shared" si="98"/>
        <v>1144780764.5097187</v>
      </c>
      <c r="AK111" s="63">
        <f t="shared" si="98"/>
        <v>1150408629.5101485</v>
      </c>
      <c r="AL111" s="7">
        <f t="shared" si="98"/>
        <v>1167427177.4498184</v>
      </c>
      <c r="AM111" s="63">
        <f t="shared" si="98"/>
        <v>1191067787.4684978</v>
      </c>
      <c r="AN111" s="63">
        <f t="shared" si="98"/>
        <v>1218136233.7658978</v>
      </c>
      <c r="AO111" s="63">
        <f t="shared" si="98"/>
        <v>1198576104.5022979</v>
      </c>
      <c r="AP111" s="63">
        <f t="shared" si="98"/>
        <v>1103412002.0070779</v>
      </c>
      <c r="AQ111" s="63">
        <f t="shared" si="98"/>
        <v>1042163940.2932681</v>
      </c>
      <c r="AR111" s="7">
        <f t="shared" si="98"/>
        <v>1055399804.4281875</v>
      </c>
      <c r="AS111" s="7">
        <f t="shared" si="98"/>
        <v>1060315081.4187973</v>
      </c>
      <c r="AT111" s="7">
        <f t="shared" si="98"/>
        <v>1065494748.7541473</v>
      </c>
      <c r="AU111" s="7">
        <f t="shared" si="98"/>
        <v>1081643618.1072674</v>
      </c>
      <c r="AV111" s="7">
        <f t="shared" si="98"/>
        <v>1083426158.4476874</v>
      </c>
      <c r="AW111" s="7">
        <f t="shared" si="98"/>
        <v>1097727491.7919478</v>
      </c>
      <c r="AX111" s="7">
        <f t="shared" si="98"/>
        <v>1114801281.6773777</v>
      </c>
      <c r="AY111" s="7">
        <f t="shared" si="98"/>
        <v>1108013364.8511484</v>
      </c>
      <c r="AZ111" s="7">
        <f t="shared" si="98"/>
        <v>1110634307.1774683</v>
      </c>
      <c r="BA111" s="7">
        <f t="shared" si="98"/>
        <v>1171258213.1260076</v>
      </c>
      <c r="BB111" s="7">
        <f t="shared" si="98"/>
        <v>1275974378.4539471</v>
      </c>
      <c r="BC111" s="7">
        <f t="shared" si="98"/>
        <v>1360410329.2582161</v>
      </c>
      <c r="BD111" s="7">
        <f t="shared" si="98"/>
        <v>1371158506.6652768</v>
      </c>
      <c r="BE111" s="7">
        <f t="shared" si="98"/>
        <v>1370753508.5790665</v>
      </c>
      <c r="BF111" s="7">
        <f t="shared" si="98"/>
        <v>1370711315.2467465</v>
      </c>
      <c r="BG111" s="7">
        <f t="shared" si="98"/>
        <v>1373555782.1384761</v>
      </c>
      <c r="BH111" s="7">
        <f t="shared" si="98"/>
        <v>1376678906.5224059</v>
      </c>
      <c r="BI111" s="7">
        <f t="shared" si="98"/>
        <v>1377304116.8347452</v>
      </c>
      <c r="BJ111" s="7">
        <f t="shared" si="98"/>
        <v>1379607517.9848454</v>
      </c>
      <c r="BK111" s="7">
        <f t="shared" si="98"/>
        <v>1382063709.9884152</v>
      </c>
      <c r="BL111" s="7">
        <f t="shared" si="98"/>
        <v>1382592305.8572752</v>
      </c>
      <c r="BM111" s="7">
        <f t="shared" si="98"/>
        <v>1389171261.8046954</v>
      </c>
      <c r="BN111" s="7">
        <f t="shared" si="98"/>
        <v>1394517964.199085</v>
      </c>
      <c r="BO111" s="7">
        <f t="shared" si="98"/>
        <v>1391374556.9047756</v>
      </c>
      <c r="BP111" s="63">
        <f t="shared" si="98"/>
        <v>1402116230.1103351</v>
      </c>
      <c r="BQ111" s="7">
        <f t="shared" si="98"/>
        <v>1400641033.5288453</v>
      </c>
      <c r="BR111" s="7">
        <f t="shared" si="98"/>
        <v>1409104351.2121954</v>
      </c>
      <c r="BS111" s="7">
        <f t="shared" si="98"/>
        <v>1419553137.1175857</v>
      </c>
      <c r="BT111" s="7">
        <f t="shared" si="98"/>
        <v>1428567692.0698853</v>
      </c>
      <c r="BU111" s="7">
        <f t="shared" si="98"/>
        <v>1438689855.8385158</v>
      </c>
      <c r="BV111" s="7">
        <f t="shared" si="98"/>
        <v>1444184092.5740356</v>
      </c>
      <c r="BW111" s="7">
        <f t="shared" si="98"/>
        <v>1464202593.3696461</v>
      </c>
      <c r="BX111" s="7">
        <f t="shared" si="98"/>
        <v>1472768625.0739963</v>
      </c>
      <c r="BY111" s="7">
        <f t="shared" si="98"/>
        <v>1481443211.7085557</v>
      </c>
      <c r="BZ111" s="7">
        <f t="shared" si="98"/>
        <v>1486108018.5454361</v>
      </c>
      <c r="CA111" s="7">
        <f t="shared" si="99"/>
        <v>1481558898.1899757</v>
      </c>
      <c r="CB111" s="7">
        <f t="shared" si="99"/>
        <v>1498196679.9069755</v>
      </c>
      <c r="CC111" s="7">
        <f t="shared" si="99"/>
        <v>1510568775.533026</v>
      </c>
      <c r="CD111" s="7">
        <f t="shared" si="99"/>
        <v>1516205720.688416</v>
      </c>
      <c r="CE111" s="7">
        <f t="shared" si="99"/>
        <v>1515791125.1191959</v>
      </c>
      <c r="CF111" s="7">
        <f t="shared" si="99"/>
        <v>1532350642.5813818</v>
      </c>
      <c r="CG111" s="7">
        <f t="shared" si="99"/>
        <v>1548805495.7332819</v>
      </c>
      <c r="CH111" s="7">
        <f t="shared" si="99"/>
        <v>1551129980.8292918</v>
      </c>
      <c r="CI111" s="7">
        <f t="shared" si="99"/>
        <v>1553510957.9453719</v>
      </c>
      <c r="CJ111" s="7">
        <f t="shared" si="99"/>
        <v>1570518976.5079222</v>
      </c>
      <c r="CK111" s="7">
        <f t="shared" si="99"/>
        <v>1565626816.3877833</v>
      </c>
      <c r="CL111" s="7">
        <f t="shared" si="99"/>
        <v>1591848586.5702035</v>
      </c>
      <c r="CM111" s="7">
        <f t="shared" si="99"/>
        <v>1599854107.7042544</v>
      </c>
      <c r="CN111" s="7">
        <f t="shared" si="99"/>
        <v>1596357087.9416351</v>
      </c>
      <c r="CO111" s="7">
        <f t="shared" si="99"/>
        <v>1625878730.9087052</v>
      </c>
      <c r="CP111" s="7">
        <f t="shared" si="99"/>
        <v>1626067842.717005</v>
      </c>
      <c r="CQ111" s="7">
        <f t="shared" si="99"/>
        <v>1635463442.1405754</v>
      </c>
      <c r="CR111" s="7">
        <f t="shared" si="100"/>
        <v>1647960490.9200003</v>
      </c>
      <c r="CS111" s="7">
        <f t="shared" si="100"/>
        <v>1645606841.2400002</v>
      </c>
      <c r="CT111" s="7">
        <f t="shared" si="100"/>
        <v>1657608882.5800004</v>
      </c>
      <c r="CU111" s="7">
        <f t="shared" si="100"/>
        <v>1675260631.5400007</v>
      </c>
      <c r="CV111" s="7">
        <v>1683081678.0000005</v>
      </c>
      <c r="CW111" s="7">
        <v>1698780176.0600007</v>
      </c>
      <c r="CX111" s="7">
        <v>1708575945.8100007</v>
      </c>
      <c r="CY111" s="110">
        <v>1729625822.2900007</v>
      </c>
    </row>
    <row r="112" spans="2:103">
      <c r="B112" s="29" t="s">
        <v>4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>
        <f>N98+N105</f>
        <v>782172113.044819</v>
      </c>
      <c r="O112" s="7">
        <f t="shared" si="98"/>
        <v>780041188.92946899</v>
      </c>
      <c r="P112" s="7">
        <f t="shared" si="98"/>
        <v>780729019.15198898</v>
      </c>
      <c r="Q112" s="7">
        <f t="shared" si="98"/>
        <v>775009684.19337893</v>
      </c>
      <c r="R112" s="7">
        <f t="shared" si="98"/>
        <v>781743258.94955885</v>
      </c>
      <c r="S112" s="7">
        <f t="shared" si="98"/>
        <v>774072291.0716089</v>
      </c>
      <c r="T112" s="7">
        <f t="shared" si="98"/>
        <v>774660289.13273895</v>
      </c>
      <c r="U112" s="7">
        <f t="shared" si="98"/>
        <v>779981661.59805882</v>
      </c>
      <c r="V112" s="7">
        <f t="shared" si="98"/>
        <v>779689333.97887886</v>
      </c>
      <c r="W112" s="7">
        <f t="shared" si="98"/>
        <v>776625021.8198489</v>
      </c>
      <c r="X112" s="7">
        <f t="shared" si="98"/>
        <v>780281021.76780891</v>
      </c>
      <c r="Y112" s="7">
        <f t="shared" si="98"/>
        <v>780553301.80880892</v>
      </c>
      <c r="Z112" s="8">
        <f t="shared" si="98"/>
        <v>781030355.41804886</v>
      </c>
      <c r="AA112" s="7">
        <f t="shared" si="98"/>
        <v>779731700.90511894</v>
      </c>
      <c r="AB112" s="7">
        <f t="shared" si="98"/>
        <v>777955310.95374894</v>
      </c>
      <c r="AC112" s="7">
        <f t="shared" si="98"/>
        <v>781517339.16341901</v>
      </c>
      <c r="AD112" s="7">
        <f t="shared" si="98"/>
        <v>771333515.65026915</v>
      </c>
      <c r="AE112" s="7">
        <f t="shared" si="98"/>
        <v>766868277.94917929</v>
      </c>
      <c r="AF112" s="7">
        <f t="shared" si="98"/>
        <v>748509562.8964994</v>
      </c>
      <c r="AG112" s="7">
        <f t="shared" si="98"/>
        <v>747194264.95507967</v>
      </c>
      <c r="AH112" s="63">
        <f t="shared" si="98"/>
        <v>746095264.0438596</v>
      </c>
      <c r="AI112" s="7">
        <f t="shared" si="98"/>
        <v>745270474.28601897</v>
      </c>
      <c r="AJ112" s="7">
        <f t="shared" si="98"/>
        <v>738250014.41770804</v>
      </c>
      <c r="AK112" s="63">
        <f t="shared" si="98"/>
        <v>726550804.62246752</v>
      </c>
      <c r="AL112" s="7">
        <f t="shared" si="98"/>
        <v>722268373.21429706</v>
      </c>
      <c r="AM112" s="63">
        <f t="shared" si="98"/>
        <v>717428252.29558635</v>
      </c>
      <c r="AN112" s="63">
        <f t="shared" si="98"/>
        <v>720853551.46865511</v>
      </c>
      <c r="AO112" s="63">
        <f t="shared" si="98"/>
        <v>696362202.34917462</v>
      </c>
      <c r="AP112" s="63">
        <f t="shared" si="98"/>
        <v>640507007.78577459</v>
      </c>
      <c r="AQ112" s="63">
        <f t="shared" si="98"/>
        <v>614249646.38502443</v>
      </c>
      <c r="AR112" s="7">
        <f t="shared" si="98"/>
        <v>646401471.74849427</v>
      </c>
      <c r="AS112" s="7">
        <f t="shared" si="98"/>
        <v>664967673.14292431</v>
      </c>
      <c r="AT112" s="7">
        <f t="shared" si="98"/>
        <v>676826430.39677417</v>
      </c>
      <c r="AU112" s="7">
        <f t="shared" si="98"/>
        <v>697807565.15807378</v>
      </c>
      <c r="AV112" s="7">
        <f t="shared" si="98"/>
        <v>713766382.20614457</v>
      </c>
      <c r="AW112" s="7">
        <f t="shared" si="98"/>
        <v>739904802.27375472</v>
      </c>
      <c r="AX112" s="7">
        <f t="shared" si="98"/>
        <v>768983113.58638501</v>
      </c>
      <c r="AY112" s="7">
        <f t="shared" si="98"/>
        <v>780418093.45014489</v>
      </c>
      <c r="AZ112" s="7">
        <f t="shared" si="98"/>
        <v>794821368.03279579</v>
      </c>
      <c r="BA112" s="7">
        <f t="shared" si="98"/>
        <v>841937917.65408659</v>
      </c>
      <c r="BB112" s="7">
        <f t="shared" si="98"/>
        <v>921471059.97788596</v>
      </c>
      <c r="BC112" s="7">
        <f t="shared" si="98"/>
        <v>988901902.63357592</v>
      </c>
      <c r="BD112" s="7">
        <f t="shared" si="98"/>
        <v>990671762.42491579</v>
      </c>
      <c r="BE112" s="7">
        <f t="shared" si="98"/>
        <v>989389728.88707554</v>
      </c>
      <c r="BF112" s="7">
        <f t="shared" si="98"/>
        <v>984955360.16315567</v>
      </c>
      <c r="BG112" s="7">
        <f t="shared" si="98"/>
        <v>987693317.70654595</v>
      </c>
      <c r="BH112" s="7">
        <f t="shared" si="98"/>
        <v>991239360.79227602</v>
      </c>
      <c r="BI112" s="7">
        <f t="shared" si="98"/>
        <v>990321296.37137592</v>
      </c>
      <c r="BJ112" s="7">
        <f t="shared" si="98"/>
        <v>987111218.05932581</v>
      </c>
      <c r="BK112" s="7">
        <f t="shared" si="98"/>
        <v>987559799.31760597</v>
      </c>
      <c r="BL112" s="7">
        <f t="shared" si="98"/>
        <v>986110957.5343461</v>
      </c>
      <c r="BM112" s="7">
        <f t="shared" si="98"/>
        <v>988524902.90019572</v>
      </c>
      <c r="BN112" s="7">
        <f t="shared" si="98"/>
        <v>990021813.36781585</v>
      </c>
      <c r="BO112" s="7">
        <f t="shared" si="98"/>
        <v>981356134.53694594</v>
      </c>
      <c r="BP112" s="63">
        <f t="shared" si="98"/>
        <v>987431849.9974761</v>
      </c>
      <c r="BQ112" s="7">
        <f t="shared" si="98"/>
        <v>981283234.0976156</v>
      </c>
      <c r="BR112" s="7">
        <f t="shared" si="98"/>
        <v>983890685.88987553</v>
      </c>
      <c r="BS112" s="7">
        <f t="shared" si="98"/>
        <v>986139343.82536554</v>
      </c>
      <c r="BT112" s="7">
        <f t="shared" si="98"/>
        <v>987800869.14974535</v>
      </c>
      <c r="BU112" s="7">
        <f t="shared" si="98"/>
        <v>989364058.95182526</v>
      </c>
      <c r="BV112" s="7">
        <f t="shared" si="98"/>
        <v>988960521.42500532</v>
      </c>
      <c r="BW112" s="7">
        <f t="shared" si="98"/>
        <v>998450721.31850564</v>
      </c>
      <c r="BX112" s="7">
        <f t="shared" si="98"/>
        <v>1000755241.1878355</v>
      </c>
      <c r="BY112" s="7">
        <f t="shared" si="98"/>
        <v>1000738133.0425254</v>
      </c>
      <c r="BZ112" s="7">
        <f t="shared" si="98"/>
        <v>997976441.15837538</v>
      </c>
      <c r="CA112" s="7">
        <f t="shared" si="99"/>
        <v>989796127.49982512</v>
      </c>
      <c r="CB112" s="7">
        <f t="shared" si="99"/>
        <v>995205105.11899507</v>
      </c>
      <c r="CC112" s="7">
        <f t="shared" si="99"/>
        <v>1000736482.2891252</v>
      </c>
      <c r="CD112" s="7">
        <f t="shared" si="99"/>
        <v>1001654535.1148152</v>
      </c>
      <c r="CE112" s="7">
        <f t="shared" si="99"/>
        <v>1000217043.0110555</v>
      </c>
      <c r="CF112" s="7">
        <f t="shared" si="99"/>
        <v>1010078685.8096601</v>
      </c>
      <c r="CG112" s="7">
        <f t="shared" si="99"/>
        <v>1016563792.7917707</v>
      </c>
      <c r="CH112" s="7">
        <f t="shared" si="99"/>
        <v>1017139597.966091</v>
      </c>
      <c r="CI112" s="7">
        <f t="shared" si="99"/>
        <v>1015519281.2022113</v>
      </c>
      <c r="CJ112" s="7">
        <f t="shared" si="99"/>
        <v>1024583331.6866618</v>
      </c>
      <c r="CK112" s="7">
        <f t="shared" si="99"/>
        <v>1015965056.5141121</v>
      </c>
      <c r="CL112" s="7">
        <f t="shared" si="99"/>
        <v>1028042049.3834925</v>
      </c>
      <c r="CM112" s="7">
        <f t="shared" si="99"/>
        <v>1027496897.9154428</v>
      </c>
      <c r="CN112" s="7">
        <f t="shared" si="99"/>
        <v>1019549145.6351128</v>
      </c>
      <c r="CO112" s="7">
        <f t="shared" si="99"/>
        <v>1032640365.4787332</v>
      </c>
      <c r="CP112" s="7">
        <f t="shared" si="99"/>
        <v>1031404802.2074732</v>
      </c>
      <c r="CQ112" s="7">
        <f t="shared" si="99"/>
        <v>1031648515.0303034</v>
      </c>
      <c r="CR112" s="7">
        <f t="shared" si="100"/>
        <v>1032916788.079999</v>
      </c>
      <c r="CS112" s="7">
        <f t="shared" si="100"/>
        <v>1027798974.0799989</v>
      </c>
      <c r="CT112" s="7">
        <f t="shared" si="100"/>
        <v>1030787654.6699989</v>
      </c>
      <c r="CU112" s="7">
        <f t="shared" si="100"/>
        <v>1034229779.7499992</v>
      </c>
      <c r="CV112" s="7">
        <v>1031689155.5199991</v>
      </c>
      <c r="CW112" s="7">
        <v>1036492076.6499991</v>
      </c>
      <c r="CX112" s="7">
        <v>1038169926.4699991</v>
      </c>
      <c r="CY112" s="110">
        <v>1045936251.6199992</v>
      </c>
    </row>
    <row r="113" spans="2:103">
      <c r="B113" s="29" t="s">
        <v>5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>
        <f>N99+N106</f>
        <v>394627012.69000006</v>
      </c>
      <c r="O113" s="7">
        <f t="shared" si="98"/>
        <v>396347955.37000006</v>
      </c>
      <c r="P113" s="7">
        <f t="shared" si="98"/>
        <v>398564009.34000003</v>
      </c>
      <c r="Q113" s="7">
        <f t="shared" si="98"/>
        <v>397659701.98000002</v>
      </c>
      <c r="R113" s="7">
        <f t="shared" si="98"/>
        <v>402459392.13999999</v>
      </c>
      <c r="S113" s="7">
        <f t="shared" si="98"/>
        <v>402116220.88999999</v>
      </c>
      <c r="T113" s="7">
        <f t="shared" si="98"/>
        <v>403128566.36999995</v>
      </c>
      <c r="U113" s="7">
        <f t="shared" si="98"/>
        <v>406164194.00999993</v>
      </c>
      <c r="V113" s="7">
        <f t="shared" si="98"/>
        <v>406835136.56999993</v>
      </c>
      <c r="W113" s="7">
        <f t="shared" si="98"/>
        <v>405311980.94999999</v>
      </c>
      <c r="X113" s="7">
        <f t="shared" si="98"/>
        <v>408323910.34000003</v>
      </c>
      <c r="Y113" s="7">
        <f t="shared" si="98"/>
        <v>411905144.90000004</v>
      </c>
      <c r="Z113" s="8">
        <f t="shared" si="98"/>
        <v>411962518.87000006</v>
      </c>
      <c r="AA113" s="7">
        <f t="shared" si="98"/>
        <v>413125447.61000001</v>
      </c>
      <c r="AB113" s="7">
        <f t="shared" si="98"/>
        <v>414237734.37</v>
      </c>
      <c r="AC113" s="7">
        <f t="shared" si="98"/>
        <v>414326548.22000003</v>
      </c>
      <c r="AD113" s="7">
        <f t="shared" si="98"/>
        <v>416466509.67000002</v>
      </c>
      <c r="AE113" s="7">
        <f t="shared" si="98"/>
        <v>418670697.84000003</v>
      </c>
      <c r="AF113" s="7">
        <f t="shared" si="98"/>
        <v>417406032.58000004</v>
      </c>
      <c r="AG113" s="7">
        <f t="shared" si="98"/>
        <v>420062969.48000008</v>
      </c>
      <c r="AH113" s="63">
        <f t="shared" si="98"/>
        <v>420600696.46000004</v>
      </c>
      <c r="AI113" s="7">
        <f t="shared" si="98"/>
        <v>423708124.54000002</v>
      </c>
      <c r="AJ113" s="7">
        <f t="shared" si="98"/>
        <v>425410107.86000001</v>
      </c>
      <c r="AK113" s="63">
        <f t="shared" si="98"/>
        <v>424855279.61000001</v>
      </c>
      <c r="AL113" s="7">
        <f t="shared" si="98"/>
        <v>427489078.15999997</v>
      </c>
      <c r="AM113" s="63">
        <f t="shared" si="98"/>
        <v>432266292.90999997</v>
      </c>
      <c r="AN113" s="63">
        <f t="shared" si="98"/>
        <v>435010810.51999998</v>
      </c>
      <c r="AO113" s="63">
        <f t="shared" si="98"/>
        <v>423458500.49000001</v>
      </c>
      <c r="AP113" s="63">
        <f t="shared" si="98"/>
        <v>392780923.50999999</v>
      </c>
      <c r="AQ113" s="63">
        <f t="shared" si="98"/>
        <v>393403421.60000002</v>
      </c>
      <c r="AR113" s="7">
        <f t="shared" si="98"/>
        <v>414441305.73000002</v>
      </c>
      <c r="AS113" s="7">
        <f t="shared" si="98"/>
        <v>421977350.88999999</v>
      </c>
      <c r="AT113" s="7">
        <f t="shared" si="98"/>
        <v>424110027.67000002</v>
      </c>
      <c r="AU113" s="7">
        <f t="shared" si="98"/>
        <v>426834987.51999998</v>
      </c>
      <c r="AV113" s="7">
        <f t="shared" si="98"/>
        <v>420887494.13999993</v>
      </c>
      <c r="AW113" s="7">
        <f t="shared" si="98"/>
        <v>421441736.60999995</v>
      </c>
      <c r="AX113" s="7">
        <f t="shared" si="98"/>
        <v>432223863.60999995</v>
      </c>
      <c r="AY113" s="7">
        <f t="shared" si="98"/>
        <v>432572858.30000001</v>
      </c>
      <c r="AZ113" s="7">
        <f t="shared" si="98"/>
        <v>436273831.13999999</v>
      </c>
      <c r="BA113" s="7">
        <f t="shared" si="98"/>
        <v>453977252.39999998</v>
      </c>
      <c r="BB113" s="7">
        <f t="shared" si="98"/>
        <v>483367934.66999996</v>
      </c>
      <c r="BC113" s="7">
        <f t="shared" si="98"/>
        <v>493472972.14999992</v>
      </c>
      <c r="BD113" s="7">
        <f t="shared" si="98"/>
        <v>472080971.64999992</v>
      </c>
      <c r="BE113" s="7">
        <f t="shared" si="98"/>
        <v>468230056.90999991</v>
      </c>
      <c r="BF113" s="7">
        <f t="shared" si="98"/>
        <v>468898918.46999991</v>
      </c>
      <c r="BG113" s="7">
        <f t="shared" si="98"/>
        <v>473862039.96999997</v>
      </c>
      <c r="BH113" s="7">
        <f t="shared" si="98"/>
        <v>480012873.06999999</v>
      </c>
      <c r="BI113" s="7">
        <f t="shared" si="98"/>
        <v>483175259.61999995</v>
      </c>
      <c r="BJ113" s="7">
        <f t="shared" si="98"/>
        <v>480901310.61000001</v>
      </c>
      <c r="BK113" s="7">
        <f t="shared" si="98"/>
        <v>479955306.79999995</v>
      </c>
      <c r="BL113" s="7">
        <f t="shared" si="98"/>
        <v>480653636.25999999</v>
      </c>
      <c r="BM113" s="7">
        <f t="shared" si="98"/>
        <v>484450647.29999995</v>
      </c>
      <c r="BN113" s="7">
        <f t="shared" si="98"/>
        <v>488763542.28999996</v>
      </c>
      <c r="BO113" s="7">
        <f t="shared" si="98"/>
        <v>484595731.14999998</v>
      </c>
      <c r="BP113" s="63">
        <f t="shared" si="98"/>
        <v>494280828.24000001</v>
      </c>
      <c r="BQ113" s="7">
        <f t="shared" si="98"/>
        <v>494425500.48000002</v>
      </c>
      <c r="BR113" s="7">
        <f t="shared" si="98"/>
        <v>495094978.89999998</v>
      </c>
      <c r="BS113" s="7">
        <f t="shared" si="98"/>
        <v>499551916.46999991</v>
      </c>
      <c r="BT113" s="7">
        <f t="shared" si="98"/>
        <v>502629136.1699999</v>
      </c>
      <c r="BU113" s="7">
        <f t="shared" si="98"/>
        <v>505627298.8299998</v>
      </c>
      <c r="BV113" s="7">
        <f t="shared" si="98"/>
        <v>505801482.30999982</v>
      </c>
      <c r="BW113" s="7">
        <f t="shared" si="98"/>
        <v>511004633.94999987</v>
      </c>
      <c r="BX113" s="7">
        <f t="shared" si="98"/>
        <v>510646929.54999983</v>
      </c>
      <c r="BY113" s="7">
        <f t="shared" si="98"/>
        <v>513786820.67999989</v>
      </c>
      <c r="BZ113" s="7">
        <f>BY113+BZ24-BN24</f>
        <v>514601828.52999991</v>
      </c>
      <c r="CA113" s="7">
        <f t="shared" si="99"/>
        <v>515455217.26999986</v>
      </c>
      <c r="CB113" s="7">
        <f t="shared" si="99"/>
        <v>520706462.33999979</v>
      </c>
      <c r="CC113" s="7">
        <f t="shared" si="99"/>
        <v>521544798.7099998</v>
      </c>
      <c r="CD113" s="7">
        <f t="shared" si="99"/>
        <v>521576816.00999981</v>
      </c>
      <c r="CE113" s="7">
        <f t="shared" si="99"/>
        <v>522277975.92999983</v>
      </c>
      <c r="CF113" s="7">
        <f t="shared" si="99"/>
        <v>523585691.48014987</v>
      </c>
      <c r="CG113" s="7">
        <f t="shared" si="99"/>
        <v>525775263.22014987</v>
      </c>
      <c r="CH113" s="7">
        <f t="shared" si="99"/>
        <v>526624498.76014984</v>
      </c>
      <c r="CI113" s="7">
        <f t="shared" si="99"/>
        <v>526983159.91014981</v>
      </c>
      <c r="CJ113" s="7">
        <f t="shared" si="99"/>
        <v>531481827.79014987</v>
      </c>
      <c r="CK113" s="7">
        <f t="shared" si="99"/>
        <v>528775190.35014993</v>
      </c>
      <c r="CL113" s="7">
        <f t="shared" si="99"/>
        <v>536377837.70015001</v>
      </c>
      <c r="CM113" s="7">
        <f t="shared" si="99"/>
        <v>537360222.80015004</v>
      </c>
      <c r="CN113" s="7">
        <f t="shared" si="99"/>
        <v>533997291.47015005</v>
      </c>
      <c r="CO113" s="7">
        <f t="shared" si="99"/>
        <v>540927714.20015001</v>
      </c>
      <c r="CP113" s="7">
        <f t="shared" si="99"/>
        <v>541439594.47014999</v>
      </c>
      <c r="CQ113" s="7">
        <f t="shared" si="99"/>
        <v>541475899.00014997</v>
      </c>
      <c r="CR113" s="7">
        <f t="shared" si="100"/>
        <v>548444826.38</v>
      </c>
      <c r="CS113" s="7">
        <f t="shared" si="100"/>
        <v>550777337.30999994</v>
      </c>
      <c r="CT113" s="7">
        <f t="shared" si="100"/>
        <v>551665273.06000006</v>
      </c>
      <c r="CU113" s="7">
        <f t="shared" si="100"/>
        <v>556098085.72000003</v>
      </c>
      <c r="CV113" s="7">
        <v>555897271.40999997</v>
      </c>
      <c r="CW113" s="7">
        <v>559006258.86000001</v>
      </c>
      <c r="CX113" s="7">
        <v>559380034.08000004</v>
      </c>
      <c r="CY113" s="110">
        <v>563745957.75</v>
      </c>
    </row>
    <row r="114" spans="2:103" ht="14.65" thickBot="1">
      <c r="B114" s="61" t="s">
        <v>30</v>
      </c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8">
        <f>N100+N107</f>
        <v>180581645.93916017</v>
      </c>
      <c r="O114" s="30">
        <f t="shared" ref="O114:BZ114" si="101">N114+(O25+O26)-(C25+C26)</f>
        <v>181852693.70541015</v>
      </c>
      <c r="P114" s="30">
        <f t="shared" si="101"/>
        <v>183162147.83239016</v>
      </c>
      <c r="Q114" s="30">
        <f t="shared" si="101"/>
        <v>183338054.76968017</v>
      </c>
      <c r="R114" s="30">
        <f t="shared" si="101"/>
        <v>185470345.04587016</v>
      </c>
      <c r="S114" s="30">
        <f t="shared" si="101"/>
        <v>184806407.34060013</v>
      </c>
      <c r="T114" s="30">
        <f t="shared" si="101"/>
        <v>186075335.57445011</v>
      </c>
      <c r="U114" s="30">
        <f t="shared" si="101"/>
        <v>188234102.06006008</v>
      </c>
      <c r="V114" s="30">
        <f t="shared" si="101"/>
        <v>188615231.52218008</v>
      </c>
      <c r="W114" s="30">
        <f t="shared" si="101"/>
        <v>188482606.17866009</v>
      </c>
      <c r="X114" s="30">
        <f t="shared" si="101"/>
        <v>190471951.7429401</v>
      </c>
      <c r="Y114" s="30">
        <f t="shared" si="101"/>
        <v>191595431.9164601</v>
      </c>
      <c r="Z114" s="44">
        <f t="shared" si="101"/>
        <v>192742744.3944101</v>
      </c>
      <c r="AA114" s="30">
        <f t="shared" si="101"/>
        <v>193713979.92341012</v>
      </c>
      <c r="AB114" s="30">
        <f t="shared" si="101"/>
        <v>194569652.23330009</v>
      </c>
      <c r="AC114" s="30">
        <f t="shared" si="101"/>
        <v>195220004.21752006</v>
      </c>
      <c r="AD114" s="30">
        <f t="shared" si="101"/>
        <v>197074269.93029004</v>
      </c>
      <c r="AE114" s="30">
        <f t="shared" si="101"/>
        <v>200713981.98478004</v>
      </c>
      <c r="AF114" s="30">
        <f t="shared" si="101"/>
        <v>200258990.18653005</v>
      </c>
      <c r="AG114" s="30">
        <f t="shared" si="101"/>
        <v>202736868.75507009</v>
      </c>
      <c r="AH114" s="86">
        <f t="shared" si="101"/>
        <v>203626827.4410401</v>
      </c>
      <c r="AI114" s="30">
        <f t="shared" si="101"/>
        <v>206367279.23151007</v>
      </c>
      <c r="AJ114" s="30">
        <f t="shared" si="101"/>
        <v>208166543.76410007</v>
      </c>
      <c r="AK114" s="86">
        <f t="shared" si="101"/>
        <v>208254506.30409005</v>
      </c>
      <c r="AL114" s="30">
        <f t="shared" si="101"/>
        <v>210415377.97592005</v>
      </c>
      <c r="AM114" s="86">
        <f t="shared" si="101"/>
        <v>212996356.99533004</v>
      </c>
      <c r="AN114" s="86">
        <f t="shared" si="101"/>
        <v>216248481.50994003</v>
      </c>
      <c r="AO114" s="86">
        <f t="shared" si="101"/>
        <v>212061199.50375006</v>
      </c>
      <c r="AP114" s="86">
        <f t="shared" si="101"/>
        <v>195324334.65193006</v>
      </c>
      <c r="AQ114" s="86">
        <f t="shared" si="101"/>
        <v>185777076.83824006</v>
      </c>
      <c r="AR114" s="30">
        <f t="shared" si="101"/>
        <v>190465615.91623002</v>
      </c>
      <c r="AS114" s="30">
        <f t="shared" si="101"/>
        <v>193332021.84512997</v>
      </c>
      <c r="AT114" s="30">
        <f t="shared" si="101"/>
        <v>195089357.28420994</v>
      </c>
      <c r="AU114" s="30">
        <f t="shared" si="101"/>
        <v>198818695.58992994</v>
      </c>
      <c r="AV114" s="30">
        <f t="shared" si="101"/>
        <v>200494249.91860992</v>
      </c>
      <c r="AW114" s="30">
        <f t="shared" si="101"/>
        <v>204967981.89517993</v>
      </c>
      <c r="AX114" s="30">
        <f t="shared" si="101"/>
        <v>209966130.9314799</v>
      </c>
      <c r="AY114" s="30">
        <f t="shared" si="101"/>
        <v>210367637.35115987</v>
      </c>
      <c r="AZ114" s="30">
        <f t="shared" si="101"/>
        <v>212718982.00362986</v>
      </c>
      <c r="BA114" s="30">
        <f t="shared" si="101"/>
        <v>224577982.31124985</v>
      </c>
      <c r="BB114" s="30">
        <f t="shared" si="101"/>
        <v>244797362.53565982</v>
      </c>
      <c r="BC114" s="30">
        <f t="shared" si="101"/>
        <v>260891051.18423977</v>
      </c>
      <c r="BD114" s="30">
        <f t="shared" si="101"/>
        <v>263647881.1788398</v>
      </c>
      <c r="BE114" s="30">
        <f t="shared" si="101"/>
        <v>263909607.39338982</v>
      </c>
      <c r="BF114" s="30">
        <f t="shared" si="101"/>
        <v>263919781.50027981</v>
      </c>
      <c r="BG114" s="30">
        <f t="shared" si="101"/>
        <v>265318876.83313981</v>
      </c>
      <c r="BH114" s="30">
        <f t="shared" si="101"/>
        <v>266515014.73501983</v>
      </c>
      <c r="BI114" s="30">
        <f t="shared" si="101"/>
        <v>266890958.37872985</v>
      </c>
      <c r="BJ114" s="30">
        <f t="shared" si="101"/>
        <v>267201716.96556988</v>
      </c>
      <c r="BK114" s="30">
        <f t="shared" si="101"/>
        <v>268199458.7675499</v>
      </c>
      <c r="BL114" s="30">
        <f t="shared" si="101"/>
        <v>268661891.76824993</v>
      </c>
      <c r="BM114" s="30">
        <f t="shared" si="101"/>
        <v>269987040.95894992</v>
      </c>
      <c r="BN114" s="30">
        <f t="shared" si="101"/>
        <v>271048651.08014989</v>
      </c>
      <c r="BO114" s="30">
        <f t="shared" si="101"/>
        <v>270948103.40088987</v>
      </c>
      <c r="BP114" s="86">
        <f t="shared" si="101"/>
        <v>272147916.47870988</v>
      </c>
      <c r="BQ114" s="30">
        <f t="shared" si="101"/>
        <v>272044297.02863991</v>
      </c>
      <c r="BR114" s="30">
        <f t="shared" si="101"/>
        <v>273359888.37257993</v>
      </c>
      <c r="BS114" s="30">
        <f t="shared" si="101"/>
        <v>275389289.45696998</v>
      </c>
      <c r="BT114" s="30">
        <f t="shared" si="101"/>
        <v>277066494.64188999</v>
      </c>
      <c r="BU114" s="30">
        <f t="shared" si="101"/>
        <v>278961024.62282997</v>
      </c>
      <c r="BV114" s="30">
        <f t="shared" si="101"/>
        <v>279882687.92096001</v>
      </c>
      <c r="BW114" s="30">
        <f t="shared" si="101"/>
        <v>285139894.37953997</v>
      </c>
      <c r="BX114" s="30">
        <f t="shared" si="101"/>
        <v>289547663.38319999</v>
      </c>
      <c r="BY114" s="30">
        <f t="shared" si="101"/>
        <v>293994981.24857002</v>
      </c>
      <c r="BZ114" s="30">
        <f t="shared" si="101"/>
        <v>297456187.21332002</v>
      </c>
      <c r="CA114" s="30">
        <f t="shared" ref="CA114:CQ114" si="102">BZ114+(CA25+CA26)-(BO25+BO26)</f>
        <v>299245457.44619</v>
      </c>
      <c r="CB114" s="30">
        <f t="shared" si="102"/>
        <v>305464954.29916</v>
      </c>
      <c r="CC114" s="30">
        <f t="shared" si="102"/>
        <v>310543804.67727995</v>
      </c>
      <c r="CD114" s="30">
        <f t="shared" si="102"/>
        <v>313332553.18266994</v>
      </c>
      <c r="CE114" s="30">
        <f t="shared" si="102"/>
        <v>316133085.10382992</v>
      </c>
      <c r="CF114" s="30">
        <f t="shared" si="102"/>
        <v>323735604.84581983</v>
      </c>
      <c r="CG114" s="30">
        <f t="shared" si="102"/>
        <v>332615581.79009986</v>
      </c>
      <c r="CH114" s="30">
        <f t="shared" si="102"/>
        <v>338239353.65013987</v>
      </c>
      <c r="CI114" s="30">
        <f t="shared" si="102"/>
        <v>342913820.01292992</v>
      </c>
      <c r="CJ114" s="30">
        <f t="shared" si="102"/>
        <v>349989342.20273989</v>
      </c>
      <c r="CK114" s="30">
        <f t="shared" si="102"/>
        <v>352100315.89893991</v>
      </c>
      <c r="CL114" s="30">
        <f t="shared" si="102"/>
        <v>358918178.96260995</v>
      </c>
      <c r="CM114" s="30">
        <f t="shared" si="102"/>
        <v>363962077.34428</v>
      </c>
      <c r="CN114" s="30">
        <f t="shared" si="102"/>
        <v>365839589.24641001</v>
      </c>
      <c r="CO114" s="30">
        <f t="shared" si="102"/>
        <v>375313275.48497003</v>
      </c>
      <c r="CP114" s="30">
        <f t="shared" si="102"/>
        <v>376468681.30501008</v>
      </c>
      <c r="CQ114" s="30">
        <f t="shared" si="102"/>
        <v>380746068.88715011</v>
      </c>
      <c r="CR114" s="30">
        <f>CQ114+(CR25+CR26)-(CF25+CF26)</f>
        <v>385462278.4800002</v>
      </c>
      <c r="CS114" s="30">
        <f>CR114+(CS25+CS26)-(CG25+CG26)</f>
        <v>384699546.41000021</v>
      </c>
      <c r="CT114" s="30">
        <f>CS114+(CT25+CT26)-(CH25+CH26)</f>
        <v>387738546.43000013</v>
      </c>
      <c r="CU114" s="30">
        <f t="shared" ref="CU114" si="103">CT114+(CU25+CU26)-(CI25+CI26)</f>
        <v>391078196.46000016</v>
      </c>
      <c r="CV114" s="30">
        <v>392058292.18000019</v>
      </c>
      <c r="CW114" s="30">
        <v>395220145.26000017</v>
      </c>
      <c r="CX114" s="30">
        <v>397795060.86000019</v>
      </c>
      <c r="CY114" s="405">
        <v>402292374.96000022</v>
      </c>
    </row>
    <row r="115" spans="2:103" s="384" customFormat="1" ht="13.5" thickBot="1"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4"/>
      <c r="O115" s="393"/>
      <c r="P115" s="393"/>
      <c r="Q115" s="393"/>
      <c r="R115" s="393"/>
      <c r="S115" s="393"/>
      <c r="T115" s="393"/>
      <c r="U115" s="393"/>
      <c r="V115" s="393"/>
      <c r="W115" s="393">
        <f>SUM(W110:W114)</f>
        <v>2548511710.7374954</v>
      </c>
      <c r="X115" s="393">
        <f t="shared" ref="X115:CB115" si="104">SUM(X110:X114)</f>
        <v>2563539389.3002357</v>
      </c>
      <c r="Y115" s="393">
        <f t="shared" si="104"/>
        <v>2570774171.1598959</v>
      </c>
      <c r="Z115" s="393">
        <f t="shared" si="104"/>
        <v>2573526471.9834061</v>
      </c>
      <c r="AA115" s="393">
        <f t="shared" si="104"/>
        <v>2576155172.644506</v>
      </c>
      <c r="AB115" s="393">
        <f t="shared" si="104"/>
        <v>2575978032.544806</v>
      </c>
      <c r="AC115" s="393">
        <f t="shared" si="104"/>
        <v>2579535604.6292062</v>
      </c>
      <c r="AD115" s="393">
        <f t="shared" si="104"/>
        <v>2585161993.0740366</v>
      </c>
      <c r="AE115" s="393">
        <f t="shared" si="104"/>
        <v>2613851032.9605565</v>
      </c>
      <c r="AF115" s="393">
        <f t="shared" si="104"/>
        <v>2595265721.4847069</v>
      </c>
      <c r="AG115" s="393">
        <f t="shared" si="104"/>
        <v>2618962888.9179277</v>
      </c>
      <c r="AH115" s="393">
        <f t="shared" si="104"/>
        <v>2626518653.7299776</v>
      </c>
      <c r="AI115" s="393">
        <f t="shared" si="104"/>
        <v>2651350469.9007869</v>
      </c>
      <c r="AJ115" s="393">
        <f t="shared" si="104"/>
        <v>2663007443.6534262</v>
      </c>
      <c r="AK115" s="393">
        <f t="shared" si="104"/>
        <v>2655508785.1670952</v>
      </c>
      <c r="AL115" s="393">
        <f t="shared" si="104"/>
        <v>2673564407.9674549</v>
      </c>
      <c r="AM115" s="393">
        <f t="shared" si="104"/>
        <v>2700607116.3918233</v>
      </c>
      <c r="AN115" s="393">
        <f t="shared" si="104"/>
        <v>2738189142.0597525</v>
      </c>
      <c r="AO115" s="393">
        <f t="shared" si="104"/>
        <v>2674456718.1936512</v>
      </c>
      <c r="AP115" s="393">
        <f t="shared" si="104"/>
        <v>2464658633.4908619</v>
      </c>
      <c r="AQ115" s="393">
        <f t="shared" si="104"/>
        <v>2362396987.6822619</v>
      </c>
      <c r="AR115" s="393">
        <f t="shared" si="104"/>
        <v>2435668880.707211</v>
      </c>
      <c r="AS115" s="393">
        <f t="shared" si="104"/>
        <v>2470309259.8280506</v>
      </c>
      <c r="AT115" s="393">
        <f t="shared" si="104"/>
        <v>2491329794.4241405</v>
      </c>
      <c r="AU115" s="393">
        <f t="shared" si="104"/>
        <v>2535941068.7094603</v>
      </c>
      <c r="AV115" s="393">
        <f t="shared" si="104"/>
        <v>2548850669.1423111</v>
      </c>
      <c r="AW115" s="393">
        <f t="shared" si="104"/>
        <v>2595254847.5510716</v>
      </c>
      <c r="AX115" s="393">
        <f t="shared" si="104"/>
        <v>2658621459.4921818</v>
      </c>
      <c r="AY115" s="393">
        <f t="shared" si="104"/>
        <v>2662734180.3242126</v>
      </c>
      <c r="AZ115" s="393">
        <f t="shared" si="104"/>
        <v>2685271152.8904729</v>
      </c>
      <c r="BA115" s="393">
        <f t="shared" si="104"/>
        <v>2828203151.1675329</v>
      </c>
      <c r="BB115" s="393">
        <f t="shared" si="104"/>
        <v>3074212501.8822222</v>
      </c>
      <c r="BC115" s="393">
        <f t="shared" si="104"/>
        <v>3257179448.9128709</v>
      </c>
      <c r="BD115" s="393">
        <f t="shared" si="104"/>
        <v>3251507479.405251</v>
      </c>
      <c r="BE115" s="393">
        <f t="shared" si="104"/>
        <v>3245015630.2515006</v>
      </c>
      <c r="BF115" s="393">
        <f t="shared" si="104"/>
        <v>3240852043.9051709</v>
      </c>
      <c r="BG115" s="393">
        <f t="shared" si="104"/>
        <v>3252940033.8405805</v>
      </c>
      <c r="BH115" s="393">
        <f t="shared" si="104"/>
        <v>3266859239.6816807</v>
      </c>
      <c r="BI115" s="393">
        <f t="shared" si="104"/>
        <v>3269820378.7642298</v>
      </c>
      <c r="BJ115" s="393">
        <f t="shared" si="104"/>
        <v>3266504073.7920403</v>
      </c>
      <c r="BK115" s="393">
        <f t="shared" si="104"/>
        <v>3270831002.0306802</v>
      </c>
      <c r="BL115" s="393">
        <f t="shared" si="104"/>
        <v>3271390066.62536</v>
      </c>
      <c r="BM115" s="393">
        <f t="shared" si="104"/>
        <v>3285906175.8883305</v>
      </c>
      <c r="BN115" s="393">
        <f t="shared" si="104"/>
        <v>3297099818.7587099</v>
      </c>
      <c r="BO115" s="393">
        <f t="shared" si="104"/>
        <v>3282419902.5854106</v>
      </c>
      <c r="BP115" s="395">
        <f t="shared" si="104"/>
        <v>3309534035.0690999</v>
      </c>
      <c r="BQ115" s="393">
        <f t="shared" si="104"/>
        <v>3301349847.9294395</v>
      </c>
      <c r="BR115" s="393">
        <f t="shared" si="104"/>
        <v>3314721384.1669102</v>
      </c>
      <c r="BS115" s="393">
        <f t="shared" si="104"/>
        <v>3334220335.9966297</v>
      </c>
      <c r="BT115" s="393">
        <f t="shared" si="104"/>
        <v>3349677998.9911699</v>
      </c>
      <c r="BU115" s="393">
        <f t="shared" si="104"/>
        <v>3366438216.8101096</v>
      </c>
      <c r="BV115" s="393">
        <f t="shared" si="104"/>
        <v>3372434388.2513199</v>
      </c>
      <c r="BW115" s="393">
        <f t="shared" si="104"/>
        <v>3412230552.8423705</v>
      </c>
      <c r="BX115" s="393">
        <f t="shared" si="104"/>
        <v>3426988214.4461908</v>
      </c>
      <c r="BY115" s="393">
        <f t="shared" si="104"/>
        <v>3443463409.4264898</v>
      </c>
      <c r="BZ115" s="393">
        <f t="shared" si="104"/>
        <v>3449506643.88585</v>
      </c>
      <c r="CA115" s="393">
        <f t="shared" si="104"/>
        <v>3438800884.8601894</v>
      </c>
      <c r="CB115" s="393">
        <f t="shared" si="104"/>
        <v>3473383822.8312292</v>
      </c>
      <c r="CC115" s="393">
        <f t="shared" ref="CC115:CH115" si="105">SUM(CC110:CC114)</f>
        <v>3497853445.4798398</v>
      </c>
      <c r="CD115" s="393">
        <f t="shared" si="105"/>
        <v>3507620591.4050798</v>
      </c>
      <c r="CE115" s="393">
        <f t="shared" si="105"/>
        <v>3508886615.9652801</v>
      </c>
      <c r="CF115" s="393">
        <f t="shared" si="105"/>
        <v>3545090595.0414805</v>
      </c>
      <c r="CG115" s="393">
        <f t="shared" si="105"/>
        <v>3579948894.7503519</v>
      </c>
      <c r="CH115" s="393">
        <f t="shared" si="105"/>
        <v>3589121370.0499215</v>
      </c>
      <c r="CI115" s="393">
        <f t="shared" ref="CI115:CO115" si="106">SUM(CI110:CI114)</f>
        <v>3594929766.146452</v>
      </c>
      <c r="CJ115" s="393">
        <f t="shared" si="106"/>
        <v>3634048309.9776025</v>
      </c>
      <c r="CK115" s="393">
        <f t="shared" si="106"/>
        <v>3618874490.8855648</v>
      </c>
      <c r="CL115" s="393">
        <f t="shared" si="106"/>
        <v>3673494668.129035</v>
      </c>
      <c r="CM115" s="393">
        <f t="shared" si="106"/>
        <v>3687449325.8475466</v>
      </c>
      <c r="CN115" s="393">
        <f t="shared" si="106"/>
        <v>3673646029.7353873</v>
      </c>
      <c r="CO115" s="393">
        <f t="shared" si="106"/>
        <v>3734770786.2767682</v>
      </c>
      <c r="CP115" s="393">
        <f t="shared" ref="CP115:CU115" si="107">SUM(CP110:CP114)</f>
        <v>3735012051.7180576</v>
      </c>
      <c r="CQ115" s="393">
        <f t="shared" si="107"/>
        <v>3749470036.0163789</v>
      </c>
      <c r="CR115" s="393">
        <f t="shared" si="107"/>
        <v>3776100374.3899994</v>
      </c>
      <c r="CS115" s="393">
        <f t="shared" si="107"/>
        <v>3770049436.8099995</v>
      </c>
      <c r="CT115" s="393">
        <f t="shared" si="107"/>
        <v>3789794645.3299994</v>
      </c>
      <c r="CU115" s="393">
        <f t="shared" si="107"/>
        <v>3819898263.6300001</v>
      </c>
      <c r="CV115" s="403">
        <v>3825877920.2399998</v>
      </c>
      <c r="CW115" s="403">
        <v>3853700320.1500001</v>
      </c>
      <c r="CX115" s="403">
        <v>3868775122.7800002</v>
      </c>
      <c r="CY115" s="406">
        <v>3907894172.29</v>
      </c>
    </row>
    <row r="116" spans="2:103">
      <c r="B116" s="26" t="s">
        <v>22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361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51"/>
      <c r="CW116" s="51"/>
      <c r="CX116" s="51"/>
      <c r="CY116" s="51"/>
    </row>
    <row r="117" spans="2:103">
      <c r="B117" s="28" t="s">
        <v>2</v>
      </c>
      <c r="N117" s="6"/>
      <c r="Z117" s="6"/>
      <c r="AK117" s="62"/>
      <c r="CY117" s="109"/>
    </row>
    <row r="118" spans="2:103">
      <c r="B118" s="29" t="s">
        <v>1</v>
      </c>
      <c r="N118" s="6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45">
        <f>+Z96/N96-1</f>
        <v>7.2428958657628772E-3</v>
      </c>
      <c r="AA118" s="37">
        <f t="shared" ref="AA118:AE122" si="108">+AA96/O96-1</f>
        <v>3.7592664599230829E-3</v>
      </c>
      <c r="AB118" s="37">
        <f t="shared" si="108"/>
        <v>1.2558420027677375E-3</v>
      </c>
      <c r="AC118" s="37">
        <f t="shared" si="108"/>
        <v>3.5184675864299297E-3</v>
      </c>
      <c r="AD118" s="37">
        <f>+AD96/R96-1</f>
        <v>-1.4925293472470846E-3</v>
      </c>
      <c r="AE118" s="37">
        <f>+AE96/S96-1</f>
        <v>1.2190432880426094E-2</v>
      </c>
      <c r="AF118" s="37">
        <f t="shared" ref="AF118:BU123" si="109">+AF96/T96-1</f>
        <v>2.7874402188432512E-3</v>
      </c>
      <c r="AG118" s="37">
        <f t="shared" si="109"/>
        <v>5.5274729061238759E-4</v>
      </c>
      <c r="AH118" s="64">
        <f t="shared" si="109"/>
        <v>1.0775125616904191E-3</v>
      </c>
      <c r="AI118" s="90">
        <f t="shared" si="109"/>
        <v>9.5712611766745059E-3</v>
      </c>
      <c r="AJ118" s="90">
        <f t="shared" si="109"/>
        <v>4.5109068225799298E-3</v>
      </c>
      <c r="AK118" s="64">
        <f t="shared" si="109"/>
        <v>-3.2169020011552085E-3</v>
      </c>
      <c r="AL118" s="90">
        <f t="shared" si="109"/>
        <v>1.0392468011160005E-3</v>
      </c>
      <c r="AM118" s="64">
        <f t="shared" si="109"/>
        <v>6.5554402142213863E-3</v>
      </c>
      <c r="AN118" s="64">
        <f t="shared" si="109"/>
        <v>1.4259351541968224E-2</v>
      </c>
      <c r="AO118" s="64">
        <f t="shared" si="109"/>
        <v>-1.067077437618158E-2</v>
      </c>
      <c r="AP118" s="64">
        <f t="shared" si="109"/>
        <v>-9.0568477784924717E-2</v>
      </c>
      <c r="AQ118" s="64">
        <f t="shared" si="109"/>
        <v>-0.13688752614731148</v>
      </c>
      <c r="AR118" s="90">
        <f t="shared" si="109"/>
        <v>-0.11480583137344258</v>
      </c>
      <c r="AS118" s="90">
        <f t="shared" si="109"/>
        <v>-0.11178827488459453</v>
      </c>
      <c r="AT118" s="90">
        <f t="shared" si="109"/>
        <v>-0.10974311655999514</v>
      </c>
      <c r="AU118" s="90">
        <f t="shared" si="109"/>
        <v>-0.10648152148687084</v>
      </c>
      <c r="AV118" s="90">
        <f t="shared" si="109"/>
        <v>-0.11013406577230023</v>
      </c>
      <c r="AW118" s="90">
        <f t="shared" si="109"/>
        <v>-9.7818844056800525E-2</v>
      </c>
      <c r="AX118" s="90">
        <f t="shared" si="109"/>
        <v>-9.1236845244241915E-2</v>
      </c>
      <c r="AY118" s="90">
        <f t="shared" si="109"/>
        <v>-0.10545703959037989</v>
      </c>
      <c r="AZ118" s="90">
        <f t="shared" si="109"/>
        <v>-0.11570496661853946</v>
      </c>
      <c r="BA118" s="90">
        <f t="shared" si="109"/>
        <v>-5.2409675069792994E-2</v>
      </c>
      <c r="BB118" s="90">
        <f t="shared" si="109"/>
        <v>0.1203866030052847</v>
      </c>
      <c r="BC118" s="90">
        <f t="shared" si="109"/>
        <v>0.21056529922309486</v>
      </c>
      <c r="BD118" s="90">
        <f t="shared" si="109"/>
        <v>0.19376195940539653</v>
      </c>
      <c r="BE118" s="90">
        <f t="shared" si="109"/>
        <v>0.1774291144250677</v>
      </c>
      <c r="BF118" s="90">
        <f t="shared" si="109"/>
        <v>0.17377376131531164</v>
      </c>
      <c r="BG118" s="90">
        <f t="shared" si="109"/>
        <v>0.16565609878273135</v>
      </c>
      <c r="BH118" s="90">
        <f t="shared" si="109"/>
        <v>0.16992105076439645</v>
      </c>
      <c r="BI118" s="90">
        <f t="shared" si="109"/>
        <v>0.15940447123444756</v>
      </c>
      <c r="BJ118" s="90">
        <f t="shared" si="109"/>
        <v>0.14350290986664938</v>
      </c>
      <c r="BK118" s="90">
        <f t="shared" si="109"/>
        <v>0.16511977137145273</v>
      </c>
      <c r="BL118" s="90">
        <f t="shared" si="109"/>
        <v>0.17236012390349287</v>
      </c>
      <c r="BM118" s="90">
        <f t="shared" si="109"/>
        <v>0.12693521863761403</v>
      </c>
      <c r="BN118" s="90">
        <f t="shared" si="109"/>
        <v>2.7900621114435253E-2</v>
      </c>
      <c r="BO118" s="90">
        <f t="shared" si="109"/>
        <v>4.1835149519440229E-3</v>
      </c>
      <c r="BP118" s="64">
        <f t="shared" si="109"/>
        <v>-2.5407691905708907E-3</v>
      </c>
      <c r="BQ118" s="90">
        <f t="shared" si="109"/>
        <v>1.4604224948182587E-3</v>
      </c>
      <c r="BR118" s="90">
        <f t="shared" si="109"/>
        <v>5.9383805922201827E-3</v>
      </c>
      <c r="BS118" s="90">
        <f t="shared" si="109"/>
        <v>7.0594178278244879E-3</v>
      </c>
      <c r="BT118" s="90">
        <f t="shared" si="109"/>
        <v>7.8780795042685536E-3</v>
      </c>
      <c r="BU118" s="90">
        <f t="shared" si="109"/>
        <v>1.0959342230233871E-2</v>
      </c>
      <c r="BV118" s="90">
        <f>+BV96/BJ96-1</f>
        <v>1.2679750505087295E-2</v>
      </c>
      <c r="BW118" s="90">
        <f t="shared" ref="BW118:CQ123" si="110">+BW96/BK96-1</f>
        <v>2.4826912569804183E-3</v>
      </c>
      <c r="BX118" s="90">
        <f t="shared" si="110"/>
        <v>-6.6192286785171639E-4</v>
      </c>
      <c r="BY118" s="90">
        <f t="shared" si="110"/>
        <v>-1.7692402148576925E-3</v>
      </c>
      <c r="BZ118" s="90">
        <f t="shared" si="110"/>
        <v>4.0348890400041526E-3</v>
      </c>
      <c r="CA118" s="90">
        <f t="shared" si="110"/>
        <v>-9.0835818079642028E-3</v>
      </c>
      <c r="CB118" s="90">
        <f t="shared" si="110"/>
        <v>1.6502704309333538E-3</v>
      </c>
      <c r="CC118" s="90">
        <f t="shared" si="110"/>
        <v>9.8316091657151272E-3</v>
      </c>
      <c r="CD118" s="90">
        <f t="shared" si="110"/>
        <v>1.0305156700129325E-2</v>
      </c>
      <c r="CE118" s="90">
        <f t="shared" si="110"/>
        <v>5.7344676734456534E-3</v>
      </c>
      <c r="CF118" s="90">
        <f t="shared" si="110"/>
        <v>1.1237032653408141E-2</v>
      </c>
      <c r="CG118" s="90">
        <f t="shared" si="110"/>
        <v>1.5558161340795573E-2</v>
      </c>
      <c r="CH118" s="90">
        <f t="shared" si="110"/>
        <v>1.550942648289988E-2</v>
      </c>
      <c r="CI118" s="90">
        <f t="shared" si="110"/>
        <v>1.6748953036459513E-2</v>
      </c>
      <c r="CJ118" s="90">
        <f t="shared" si="110"/>
        <v>2.7435788176732201E-2</v>
      </c>
      <c r="CK118" s="90">
        <f t="shared" si="110"/>
        <v>1.8937094541230159E-2</v>
      </c>
      <c r="CL118" s="90">
        <f t="shared" si="110"/>
        <v>3.2235998305146341E-2</v>
      </c>
      <c r="CM118" s="90">
        <f t="shared" si="110"/>
        <v>3.9482983707608499E-2</v>
      </c>
      <c r="CN118" s="90">
        <f t="shared" si="110"/>
        <v>2.6606057793379323E-2</v>
      </c>
      <c r="CO118" s="90">
        <f t="shared" si="110"/>
        <v>3.5938954257980438E-2</v>
      </c>
      <c r="CP118" s="90">
        <f t="shared" si="110"/>
        <v>3.0869452868700797E-2</v>
      </c>
      <c r="CQ118" s="90">
        <f t="shared" si="110"/>
        <v>3.6698517883886783E-2</v>
      </c>
      <c r="CR118" s="90">
        <f t="shared" ref="CR118:CR123" si="111">+CR96/CF96-1</f>
        <v>3.8470589334146599E-2</v>
      </c>
      <c r="CS118" s="90">
        <f t="shared" ref="CS118:CU123" si="112">+CS96/CG96-1</f>
        <v>3.1871541308257978E-2</v>
      </c>
      <c r="CT118" s="90">
        <f>+CT96/CH96-1</f>
        <v>3.8505218994836721E-2</v>
      </c>
      <c r="CU118" s="90">
        <f>+CU96/CI96-1</f>
        <v>4.6339134967449569E-2</v>
      </c>
      <c r="CV118" s="90">
        <v>3.604824514076177E-2</v>
      </c>
      <c r="CW118" s="90">
        <v>4.9835020281225217E-2</v>
      </c>
      <c r="CX118" s="90">
        <v>4.1350654458177871E-2</v>
      </c>
      <c r="CY118" s="114">
        <v>4.7348117068501505E-2</v>
      </c>
    </row>
    <row r="119" spans="2:103">
      <c r="B119" s="29" t="s">
        <v>3</v>
      </c>
      <c r="N119" s="6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45">
        <f>+Z97/N97-1</f>
        <v>6.1200305990933845E-3</v>
      </c>
      <c r="AA119" s="37">
        <f t="shared" si="108"/>
        <v>5.4626855969888144E-3</v>
      </c>
      <c r="AB119" s="37">
        <f t="shared" si="108"/>
        <v>1.3455005295508471E-3</v>
      </c>
      <c r="AC119" s="37">
        <f t="shared" si="108"/>
        <v>6.1905608757499841E-3</v>
      </c>
      <c r="AD119" s="37">
        <f t="shared" si="108"/>
        <v>9.1695737581247716E-3</v>
      </c>
      <c r="AE119" s="37">
        <f t="shared" si="108"/>
        <v>4.0961173602654499E-2</v>
      </c>
      <c r="AF119" s="37">
        <f t="shared" si="109"/>
        <v>4.0422643089495836E-2</v>
      </c>
      <c r="AG119" s="37">
        <f t="shared" si="109"/>
        <v>5.0684556260591984E-2</v>
      </c>
      <c r="AH119" s="64">
        <f t="shared" si="109"/>
        <v>5.7749740590721022E-2</v>
      </c>
      <c r="AI119" s="90">
        <f t="shared" si="109"/>
        <v>7.9744477201468378E-2</v>
      </c>
      <c r="AJ119" s="90">
        <f>+AJ97/X97-1</f>
        <v>8.814237387281687E-2</v>
      </c>
      <c r="AK119" s="64">
        <f t="shared" si="109"/>
        <v>9.127476226772302E-2</v>
      </c>
      <c r="AL119" s="90">
        <f t="shared" si="109"/>
        <v>0.10623605022694771</v>
      </c>
      <c r="AM119" s="64">
        <f t="shared" si="109"/>
        <v>0.12731816068689716</v>
      </c>
      <c r="AN119" s="64">
        <f t="shared" si="109"/>
        <v>0.15351276045691842</v>
      </c>
      <c r="AO119" s="64">
        <f t="shared" si="109"/>
        <v>0.13549193337927856</v>
      </c>
      <c r="AP119" s="64">
        <f t="shared" si="109"/>
        <v>3.2811929890185443E-2</v>
      </c>
      <c r="AQ119" s="64">
        <f t="shared" si="109"/>
        <v>-4.5727952565791652E-2</v>
      </c>
      <c r="AR119" s="90">
        <f t="shared" si="109"/>
        <v>-3.3065628316067186E-2</v>
      </c>
      <c r="AS119" s="90">
        <f t="shared" si="109"/>
        <v>-4.3814236179347987E-2</v>
      </c>
      <c r="AT119" s="90">
        <f t="shared" si="109"/>
        <v>-4.4219605240464088E-2</v>
      </c>
      <c r="AU119" s="90">
        <f t="shared" si="109"/>
        <v>-4.4545569525018092E-2</v>
      </c>
      <c r="AV119" s="90">
        <f t="shared" si="109"/>
        <v>-5.533900275089676E-2</v>
      </c>
      <c r="AW119" s="90">
        <f t="shared" si="109"/>
        <v>-4.692273825999449E-2</v>
      </c>
      <c r="AX119" s="90">
        <f t="shared" si="109"/>
        <v>-4.7222295204481846E-2</v>
      </c>
      <c r="AY119" s="90">
        <f t="shared" si="109"/>
        <v>-7.249135679907559E-2</v>
      </c>
      <c r="AZ119" s="90">
        <f t="shared" si="109"/>
        <v>-9.0964075582136594E-2</v>
      </c>
      <c r="BA119" s="90">
        <f t="shared" si="109"/>
        <v>-2.5937140703287231E-2</v>
      </c>
      <c r="BB119" s="90">
        <f t="shared" si="109"/>
        <v>0.15166328501381443</v>
      </c>
      <c r="BC119" s="90">
        <f t="shared" si="109"/>
        <v>0.29773261049474264</v>
      </c>
      <c r="BD119" s="90">
        <f t="shared" si="109"/>
        <v>0.28343663977703026</v>
      </c>
      <c r="BE119" s="90">
        <f t="shared" si="109"/>
        <v>0.27354691812146004</v>
      </c>
      <c r="BF119" s="90">
        <f t="shared" si="109"/>
        <v>0.26477558266050227</v>
      </c>
      <c r="BG119" s="90">
        <f t="shared" si="109"/>
        <v>0.2461281548185752</v>
      </c>
      <c r="BH119" s="90">
        <f t="shared" si="109"/>
        <v>0.2457492950099136</v>
      </c>
      <c r="BI119" s="90">
        <f t="shared" si="109"/>
        <v>0.22799347563300931</v>
      </c>
      <c r="BJ119" s="90">
        <f t="shared" si="109"/>
        <v>0.21131501981076561</v>
      </c>
      <c r="BK119" s="90">
        <f t="shared" si="109"/>
        <v>0.22093159247475724</v>
      </c>
      <c r="BL119" s="90">
        <f t="shared" si="109"/>
        <v>0.21768790464366861</v>
      </c>
      <c r="BM119" s="90">
        <f t="shared" si="109"/>
        <v>0.15995274929479852</v>
      </c>
      <c r="BN119" s="90">
        <f t="shared" si="109"/>
        <v>7.1285843237821167E-2</v>
      </c>
      <c r="BO119" s="90">
        <f t="shared" si="109"/>
        <v>-1.3607784509908072E-3</v>
      </c>
      <c r="BP119" s="64">
        <f t="shared" si="109"/>
        <v>2.9544412196327308E-3</v>
      </c>
      <c r="BQ119" s="90">
        <f t="shared" si="109"/>
        <v>2.6748002980614416E-3</v>
      </c>
      <c r="BR119" s="90">
        <f t="shared" si="109"/>
        <v>9.3553711579306142E-3</v>
      </c>
      <c r="BS119" s="90">
        <f t="shared" si="109"/>
        <v>1.4511167454026586E-2</v>
      </c>
      <c r="BT119" s="90">
        <f t="shared" si="109"/>
        <v>1.9197763946365187E-2</v>
      </c>
      <c r="BU119" s="90">
        <f t="shared" si="109"/>
        <v>2.6762736386481523E-2</v>
      </c>
      <c r="BV119" s="90">
        <f t="shared" ref="BU119:BV123" si="113">+BV97/BJ97-1</f>
        <v>2.9125574872264304E-2</v>
      </c>
      <c r="BW119" s="90">
        <f t="shared" si="110"/>
        <v>4.1357753729451163E-2</v>
      </c>
      <c r="BX119" s="90">
        <f t="shared" si="110"/>
        <v>4.7148563908824492E-2</v>
      </c>
      <c r="BY119" s="90">
        <f t="shared" si="110"/>
        <v>4.8649424434242805E-2</v>
      </c>
      <c r="BZ119" s="90">
        <f t="shared" si="110"/>
        <v>4.7026561138722167E-2</v>
      </c>
      <c r="CA119" s="90">
        <f t="shared" si="110"/>
        <v>4.8463993924581894E-2</v>
      </c>
      <c r="CB119" s="90">
        <f t="shared" si="110"/>
        <v>5.0481782897674021E-2</v>
      </c>
      <c r="CC119" s="90">
        <f t="shared" si="110"/>
        <v>6.0459483228175737E-2</v>
      </c>
      <c r="CD119" s="90">
        <f t="shared" si="110"/>
        <v>5.8411541176833559E-2</v>
      </c>
      <c r="CE119" s="90">
        <f t="shared" si="110"/>
        <v>5.1371187098497195E-2</v>
      </c>
      <c r="CF119" s="90">
        <f t="shared" si="110"/>
        <v>5.610126606732746E-2</v>
      </c>
      <c r="CG119" s="90">
        <f t="shared" si="110"/>
        <v>6.0975457405403777E-2</v>
      </c>
      <c r="CH119" s="90">
        <f t="shared" si="110"/>
        <v>5.9442148264132744E-2</v>
      </c>
      <c r="CI119" s="90">
        <f t="shared" si="110"/>
        <v>4.683897645319357E-2</v>
      </c>
      <c r="CJ119" s="90">
        <f t="shared" si="110"/>
        <v>5.3938695519632374E-2</v>
      </c>
      <c r="CK119" s="90">
        <f t="shared" si="110"/>
        <v>4.4341747429006428E-2</v>
      </c>
      <c r="CL119" s="90">
        <f t="shared" si="110"/>
        <v>5.8694104731462859E-2</v>
      </c>
      <c r="CM119" s="90">
        <f t="shared" si="110"/>
        <v>6.9957476198061919E-2</v>
      </c>
      <c r="CN119" s="90">
        <f t="shared" si="110"/>
        <v>5.7225949784680985E-2</v>
      </c>
      <c r="CO119" s="90">
        <f t="shared" si="110"/>
        <v>6.9445460045445939E-2</v>
      </c>
      <c r="CP119" s="90">
        <f t="shared" si="110"/>
        <v>6.6264540205544842E-2</v>
      </c>
      <c r="CQ119" s="90">
        <f t="shared" si="110"/>
        <v>7.3336766037648937E-2</v>
      </c>
      <c r="CR119" s="90">
        <f t="shared" si="111"/>
        <v>7.1093577276638786E-2</v>
      </c>
      <c r="CS119" s="90">
        <f t="shared" si="112"/>
        <v>5.8300485470286878E-2</v>
      </c>
      <c r="CT119" s="90">
        <f t="shared" si="112"/>
        <v>6.5004860277518395E-2</v>
      </c>
      <c r="CU119" s="90">
        <f t="shared" si="112"/>
        <v>7.6553758947765171E-2</v>
      </c>
      <c r="CV119" s="90">
        <v>6.954971725211534E-2</v>
      </c>
      <c r="CW119" s="90">
        <v>8.5350794567977673E-2</v>
      </c>
      <c r="CX119" s="90">
        <v>7.500058323489367E-2</v>
      </c>
      <c r="CY119" s="114">
        <v>8.2632849026230026E-2</v>
      </c>
    </row>
    <row r="120" spans="2:103">
      <c r="B120" s="29" t="s">
        <v>4</v>
      </c>
      <c r="N120" s="6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45">
        <f>+Z98/N98-1</f>
        <v>-1.1629213611592637E-2</v>
      </c>
      <c r="AA120" s="37">
        <f t="shared" si="108"/>
        <v>-9.7772375022683322E-3</v>
      </c>
      <c r="AB120" s="37">
        <f t="shared" si="108"/>
        <v>-1.3910572836976942E-2</v>
      </c>
      <c r="AC120" s="37">
        <f t="shared" si="108"/>
        <v>-1.9945298940852174E-3</v>
      </c>
      <c r="AD120" s="37">
        <f t="shared" si="108"/>
        <v>-2.3475073791424328E-2</v>
      </c>
      <c r="AE120" s="37">
        <f t="shared" si="108"/>
        <v>-1.951120258353245E-2</v>
      </c>
      <c r="AF120" s="37">
        <f t="shared" si="109"/>
        <v>-4.4698913267668727E-2</v>
      </c>
      <c r="AG120" s="37">
        <f t="shared" si="109"/>
        <v>-5.3253702082809329E-2</v>
      </c>
      <c r="AH120" s="64">
        <f t="shared" si="109"/>
        <v>-5.4078525239582231E-2</v>
      </c>
      <c r="AI120" s="90">
        <f t="shared" si="109"/>
        <v>-5.2538957130564778E-2</v>
      </c>
      <c r="AJ120" s="90">
        <f t="shared" si="109"/>
        <v>-6.6634663616638834E-2</v>
      </c>
      <c r="AK120" s="64">
        <f t="shared" si="109"/>
        <v>-8.1790203016337437E-2</v>
      </c>
      <c r="AL120" s="90">
        <f t="shared" si="109"/>
        <v>-8.8424994799409018E-2</v>
      </c>
      <c r="AM120" s="64">
        <f t="shared" si="109"/>
        <v>-9.2509989124474057E-2</v>
      </c>
      <c r="AN120" s="64">
        <f t="shared" si="109"/>
        <v>-8.5045142085279357E-2</v>
      </c>
      <c r="AO120" s="64">
        <f t="shared" si="109"/>
        <v>-0.12067044162174489</v>
      </c>
      <c r="AP120" s="64">
        <f t="shared" si="109"/>
        <v>-0.18145440053963768</v>
      </c>
      <c r="AQ120" s="64">
        <f t="shared" si="109"/>
        <v>-0.2083782024408467</v>
      </c>
      <c r="AR120" s="90">
        <f t="shared" si="109"/>
        <v>-0.14090421480601678</v>
      </c>
      <c r="AS120" s="90">
        <f t="shared" si="109"/>
        <v>-0.11386377102063372</v>
      </c>
      <c r="AT120" s="90">
        <f t="shared" si="109"/>
        <v>-9.6872556437200608E-2</v>
      </c>
      <c r="AU120" s="90">
        <f t="shared" si="109"/>
        <v>-6.6677945482116141E-2</v>
      </c>
      <c r="AV120" s="90">
        <f t="shared" si="109"/>
        <v>-3.5708433322119926E-2</v>
      </c>
      <c r="AW120" s="90">
        <f t="shared" si="109"/>
        <v>1.6322795291214387E-2</v>
      </c>
      <c r="AX120" s="90">
        <f t="shared" si="109"/>
        <v>6.1145793480460897E-2</v>
      </c>
      <c r="AY120" s="90">
        <f t="shared" si="109"/>
        <v>8.254966627016902E-2</v>
      </c>
      <c r="AZ120" s="90">
        <f t="shared" si="109"/>
        <v>9.5815584901606687E-2</v>
      </c>
      <c r="BA120" s="90">
        <f t="shared" si="109"/>
        <v>0.20077160438539909</v>
      </c>
      <c r="BB120" s="90">
        <f t="shared" si="109"/>
        <v>0.42718380996210081</v>
      </c>
      <c r="BC120" s="90">
        <f t="shared" si="109"/>
        <v>0.59397149664040683</v>
      </c>
      <c r="BD120" s="90">
        <f t="shared" si="109"/>
        <v>0.49945107736217098</v>
      </c>
      <c r="BE120" s="90">
        <f t="shared" si="109"/>
        <v>0.45188469861509906</v>
      </c>
      <c r="BF120" s="90">
        <f t="shared" si="109"/>
        <v>0.41905443047064606</v>
      </c>
      <c r="BG120" s="90">
        <f t="shared" si="109"/>
        <v>0.37928736313888312</v>
      </c>
      <c r="BH120" s="90">
        <f t="shared" si="109"/>
        <v>0.35376958895188859</v>
      </c>
      <c r="BI120" s="90">
        <f t="shared" si="109"/>
        <v>0.30280272866024172</v>
      </c>
      <c r="BJ120" s="90">
        <f t="shared" si="109"/>
        <v>0.25109181053543361</v>
      </c>
      <c r="BK120" s="90">
        <f t="shared" si="109"/>
        <v>0.23492440182629348</v>
      </c>
      <c r="BL120" s="90">
        <f t="shared" si="109"/>
        <v>0.21234862072362581</v>
      </c>
      <c r="BM120" s="90">
        <f t="shared" si="109"/>
        <v>0.14978007241416758</v>
      </c>
      <c r="BN120" s="90">
        <f t="shared" si="109"/>
        <v>5.5446068015371663E-2</v>
      </c>
      <c r="BO120" s="90">
        <f t="shared" si="109"/>
        <v>-2.8452730789992109E-2</v>
      </c>
      <c r="BP120" s="64">
        <f t="shared" si="109"/>
        <v>-1.6000491829254559E-2</v>
      </c>
      <c r="BQ120" s="90">
        <f t="shared" si="109"/>
        <v>-1.8704859505750515E-2</v>
      </c>
      <c r="BR120" s="90">
        <f t="shared" si="109"/>
        <v>-1.0766127470006825E-2</v>
      </c>
      <c r="BS120" s="90">
        <f t="shared" si="109"/>
        <v>-1.1007779839430132E-2</v>
      </c>
      <c r="BT120" s="90">
        <f t="shared" si="109"/>
        <v>-1.2237544434951841E-2</v>
      </c>
      <c r="BU120" s="90">
        <f t="shared" si="113"/>
        <v>-7.854490170968953E-3</v>
      </c>
      <c r="BV120" s="90">
        <f t="shared" si="113"/>
        <v>-4.1799932247362781E-3</v>
      </c>
      <c r="BW120" s="90">
        <f t="shared" si="110"/>
        <v>3.6627172690837373E-3</v>
      </c>
      <c r="BX120" s="90">
        <f t="shared" si="110"/>
        <v>5.6935679583873799E-3</v>
      </c>
      <c r="BY120" s="90">
        <f t="shared" si="110"/>
        <v>2.1613375391913436E-3</v>
      </c>
      <c r="BZ120" s="90">
        <f t="shared" si="110"/>
        <v>-2.8594300456302735E-3</v>
      </c>
      <c r="CA120" s="90">
        <f t="shared" si="110"/>
        <v>-9.7505720871804424E-4</v>
      </c>
      <c r="CB120" s="90">
        <f t="shared" si="110"/>
        <v>-4.4869136614182903E-3</v>
      </c>
      <c r="CC120" s="90">
        <f t="shared" si="110"/>
        <v>6.4242221573003189E-3</v>
      </c>
      <c r="CD120" s="90">
        <f t="shared" si="110"/>
        <v>4.283625224742682E-3</v>
      </c>
      <c r="CE120" s="90">
        <f t="shared" si="110"/>
        <v>-5.3221683951276688E-5</v>
      </c>
      <c r="CF120" s="90">
        <f t="shared" si="110"/>
        <v>6.842078934006679E-3</v>
      </c>
      <c r="CG120" s="90">
        <f t="shared" si="110"/>
        <v>1.2778115725164296E-2</v>
      </c>
      <c r="CH120" s="90">
        <f t="shared" si="110"/>
        <v>1.3555195619179061E-2</v>
      </c>
      <c r="CI120" s="90">
        <f t="shared" si="110"/>
        <v>2.57110959075324E-3</v>
      </c>
      <c r="CJ120" s="90">
        <f t="shared" si="110"/>
        <v>1.1579139305962993E-2</v>
      </c>
      <c r="CK120" s="90">
        <f t="shared" si="110"/>
        <v>2.3952031317127087E-3</v>
      </c>
      <c r="CL120" s="90">
        <f t="shared" si="110"/>
        <v>1.6892861497663114E-2</v>
      </c>
      <c r="CM120" s="90">
        <f t="shared" si="110"/>
        <v>2.7120841223704062E-2</v>
      </c>
      <c r="CN120" s="90">
        <f t="shared" si="110"/>
        <v>1.499484596562084E-2</v>
      </c>
      <c r="CO120" s="90">
        <f t="shared" si="110"/>
        <v>2.3720742840242171E-2</v>
      </c>
      <c r="CP120" s="90">
        <f t="shared" si="110"/>
        <v>2.2363342088550953E-2</v>
      </c>
      <c r="CQ120" s="90">
        <f t="shared" si="110"/>
        <v>2.5515360778293417E-2</v>
      </c>
      <c r="CR120" s="90">
        <f t="shared" si="111"/>
        <v>1.7862340158970591E-2</v>
      </c>
      <c r="CS120" s="90">
        <f t="shared" si="112"/>
        <v>3.6391298617344248E-3</v>
      </c>
      <c r="CT120" s="90">
        <f t="shared" si="112"/>
        <v>6.1673029167836901E-3</v>
      </c>
      <c r="CU120" s="90">
        <f t="shared" si="112"/>
        <v>1.2061653363578229E-2</v>
      </c>
      <c r="CV120" s="90">
        <v>-1.0665855960283466E-3</v>
      </c>
      <c r="CW120" s="90">
        <v>1.4096648481618068E-2</v>
      </c>
      <c r="CX120" s="90">
        <v>3.730925560911702E-3</v>
      </c>
      <c r="CY120" s="114">
        <v>1.1383074264110338E-2</v>
      </c>
    </row>
    <row r="121" spans="2:103">
      <c r="B121" s="29" t="s">
        <v>5</v>
      </c>
      <c r="N121" s="6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45">
        <f>+Z99/N99-1</f>
        <v>4.0900372168282129E-2</v>
      </c>
      <c r="AA121" s="37">
        <f t="shared" si="108"/>
        <v>3.9924811731514964E-2</v>
      </c>
      <c r="AB121" s="37">
        <f t="shared" si="108"/>
        <v>3.6783137830053159E-2</v>
      </c>
      <c r="AC121" s="37">
        <f t="shared" si="108"/>
        <v>4.0402944825643328E-2</v>
      </c>
      <c r="AD121" s="37">
        <f t="shared" si="108"/>
        <v>3.3626959286984226E-2</v>
      </c>
      <c r="AE121" s="37">
        <f t="shared" si="108"/>
        <v>3.9504997064754521E-2</v>
      </c>
      <c r="AF121" s="37">
        <f t="shared" si="109"/>
        <v>3.3148032765735191E-2</v>
      </c>
      <c r="AG121" s="37">
        <f t="shared" si="109"/>
        <v>3.1578354079343507E-2</v>
      </c>
      <c r="AH121" s="64">
        <f t="shared" si="109"/>
        <v>3.1140956384066776E-2</v>
      </c>
      <c r="AI121" s="90">
        <f t="shared" si="109"/>
        <v>4.1967412838745943E-2</v>
      </c>
      <c r="AJ121" s="90">
        <f t="shared" si="109"/>
        <v>3.8578987810173659E-2</v>
      </c>
      <c r="AK121" s="64">
        <f t="shared" si="109"/>
        <v>2.7841809730549283E-2</v>
      </c>
      <c r="AL121" s="90">
        <f t="shared" si="109"/>
        <v>3.4427441105579604E-2</v>
      </c>
      <c r="AM121" s="64">
        <f t="shared" si="109"/>
        <v>4.3328266548554151E-2</v>
      </c>
      <c r="AN121" s="64">
        <f t="shared" si="109"/>
        <v>4.711789967720259E-2</v>
      </c>
      <c r="AO121" s="64">
        <f t="shared" si="109"/>
        <v>1.6775681469781256E-2</v>
      </c>
      <c r="AP121" s="64">
        <f t="shared" si="109"/>
        <v>-6.3176344921999306E-2</v>
      </c>
      <c r="AQ121" s="64">
        <f t="shared" si="109"/>
        <v>-6.2893220729397736E-2</v>
      </c>
      <c r="AR121" s="90">
        <f t="shared" si="109"/>
        <v>-7.8616370909263544E-3</v>
      </c>
      <c r="AS121" s="90">
        <f t="shared" si="109"/>
        <v>4.2900913587375911E-3</v>
      </c>
      <c r="AT121" s="90">
        <f t="shared" si="109"/>
        <v>7.196605151072788E-3</v>
      </c>
      <c r="AU121" s="90">
        <f t="shared" si="109"/>
        <v>7.3426176300717128E-3</v>
      </c>
      <c r="AV121" s="90">
        <f t="shared" si="109"/>
        <v>-9.6638089058944665E-3</v>
      </c>
      <c r="AW121" s="90">
        <f t="shared" si="109"/>
        <v>-6.2638850564826765E-3</v>
      </c>
      <c r="AX121" s="90">
        <f t="shared" si="109"/>
        <v>1.3119142109048409E-2</v>
      </c>
      <c r="AY121" s="90">
        <f t="shared" si="109"/>
        <v>1.541528597882591E-3</v>
      </c>
      <c r="AZ121" s="90">
        <f t="shared" si="109"/>
        <v>3.5080318345943606E-3</v>
      </c>
      <c r="BA121" s="90">
        <f t="shared" si="109"/>
        <v>7.5088808791600181E-2</v>
      </c>
      <c r="BB121" s="90">
        <f t="shared" si="109"/>
        <v>0.23678650521532907</v>
      </c>
      <c r="BC121" s="90">
        <f t="shared" si="109"/>
        <v>0.25444280542326414</v>
      </c>
      <c r="BD121" s="90">
        <f t="shared" si="109"/>
        <v>0.1330443584226042</v>
      </c>
      <c r="BE121" s="90">
        <f t="shared" si="109"/>
        <v>0.10332977248296848</v>
      </c>
      <c r="BF121" s="90">
        <f t="shared" si="109"/>
        <v>9.9888233522622549E-2</v>
      </c>
      <c r="BG121" s="90">
        <f t="shared" si="109"/>
        <v>0.10278539629613381</v>
      </c>
      <c r="BH121" s="90">
        <f t="shared" si="109"/>
        <v>0.13109565941806034</v>
      </c>
      <c r="BI121" s="90">
        <f t="shared" si="109"/>
        <v>0.1346856109508543</v>
      </c>
      <c r="BJ121" s="90">
        <f t="shared" si="109"/>
        <v>9.9233279475911207E-2</v>
      </c>
      <c r="BK121" s="90">
        <f t="shared" si="109"/>
        <v>9.7123766904701148E-2</v>
      </c>
      <c r="BL121" s="90">
        <f t="shared" si="109"/>
        <v>8.9628850785714587E-2</v>
      </c>
      <c r="BM121" s="90">
        <f t="shared" si="109"/>
        <v>5.4298150612059226E-2</v>
      </c>
      <c r="BN121" s="90">
        <f t="shared" si="109"/>
        <v>-1.8961418486617143E-3</v>
      </c>
      <c r="BO121" s="90">
        <f t="shared" si="109"/>
        <v>-3.2043911453446428E-2</v>
      </c>
      <c r="BP121" s="64">
        <f t="shared" si="109"/>
        <v>3.7676832008141758E-2</v>
      </c>
      <c r="BQ121" s="90">
        <f t="shared" si="109"/>
        <v>4.6823922398632423E-2</v>
      </c>
      <c r="BR121" s="90">
        <f t="shared" si="109"/>
        <v>4.7639642957510553E-2</v>
      </c>
      <c r="BS121" s="90">
        <f t="shared" si="109"/>
        <v>4.671058133963113E-2</v>
      </c>
      <c r="BT121" s="90">
        <f t="shared" si="109"/>
        <v>3.9797860454354961E-2</v>
      </c>
      <c r="BU121" s="90">
        <f t="shared" si="113"/>
        <v>4.0226121320765973E-2</v>
      </c>
      <c r="BV121" s="90">
        <f t="shared" si="113"/>
        <v>4.6569002323728848E-2</v>
      </c>
      <c r="BW121" s="90">
        <f t="shared" si="110"/>
        <v>5.9485114684102891E-2</v>
      </c>
      <c r="BX121" s="90">
        <f t="shared" si="110"/>
        <v>5.717986440078926E-2</v>
      </c>
      <c r="BY121" s="90">
        <f t="shared" si="110"/>
        <v>5.5828671366602745E-2</v>
      </c>
      <c r="BZ121" s="90">
        <f t="shared" si="110"/>
        <v>4.7902931920387637E-2</v>
      </c>
      <c r="CA121" s="90">
        <f t="shared" si="110"/>
        <v>6.1176222993072127E-2</v>
      </c>
      <c r="CB121" s="90">
        <f t="shared" si="110"/>
        <v>4.9228938878448592E-2</v>
      </c>
      <c r="CC121" s="90">
        <f t="shared" si="110"/>
        <v>4.9472249243992517E-2</v>
      </c>
      <c r="CD121" s="90">
        <f t="shared" si="110"/>
        <v>4.8022063960889705E-2</v>
      </c>
      <c r="CE121" s="90">
        <f t="shared" si="110"/>
        <v>4.0030647133077357E-2</v>
      </c>
      <c r="CF121" s="90">
        <f t="shared" si="110"/>
        <v>3.6559939462114999E-2</v>
      </c>
      <c r="CG121" s="90">
        <f t="shared" si="110"/>
        <v>3.5048111075271171E-2</v>
      </c>
      <c r="CH121" s="90">
        <f t="shared" si="110"/>
        <v>3.5949760011625198E-2</v>
      </c>
      <c r="CI121" s="90">
        <f t="shared" si="110"/>
        <v>2.5380165445244129E-2</v>
      </c>
      <c r="CJ121" s="90">
        <f t="shared" si="110"/>
        <v>3.5355235069612467E-2</v>
      </c>
      <c r="CK121" s="90">
        <f t="shared" si="110"/>
        <v>2.3253644825656616E-2</v>
      </c>
      <c r="CL121" s="90">
        <f t="shared" si="110"/>
        <v>3.644625150753189E-2</v>
      </c>
      <c r="CM121" s="90">
        <f t="shared" si="110"/>
        <v>3.6701294165824905E-2</v>
      </c>
      <c r="CN121" s="90">
        <f t="shared" si="110"/>
        <v>1.9699673357738812E-2</v>
      </c>
      <c r="CO121" s="90">
        <f t="shared" si="110"/>
        <v>3.1710555874428836E-2</v>
      </c>
      <c r="CP121" s="90">
        <f t="shared" si="110"/>
        <v>3.2185594904527326E-2</v>
      </c>
      <c r="CQ121" s="90">
        <f t="shared" si="110"/>
        <v>3.0401787864677621E-2</v>
      </c>
      <c r="CR121" s="90">
        <f t="shared" si="111"/>
        <v>4.1101442377761144E-2</v>
      </c>
      <c r="CS121" s="90">
        <f t="shared" si="112"/>
        <v>4.1462975535936586E-2</v>
      </c>
      <c r="CT121" s="90">
        <f t="shared" si="112"/>
        <v>4.2391130257507736E-2</v>
      </c>
      <c r="CU121" s="90">
        <f t="shared" si="112"/>
        <v>5.080490899025536E-2</v>
      </c>
      <c r="CV121" s="90">
        <v>4.0948496128263123E-2</v>
      </c>
      <c r="CW121" s="90">
        <v>5.2716594854747889E-2</v>
      </c>
      <c r="CX121" s="90">
        <v>3.8783606994323261E-2</v>
      </c>
      <c r="CY121" s="114">
        <v>4.4944010782677513E-2</v>
      </c>
    </row>
    <row r="122" spans="2:103">
      <c r="B122" s="53" t="s">
        <v>30</v>
      </c>
      <c r="N122" s="6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45">
        <f>+Z100/N100-1</f>
        <v>4.8232287446963173E-2</v>
      </c>
      <c r="AA122" s="37">
        <f t="shared" si="108"/>
        <v>4.5180618959873797E-2</v>
      </c>
      <c r="AB122" s="37">
        <f t="shared" si="108"/>
        <v>4.1085995390846675E-2</v>
      </c>
      <c r="AC122" s="37">
        <f t="shared" si="108"/>
        <v>4.1346065537247956E-2</v>
      </c>
      <c r="AD122" s="37">
        <f t="shared" si="108"/>
        <v>3.8954168877228579E-2</v>
      </c>
      <c r="AE122" s="37">
        <f t="shared" si="108"/>
        <v>6.1027793915279016E-2</v>
      </c>
      <c r="AF122" s="37">
        <f t="shared" si="109"/>
        <v>5.0568504613715426E-2</v>
      </c>
      <c r="AG122" s="37">
        <f t="shared" si="109"/>
        <v>5.1412691044782965E-2</v>
      </c>
      <c r="AH122" s="64">
        <f t="shared" si="109"/>
        <v>5.3287098364967589E-2</v>
      </c>
      <c r="AI122" s="90">
        <f t="shared" si="109"/>
        <v>6.6751155010146945E-2</v>
      </c>
      <c r="AJ122" s="90">
        <f t="shared" si="109"/>
        <v>6.5230180128289961E-2</v>
      </c>
      <c r="AK122" s="64">
        <f t="shared" si="109"/>
        <v>5.9619579663912292E-2</v>
      </c>
      <c r="AL122" s="90">
        <f t="shared" si="109"/>
        <v>6.5412503285322776E-2</v>
      </c>
      <c r="AM122" s="64">
        <f t="shared" si="109"/>
        <v>7.4141179228659926E-2</v>
      </c>
      <c r="AN122" s="64">
        <f t="shared" si="109"/>
        <v>8.6634589877812029E-2</v>
      </c>
      <c r="AO122" s="64">
        <f t="shared" si="109"/>
        <v>6.406262679524577E-2</v>
      </c>
      <c r="AP122" s="64">
        <f t="shared" si="109"/>
        <v>-2.9980042281253172E-2</v>
      </c>
      <c r="AQ122" s="64">
        <f t="shared" si="109"/>
        <v>-9.0750198715523922E-2</v>
      </c>
      <c r="AR122" s="90">
        <f t="shared" si="109"/>
        <v>-6.1737638197410516E-2</v>
      </c>
      <c r="AS122" s="90">
        <f t="shared" si="109"/>
        <v>-5.7585386487923995E-2</v>
      </c>
      <c r="AT122" s="90">
        <f t="shared" si="109"/>
        <v>-5.1302820827457962E-2</v>
      </c>
      <c r="AU122" s="90">
        <f t="shared" si="109"/>
        <v>-4.3456801910144116E-2</v>
      </c>
      <c r="AV122" s="90">
        <f t="shared" si="109"/>
        <v>-4.2940115710363269E-2</v>
      </c>
      <c r="AW122" s="90">
        <f t="shared" si="109"/>
        <v>-2.0248395461989643E-2</v>
      </c>
      <c r="AX122" s="90">
        <f t="shared" si="109"/>
        <v>-8.0575691770499169E-3</v>
      </c>
      <c r="AY122" s="90">
        <f t="shared" si="109"/>
        <v>-1.8827735690449821E-2</v>
      </c>
      <c r="AZ122" s="90">
        <f t="shared" si="109"/>
        <v>-2.2802801890850599E-2</v>
      </c>
      <c r="BA122" s="90">
        <f t="shared" si="109"/>
        <v>5.0811435292777984E-2</v>
      </c>
      <c r="BB122" s="90">
        <f t="shared" si="109"/>
        <v>0.24200764364384475</v>
      </c>
      <c r="BC122" s="90">
        <f t="shared" si="109"/>
        <v>0.38804930646808855</v>
      </c>
      <c r="BD122" s="90">
        <f t="shared" si="109"/>
        <v>0.35908512835726047</v>
      </c>
      <c r="BE122" s="90">
        <f t="shared" si="109"/>
        <v>0.3376165252841814</v>
      </c>
      <c r="BF122" s="90">
        <f t="shared" si="109"/>
        <v>0.32284769256301016</v>
      </c>
      <c r="BG122" s="90">
        <f t="shared" si="109"/>
        <v>0.30151785402549747</v>
      </c>
      <c r="BH122" s="90">
        <f t="shared" si="109"/>
        <v>0.29436591202403717</v>
      </c>
      <c r="BI122" s="90">
        <f t="shared" si="109"/>
        <v>0.26453540219795957</v>
      </c>
      <c r="BJ122" s="90">
        <f t="shared" si="109"/>
        <v>0.23550661642891413</v>
      </c>
      <c r="BK122" s="90">
        <f t="shared" si="109"/>
        <v>0.23804567551647926</v>
      </c>
      <c r="BL122" s="90">
        <f t="shared" si="109"/>
        <v>0.22496872107608623</v>
      </c>
      <c r="BM122" s="90">
        <f t="shared" si="109"/>
        <v>0.16537453746802711</v>
      </c>
      <c r="BN122" s="90">
        <f t="shared" si="109"/>
        <v>7.6211621829405551E-2</v>
      </c>
      <c r="BO122" s="90">
        <f t="shared" si="109"/>
        <v>5.3032504116106161E-3</v>
      </c>
      <c r="BP122" s="64">
        <f t="shared" si="109"/>
        <v>3.1599894390417216E-3</v>
      </c>
      <c r="BQ122" s="90">
        <f t="shared" si="109"/>
        <v>1.9232997570928223E-3</v>
      </c>
      <c r="BR122" s="90">
        <f t="shared" si="109"/>
        <v>7.5097537877717446E-3</v>
      </c>
      <c r="BS122" s="90">
        <f t="shared" si="109"/>
        <v>1.0211099175233995E-2</v>
      </c>
      <c r="BT122" s="90">
        <f t="shared" si="109"/>
        <v>1.3361509029812701E-2</v>
      </c>
      <c r="BU122" s="90">
        <f t="shared" si="113"/>
        <v>2.063074817972077E-2</v>
      </c>
      <c r="BV122" s="90">
        <f t="shared" si="113"/>
        <v>2.4191657593980898E-2</v>
      </c>
      <c r="BW122" s="90">
        <f t="shared" si="110"/>
        <v>4.0793389406588831E-2</v>
      </c>
      <c r="BX122" s="90">
        <f t="shared" si="110"/>
        <v>5.7415745498630821E-2</v>
      </c>
      <c r="BY122" s="90">
        <f t="shared" si="110"/>
        <v>7.1449045572647973E-2</v>
      </c>
      <c r="BZ122" s="90">
        <f t="shared" si="110"/>
        <v>8.1285471043290425E-2</v>
      </c>
      <c r="CA122" s="90">
        <f t="shared" si="110"/>
        <v>9.2249289395216483E-2</v>
      </c>
      <c r="CB122" s="90">
        <f t="shared" si="110"/>
        <v>0.11057193764205753</v>
      </c>
      <c r="CC122" s="90">
        <f t="shared" si="110"/>
        <v>0.13193966581495431</v>
      </c>
      <c r="CD122" s="90">
        <f t="shared" si="110"/>
        <v>0.13752447795084244</v>
      </c>
      <c r="CE122" s="90">
        <f t="shared" si="110"/>
        <v>0.14206853921015683</v>
      </c>
      <c r="CF122" s="90">
        <f t="shared" si="110"/>
        <v>0.16398387745051735</v>
      </c>
      <c r="CG122" s="90">
        <f t="shared" si="110"/>
        <v>0.18943358979965974</v>
      </c>
      <c r="CH122" s="90">
        <f t="shared" si="110"/>
        <v>0.20760285100685949</v>
      </c>
      <c r="CI122" s="90">
        <f t="shared" si="110"/>
        <v>0.2006347162325588</v>
      </c>
      <c r="CJ122" s="90">
        <f t="shared" si="110"/>
        <v>0.20822878643906129</v>
      </c>
      <c r="CK122" s="90">
        <f t="shared" si="110"/>
        <v>0.19705065064908323</v>
      </c>
      <c r="CL122" s="90">
        <f t="shared" si="110"/>
        <v>0.20476276866407028</v>
      </c>
      <c r="CM122" s="90">
        <f t="shared" si="110"/>
        <v>0.21943536339526681</v>
      </c>
      <c r="CN122" s="90">
        <f t="shared" si="110"/>
        <v>0.20324415057030443</v>
      </c>
      <c r="CO122" s="90">
        <f t="shared" si="110"/>
        <v>0.21679539565549089</v>
      </c>
      <c r="CP122" s="90">
        <f t="shared" si="110"/>
        <v>0.21171258161492035</v>
      </c>
      <c r="CQ122" s="90">
        <f t="shared" si="110"/>
        <v>0.21567991737663883</v>
      </c>
      <c r="CR122" s="90">
        <f t="shared" si="111"/>
        <v>0.20352120211092806</v>
      </c>
      <c r="CS122" s="90">
        <f t="shared" si="112"/>
        <v>0.1715181466933875</v>
      </c>
      <c r="CT122" s="90">
        <f t="shared" si="112"/>
        <v>0.16248527759992726</v>
      </c>
      <c r="CU122" s="90">
        <f t="shared" si="112"/>
        <v>0.16079695927490523</v>
      </c>
      <c r="CV122" s="90">
        <v>0.14121891384828889</v>
      </c>
      <c r="CW122" s="90">
        <v>0.1461741004745869</v>
      </c>
      <c r="CX122" s="90">
        <v>0.13392854745963767</v>
      </c>
      <c r="CY122" s="114">
        <v>0.12924465482915837</v>
      </c>
    </row>
    <row r="123" spans="2:103" s="384" customFormat="1" ht="13.15">
      <c r="B123" s="383"/>
      <c r="N123" s="385"/>
      <c r="O123" s="386"/>
      <c r="P123" s="386"/>
      <c r="Q123" s="386"/>
      <c r="R123" s="386"/>
      <c r="S123" s="386"/>
      <c r="T123" s="386"/>
      <c r="U123" s="386"/>
      <c r="V123" s="386"/>
      <c r="W123" s="386"/>
      <c r="X123" s="386"/>
      <c r="Y123" s="386"/>
      <c r="Z123" s="387"/>
      <c r="AA123" s="386"/>
      <c r="AB123" s="386"/>
      <c r="AC123" s="386"/>
      <c r="AD123" s="386"/>
      <c r="AE123" s="386"/>
      <c r="AF123" s="386"/>
      <c r="AG123" s="386"/>
      <c r="AH123" s="388"/>
      <c r="AI123" s="389"/>
      <c r="AJ123" s="389"/>
      <c r="AK123" s="388">
        <f t="shared" si="109"/>
        <v>2.1505929202368046E-2</v>
      </c>
      <c r="AL123" s="389">
        <f>+AL101/Z101-1</f>
        <v>2.7412979848134178E-2</v>
      </c>
      <c r="AM123" s="388">
        <f t="shared" si="109"/>
        <v>3.7314651445088165E-2</v>
      </c>
      <c r="AN123" s="388">
        <f t="shared" si="109"/>
        <v>5.2233404468176481E-2</v>
      </c>
      <c r="AO123" s="388">
        <f t="shared" si="109"/>
        <v>2.6023102609570747E-2</v>
      </c>
      <c r="AP123" s="388">
        <f t="shared" si="109"/>
        <v>-5.7604961825173495E-2</v>
      </c>
      <c r="AQ123" s="388">
        <f t="shared" si="109"/>
        <v>-0.10394778581998931</v>
      </c>
      <c r="AR123" s="389">
        <f>+AR101/AF101-1</f>
        <v>-6.631426358757575E-2</v>
      </c>
      <c r="AS123" s="389">
        <f t="shared" si="109"/>
        <v>-6.0496868471200727E-2</v>
      </c>
      <c r="AT123" s="389">
        <f t="shared" si="109"/>
        <v>-5.482190418035926E-2</v>
      </c>
      <c r="AU123" s="389">
        <f t="shared" si="109"/>
        <v>-4.5758738562504564E-2</v>
      </c>
      <c r="AV123" s="389">
        <f t="shared" si="109"/>
        <v>-4.496754347258225E-2</v>
      </c>
      <c r="AW123" s="389">
        <f t="shared" si="109"/>
        <v>-2.4556789593777273E-2</v>
      </c>
      <c r="AX123" s="389">
        <f t="shared" si="109"/>
        <v>-8.6389537066311473E-3</v>
      </c>
      <c r="AY123" s="389">
        <f t="shared" si="109"/>
        <v>-1.8302076803054512E-2</v>
      </c>
      <c r="AZ123" s="389">
        <f t="shared" si="109"/>
        <v>-2.4136649413119216E-2</v>
      </c>
      <c r="BA123" s="389">
        <f t="shared" si="109"/>
        <v>5.2002182107343531E-2</v>
      </c>
      <c r="BB123" s="389">
        <f t="shared" si="109"/>
        <v>0.23996012829535007</v>
      </c>
      <c r="BC123" s="389">
        <f t="shared" si="109"/>
        <v>0.366249214919389</v>
      </c>
      <c r="BD123" s="389">
        <f t="shared" si="109"/>
        <v>0.31275417182009502</v>
      </c>
      <c r="BE123" s="389">
        <f t="shared" si="109"/>
        <v>0.28899169018342175</v>
      </c>
      <c r="BF123" s="389">
        <f t="shared" si="109"/>
        <v>0.27526085119399624</v>
      </c>
      <c r="BG123" s="389">
        <f t="shared" si="109"/>
        <v>0.25604103171215198</v>
      </c>
      <c r="BH123" s="389">
        <f t="shared" si="109"/>
        <v>0.25463181684843716</v>
      </c>
      <c r="BI123" s="389">
        <f t="shared" si="109"/>
        <v>0.23170931455882759</v>
      </c>
      <c r="BJ123" s="389">
        <f t="shared" si="109"/>
        <v>0.2014273820136403</v>
      </c>
      <c r="BK123" s="389">
        <f t="shared" si="109"/>
        <v>0.20207250212229111</v>
      </c>
      <c r="BL123" s="389">
        <f t="shared" si="109"/>
        <v>0.19247205255934996</v>
      </c>
      <c r="BM123" s="389">
        <f t="shared" si="109"/>
        <v>0.13787693534960344</v>
      </c>
      <c r="BN123" s="389">
        <f t="shared" si="109"/>
        <v>5.2608340702559264E-2</v>
      </c>
      <c r="BO123" s="389">
        <f t="shared" si="109"/>
        <v>-1.3391190254647301E-2</v>
      </c>
      <c r="BP123" s="388">
        <f t="shared" si="109"/>
        <v>2.390335729243187E-3</v>
      </c>
      <c r="BQ123" s="389">
        <f t="shared" si="109"/>
        <v>2.9644415442331429E-3</v>
      </c>
      <c r="BR123" s="389">
        <f t="shared" si="109"/>
        <v>8.9618098611718988E-3</v>
      </c>
      <c r="BS123" s="389">
        <f t="shared" si="109"/>
        <v>1.1241734231725919E-2</v>
      </c>
      <c r="BT123" s="389">
        <f t="shared" si="109"/>
        <v>1.2122972001761934E-2</v>
      </c>
      <c r="BU123" s="389">
        <f t="shared" si="113"/>
        <v>1.742233680309635E-2</v>
      </c>
      <c r="BV123" s="389">
        <f t="shared" si="113"/>
        <v>2.0857343360928482E-2</v>
      </c>
      <c r="BW123" s="389">
        <f t="shared" si="110"/>
        <v>3.1026392654834645E-2</v>
      </c>
      <c r="BX123" s="389">
        <f t="shared" si="110"/>
        <v>3.4824642526566141E-2</v>
      </c>
      <c r="BY123" s="389">
        <f t="shared" si="110"/>
        <v>3.526024577848097E-2</v>
      </c>
      <c r="BZ123" s="389">
        <f t="shared" si="110"/>
        <v>3.2997041172725172E-2</v>
      </c>
      <c r="CA123" s="389">
        <f t="shared" si="110"/>
        <v>3.6377938924560649E-2</v>
      </c>
      <c r="CB123" s="389">
        <f t="shared" si="110"/>
        <v>3.6379990917204896E-2</v>
      </c>
      <c r="CC123" s="389">
        <f t="shared" si="110"/>
        <v>4.5920161183413688E-2</v>
      </c>
      <c r="CD123" s="389">
        <f t="shared" si="110"/>
        <v>4.468912720901308E-2</v>
      </c>
      <c r="CE123" s="389">
        <f t="shared" si="110"/>
        <v>3.9349888946568434E-2</v>
      </c>
      <c r="CF123" s="389">
        <f t="shared" si="110"/>
        <v>4.4807250116668085E-2</v>
      </c>
      <c r="CG123" s="389">
        <f t="shared" si="110"/>
        <v>5.0577213167247281E-2</v>
      </c>
      <c r="CH123" s="389">
        <f t="shared" si="110"/>
        <v>5.1733273826813697E-2</v>
      </c>
      <c r="CI123" s="389">
        <f t="shared" si="110"/>
        <v>4.1230508760501161E-2</v>
      </c>
      <c r="CJ123" s="389">
        <f t="shared" si="110"/>
        <v>4.9749467383957136E-2</v>
      </c>
      <c r="CK123" s="389">
        <f t="shared" si="110"/>
        <v>4.0000680402991984E-2</v>
      </c>
      <c r="CL123" s="389">
        <f t="shared" si="110"/>
        <v>5.3811895071469218E-2</v>
      </c>
      <c r="CM123" s="389">
        <f t="shared" si="110"/>
        <v>6.3253427611076773E-2</v>
      </c>
      <c r="CN123" s="389">
        <f t="shared" si="110"/>
        <v>4.9909784666433366E-2</v>
      </c>
      <c r="CO123" s="389">
        <f t="shared" si="110"/>
        <v>6.1272851850109111E-2</v>
      </c>
      <c r="CP123" s="389">
        <f t="shared" si="110"/>
        <v>5.9035197907699066E-2</v>
      </c>
      <c r="CQ123" s="389">
        <f t="shared" si="110"/>
        <v>6.3440138696973847E-2</v>
      </c>
      <c r="CR123" s="389">
        <f t="shared" si="111"/>
        <v>6.1352782650921922E-2</v>
      </c>
      <c r="CS123" s="389">
        <f t="shared" si="112"/>
        <v>4.9146549156822816E-2</v>
      </c>
      <c r="CT123" s="389">
        <f t="shared" si="112"/>
        <v>5.2596995724943252E-2</v>
      </c>
      <c r="CU123" s="389">
        <f t="shared" si="112"/>
        <v>6.0894782399353531E-2</v>
      </c>
      <c r="CV123" s="389">
        <v>5.0588897931799215E-2</v>
      </c>
      <c r="CW123" s="389">
        <v>6.4663703909612735E-2</v>
      </c>
      <c r="CX123" s="389">
        <v>5.3764000047351157E-2</v>
      </c>
      <c r="CY123" s="390">
        <v>6.0118491650004824E-2</v>
      </c>
    </row>
    <row r="124" spans="2:103">
      <c r="B124" s="28" t="s">
        <v>6</v>
      </c>
      <c r="N124" s="6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45"/>
      <c r="AA124" s="37"/>
      <c r="AB124" s="37"/>
      <c r="AC124" s="37"/>
      <c r="AD124" s="37"/>
      <c r="AE124" s="37"/>
      <c r="AF124" s="37"/>
      <c r="AG124" s="37"/>
      <c r="AH124" s="64"/>
      <c r="AI124" s="90"/>
      <c r="AJ124" s="90"/>
      <c r="AK124" s="64"/>
      <c r="AL124" s="90"/>
      <c r="AM124" s="64"/>
      <c r="AN124" s="64"/>
      <c r="AO124" s="64"/>
      <c r="AP124" s="64"/>
      <c r="AQ124" s="64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64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S124" s="90"/>
      <c r="CT124" s="90"/>
      <c r="CV124" s="90"/>
      <c r="CW124" s="90"/>
      <c r="CX124" s="90"/>
      <c r="CY124" s="114"/>
    </row>
    <row r="125" spans="2:103" ht="15" hidden="1" customHeight="1">
      <c r="B125" s="29"/>
      <c r="N125" s="6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45"/>
      <c r="AA125" s="37"/>
      <c r="AB125" s="37"/>
      <c r="AC125" s="37"/>
      <c r="AD125" s="37"/>
      <c r="AE125" s="37"/>
      <c r="AF125" s="37"/>
      <c r="AG125" s="37"/>
      <c r="AH125" s="64"/>
      <c r="AI125" s="90"/>
      <c r="AJ125" s="90"/>
      <c r="AK125" s="64"/>
      <c r="AL125" s="90"/>
      <c r="AM125" s="64"/>
      <c r="AN125" s="64"/>
      <c r="AO125" s="64"/>
      <c r="AP125" s="64"/>
      <c r="AQ125" s="64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64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S125" s="90"/>
      <c r="CT125" s="90"/>
      <c r="CV125" s="90" t="e">
        <v>#DIV/0!</v>
      </c>
      <c r="CW125" s="90" t="e">
        <v>#DIV/0!</v>
      </c>
      <c r="CX125" s="90" t="e">
        <v>#DIV/0!</v>
      </c>
      <c r="CY125" s="114" t="e">
        <v>#DIV/0!</v>
      </c>
    </row>
    <row r="126" spans="2:103">
      <c r="B126" s="29" t="s">
        <v>3</v>
      </c>
      <c r="N126" s="6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45">
        <f t="shared" ref="Z126:AO126" si="114">+Z104/N104-1</f>
        <v>9.5112429855119585E-2</v>
      </c>
      <c r="AA126" s="37">
        <f t="shared" si="114"/>
        <v>9.6499825922638838E-2</v>
      </c>
      <c r="AB126" s="37">
        <f t="shared" si="114"/>
        <v>9.917551024634208E-2</v>
      </c>
      <c r="AC126" s="37">
        <f t="shared" si="114"/>
        <v>0.10743021190190616</v>
      </c>
      <c r="AD126" s="37">
        <f t="shared" si="114"/>
        <v>0.10739257073986019</v>
      </c>
      <c r="AE126" s="37">
        <f t="shared" si="114"/>
        <v>0.14817568332238329</v>
      </c>
      <c r="AF126" s="37">
        <f t="shared" si="114"/>
        <v>0.15351279356521808</v>
      </c>
      <c r="AG126" s="37">
        <f t="shared" si="114"/>
        <v>0.16815477794810718</v>
      </c>
      <c r="AH126" s="64">
        <f t="shared" si="114"/>
        <v>0.1790906639957881</v>
      </c>
      <c r="AI126" s="90">
        <f t="shared" si="114"/>
        <v>0.21668302628307168</v>
      </c>
      <c r="AJ126" s="90">
        <f t="shared" si="114"/>
        <v>0.22660407543821837</v>
      </c>
      <c r="AK126" s="64">
        <f t="shared" si="114"/>
        <v>0.22899108420943759</v>
      </c>
      <c r="AL126" s="90">
        <f t="shared" si="114"/>
        <v>0.2444221554723216</v>
      </c>
      <c r="AM126" s="64">
        <f t="shared" si="114"/>
        <v>0.26179794863379646</v>
      </c>
      <c r="AN126" s="64">
        <f t="shared" si="114"/>
        <v>0.28775932933643467</v>
      </c>
      <c r="AO126" s="64">
        <f t="shared" si="114"/>
        <v>0.26612691010501388</v>
      </c>
      <c r="AP126" s="64">
        <f t="shared" ref="AN126:BB129" si="115">+AP104/AD104-1</f>
        <v>0.1617047351164016</v>
      </c>
      <c r="AQ126" s="64">
        <f t="shared" si="115"/>
        <v>4.878243596592724E-2</v>
      </c>
      <c r="AR126" s="90">
        <f t="shared" si="115"/>
        <v>3.3867687538290614E-2</v>
      </c>
      <c r="AS126" s="90">
        <f t="shared" si="115"/>
        <v>3.7088788325867483E-3</v>
      </c>
      <c r="AT126" s="90">
        <f t="shared" si="115"/>
        <v>-9.7316554954286483E-3</v>
      </c>
      <c r="AU126" s="90">
        <f t="shared" si="115"/>
        <v>-2.5569093372200036E-2</v>
      </c>
      <c r="AV126" s="90">
        <f t="shared" si="115"/>
        <v>-3.980292442099298E-2</v>
      </c>
      <c r="AW126" s="90">
        <f t="shared" si="115"/>
        <v>-3.6949636610488112E-2</v>
      </c>
      <c r="AX126" s="90">
        <f t="shared" si="115"/>
        <v>-2.8385473357341873E-2</v>
      </c>
      <c r="AY126" s="90">
        <f t="shared" si="115"/>
        <v>-4.8317514333491851E-2</v>
      </c>
      <c r="AZ126" s="90">
        <f t="shared" si="115"/>
        <v>-6.7388111597684985E-2</v>
      </c>
      <c r="BA126" s="90">
        <f t="shared" si="115"/>
        <v>1.1692587335581095E-3</v>
      </c>
      <c r="BB126" s="90">
        <f t="shared" si="115"/>
        <v>0.19193327622867273</v>
      </c>
      <c r="BC126" s="90">
        <f>+BC104/AQ104-1</f>
        <v>0.36356134450052324</v>
      </c>
      <c r="BD126" s="90">
        <f t="shared" ref="BD126:CQ129" si="116">+BD104/AR104-1</f>
        <v>0.42105631634555452</v>
      </c>
      <c r="BE126" s="90">
        <f t="shared" si="116"/>
        <v>0.44254823094625895</v>
      </c>
      <c r="BF126" s="90">
        <f t="shared" si="116"/>
        <v>0.45583555133521081</v>
      </c>
      <c r="BG126" s="90">
        <f t="shared" si="116"/>
        <v>0.45591285476104026</v>
      </c>
      <c r="BH126" s="90">
        <f t="shared" si="116"/>
        <v>0.46458469670403257</v>
      </c>
      <c r="BI126" s="90">
        <f t="shared" si="116"/>
        <v>0.46155764067543092</v>
      </c>
      <c r="BJ126" s="90">
        <f t="shared" si="116"/>
        <v>0.43776065460224278</v>
      </c>
      <c r="BK126" s="90">
        <f t="shared" si="116"/>
        <v>0.44696085796050888</v>
      </c>
      <c r="BL126" s="90">
        <f t="shared" si="116"/>
        <v>0.44859947106179354</v>
      </c>
      <c r="BM126" s="90">
        <f t="shared" si="116"/>
        <v>0.37948897347712141</v>
      </c>
      <c r="BN126" s="90">
        <f t="shared" si="116"/>
        <v>0.2499836518572609</v>
      </c>
      <c r="BO126" s="90">
        <f t="shared" si="116"/>
        <v>0.19765853362094288</v>
      </c>
      <c r="BP126" s="64">
        <f t="shared" si="116"/>
        <v>0.15973998948014279</v>
      </c>
      <c r="BQ126" s="90">
        <f t="shared" si="116"/>
        <v>0.15331433623286639</v>
      </c>
      <c r="BR126" s="90">
        <f t="shared" si="116"/>
        <v>0.15462540674495995</v>
      </c>
      <c r="BS126" s="90">
        <f t="shared" si="116"/>
        <v>0.16071303549787141</v>
      </c>
      <c r="BT126" s="90">
        <f t="shared" si="116"/>
        <v>0.1600834036756611</v>
      </c>
      <c r="BU126" s="90">
        <f t="shared" si="116"/>
        <v>0.16051734124085448</v>
      </c>
      <c r="BV126" s="90">
        <f t="shared" si="116"/>
        <v>0.16056171895086924</v>
      </c>
      <c r="BW126" s="90">
        <f t="shared" si="116"/>
        <v>0.17473892460936047</v>
      </c>
      <c r="BX126" s="90">
        <f t="shared" si="116"/>
        <v>0.17910697555314181</v>
      </c>
      <c r="BY126" s="90">
        <f t="shared" si="116"/>
        <v>0.17719215602104943</v>
      </c>
      <c r="BZ126" s="90">
        <f t="shared" si="116"/>
        <v>0.18182924621398699</v>
      </c>
      <c r="CA126" s="90">
        <f t="shared" si="116"/>
        <v>0.16368144185769107</v>
      </c>
      <c r="CB126" s="90">
        <f t="shared" si="116"/>
        <v>0.17759483855365921</v>
      </c>
      <c r="CC126" s="90">
        <f t="shared" si="116"/>
        <v>0.18621558057812648</v>
      </c>
      <c r="CD126" s="90">
        <f t="shared" si="116"/>
        <v>0.18040839136687237</v>
      </c>
      <c r="CE126" s="90">
        <f t="shared" si="116"/>
        <v>0.16403303400034641</v>
      </c>
      <c r="CF126" s="90">
        <f t="shared" si="116"/>
        <v>0.16885871880287229</v>
      </c>
      <c r="CG126" s="90">
        <f t="shared" si="116"/>
        <v>0.16619913937388842</v>
      </c>
      <c r="CH126" s="90">
        <f t="shared" si="116"/>
        <v>0.15740090547709884</v>
      </c>
      <c r="CI126" s="90">
        <f t="shared" si="116"/>
        <v>0.14104788962087778</v>
      </c>
      <c r="CJ126" s="90">
        <f t="shared" si="116"/>
        <v>0.13594530627312706</v>
      </c>
      <c r="CK126" s="90">
        <f t="shared" si="116"/>
        <v>0.12613423198015083</v>
      </c>
      <c r="CL126" s="90">
        <f t="shared" si="116"/>
        <v>0.13988569006428109</v>
      </c>
      <c r="CM126" s="90">
        <f t="shared" si="116"/>
        <v>0.13370457107306311</v>
      </c>
      <c r="CN126" s="90">
        <f t="shared" si="116"/>
        <v>0.11023792898168372</v>
      </c>
      <c r="CO126" s="90">
        <f t="shared" si="116"/>
        <v>0.11315108031625187</v>
      </c>
      <c r="CP126" s="90">
        <f t="shared" si="116"/>
        <v>0.10541280681002041</v>
      </c>
      <c r="CQ126" s="90">
        <f t="shared" si="116"/>
        <v>0.10866166528033605</v>
      </c>
      <c r="CR126" s="90">
        <f t="shared" ref="CR126:CU129" si="117">+CR104/CF104-1</f>
        <v>9.8311851021409158E-2</v>
      </c>
      <c r="CS126" s="90">
        <f t="shared" si="117"/>
        <v>8.4514450814960007E-2</v>
      </c>
      <c r="CT126" s="90">
        <f t="shared" si="117"/>
        <v>8.7659393946358577E-2</v>
      </c>
      <c r="CU126" s="90">
        <f>+CU104/CI104-1</f>
        <v>8.7797336462206665E-2</v>
      </c>
      <c r="CV126" s="90">
        <v>8.2692377906901093E-2</v>
      </c>
      <c r="CW126" s="90">
        <v>8.3488721153906154E-2</v>
      </c>
      <c r="CX126" s="90">
        <v>6.4758842055814725E-2</v>
      </c>
      <c r="CY126" s="114">
        <v>7.331019472507494E-2</v>
      </c>
    </row>
    <row r="127" spans="2:103">
      <c r="B127" s="29" t="s">
        <v>4</v>
      </c>
      <c r="N127" s="6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45">
        <f t="shared" ref="Z127:AM129" si="118">+Z105/N105-1</f>
        <v>7.3528723477444879E-2</v>
      </c>
      <c r="AA127" s="37">
        <f t="shared" si="118"/>
        <v>6.7993458557006781E-2</v>
      </c>
      <c r="AB127" s="37">
        <f t="shared" si="118"/>
        <v>7.1698944786605434E-2</v>
      </c>
      <c r="AC127" s="37">
        <f t="shared" si="118"/>
        <v>8.3195755847240038E-2</v>
      </c>
      <c r="AD127" s="37">
        <f t="shared" si="118"/>
        <v>5.9465776796739256E-2</v>
      </c>
      <c r="AE127" s="37">
        <f t="shared" si="118"/>
        <v>6.3318634768454451E-2</v>
      </c>
      <c r="AF127" s="37">
        <f t="shared" si="118"/>
        <v>4.3670576716052345E-2</v>
      </c>
      <c r="AG127" s="37">
        <f t="shared" si="118"/>
        <v>3.6855850617156571E-2</v>
      </c>
      <c r="AH127" s="64">
        <f t="shared" si="118"/>
        <v>3.369528703785285E-2</v>
      </c>
      <c r="AI127" s="90">
        <f t="shared" si="118"/>
        <v>4.4345965803657128E-2</v>
      </c>
      <c r="AJ127" s="90">
        <f t="shared" si="118"/>
        <v>3.4333799785372099E-2</v>
      </c>
      <c r="AK127" s="64">
        <f t="shared" si="118"/>
        <v>1.6967803573809892E-2</v>
      </c>
      <c r="AL127" s="90">
        <f t="shared" si="118"/>
        <v>1.4299399319684492E-2</v>
      </c>
      <c r="AM127" s="64">
        <f t="shared" si="118"/>
        <v>5.3121755674978566E-3</v>
      </c>
      <c r="AN127" s="64">
        <f t="shared" si="115"/>
        <v>4.4472535437884986E-3</v>
      </c>
      <c r="AO127" s="64">
        <f t="shared" si="115"/>
        <v>-3.1305732321405544E-2</v>
      </c>
      <c r="AP127" s="64">
        <f t="shared" si="115"/>
        <v>-9.1402816643095575E-2</v>
      </c>
      <c r="AQ127" s="64">
        <f t="shared" si="115"/>
        <v>-0.13757187495765932</v>
      </c>
      <c r="AR127" s="90">
        <f t="shared" si="115"/>
        <v>-0.10733755668913469</v>
      </c>
      <c r="AS127" s="90">
        <f t="shared" si="115"/>
        <v>-8.5537968846536194E-2</v>
      </c>
      <c r="AT127" s="90">
        <f t="shared" si="115"/>
        <v>-6.7076945245930553E-2</v>
      </c>
      <c r="AU127" s="90">
        <f t="shared" si="115"/>
        <v>-4.4780634484146153E-2</v>
      </c>
      <c r="AV127" s="90">
        <f t="shared" si="115"/>
        <v>-1.7306278222467553E-2</v>
      </c>
      <c r="AW127" s="90">
        <f t="shared" si="115"/>
        <v>3.1074790153176712E-2</v>
      </c>
      <c r="AX127" s="90">
        <f t="shared" si="115"/>
        <v>8.622800904876593E-2</v>
      </c>
      <c r="AY127" s="90">
        <f t="shared" si="115"/>
        <v>0.1198341254625328</v>
      </c>
      <c r="AZ127" s="90">
        <f t="shared" si="115"/>
        <v>0.14399290456197011</v>
      </c>
      <c r="BA127" s="90">
        <f t="shared" si="115"/>
        <v>0.25889979008576036</v>
      </c>
      <c r="BB127" s="90">
        <f t="shared" si="115"/>
        <v>0.50692300323531381</v>
      </c>
      <c r="BC127" s="90">
        <f>+BC105/AQ105-1</f>
        <v>0.70609411328926952</v>
      </c>
      <c r="BD127" s="90">
        <f t="shared" si="116"/>
        <v>0.73921394017334374</v>
      </c>
      <c r="BE127" s="90">
        <f t="shared" si="116"/>
        <v>0.71184445350694636</v>
      </c>
      <c r="BF127" s="90">
        <f t="shared" si="116"/>
        <v>0.67926492998642374</v>
      </c>
      <c r="BG127" s="90">
        <f t="shared" si="116"/>
        <v>0.6384806902220117</v>
      </c>
      <c r="BH127" s="90">
        <f t="shared" si="116"/>
        <v>0.60268050502724635</v>
      </c>
      <c r="BI127" s="90">
        <f t="shared" si="116"/>
        <v>0.55523822633924369</v>
      </c>
      <c r="BJ127" s="90">
        <f t="shared" si="116"/>
        <v>0.4777674331060251</v>
      </c>
      <c r="BK127" s="90">
        <f t="shared" si="116"/>
        <v>0.44533708016519924</v>
      </c>
      <c r="BL127" s="90">
        <f t="shared" si="116"/>
        <v>0.40586206353631327</v>
      </c>
      <c r="BM127" s="90">
        <f t="shared" si="116"/>
        <v>0.313795633394788</v>
      </c>
      <c r="BN127" s="90">
        <f t="shared" si="116"/>
        <v>0.18114110463132493</v>
      </c>
      <c r="BO127" s="90">
        <f t="shared" si="116"/>
        <v>0.10955490133536383</v>
      </c>
      <c r="BP127" s="64">
        <f t="shared" si="116"/>
        <v>6.5148160293783342E-2</v>
      </c>
      <c r="BQ127" s="90">
        <f t="shared" si="116"/>
        <v>4.7283560800343238E-2</v>
      </c>
      <c r="BR127" s="90">
        <f t="shared" si="116"/>
        <v>4.9563697716312083E-2</v>
      </c>
      <c r="BS127" s="90">
        <f t="shared" si="116"/>
        <v>4.7449946024539225E-2</v>
      </c>
      <c r="BT127" s="90">
        <f t="shared" si="116"/>
        <v>4.1836932221257728E-2</v>
      </c>
      <c r="BU127" s="90">
        <f t="shared" si="116"/>
        <v>3.4129598854709897E-2</v>
      </c>
      <c r="BV127" s="90">
        <f t="shared" si="116"/>
        <v>3.242036982421248E-2</v>
      </c>
      <c r="BW127" s="90">
        <f t="shared" si="116"/>
        <v>4.8150483994731541E-2</v>
      </c>
      <c r="BX127" s="90">
        <f t="shared" si="116"/>
        <v>6.090940566150449E-2</v>
      </c>
      <c r="BY127" s="90">
        <f t="shared" si="116"/>
        <v>6.3581978238587578E-2</v>
      </c>
      <c r="BZ127" s="90">
        <f t="shared" si="116"/>
        <v>6.2882602111185015E-2</v>
      </c>
      <c r="CA127" s="90">
        <f t="shared" si="116"/>
        <v>5.5786736475164966E-2</v>
      </c>
      <c r="CB127" s="90">
        <f t="shared" si="116"/>
        <v>6.9236406870441858E-2</v>
      </c>
      <c r="CC127" s="90">
        <f t="shared" si="116"/>
        <v>8.609072821208974E-2</v>
      </c>
      <c r="CD127" s="90">
        <f t="shared" si="116"/>
        <v>8.5925535224104177E-2</v>
      </c>
      <c r="CE127" s="90">
        <f t="shared" si="116"/>
        <v>8.4575548623895269E-2</v>
      </c>
      <c r="CF127" s="90">
        <f t="shared" si="116"/>
        <v>9.9514417617577067E-2</v>
      </c>
      <c r="CG127" s="90">
        <f t="shared" si="116"/>
        <v>9.9421325986494002E-2</v>
      </c>
      <c r="CH127" s="90">
        <f t="shared" si="116"/>
        <v>0.10120366919723289</v>
      </c>
      <c r="CI127" s="90">
        <f t="shared" si="116"/>
        <v>8.7190201639127274E-2</v>
      </c>
      <c r="CJ127" s="90">
        <f t="shared" si="116"/>
        <v>8.2129016148436929E-2</v>
      </c>
      <c r="CK127" s="90">
        <f t="shared" si="116"/>
        <v>7.5922794398759264E-2</v>
      </c>
      <c r="CL127" s="90">
        <f t="shared" si="116"/>
        <v>9.2631656229588133E-2</v>
      </c>
      <c r="CM127" s="90">
        <f t="shared" si="116"/>
        <v>8.9235361818060133E-2</v>
      </c>
      <c r="CN127" s="90">
        <f t="shared" si="116"/>
        <v>6.8222607774696575E-2</v>
      </c>
      <c r="CO127" s="90">
        <f t="shared" si="116"/>
        <v>6.9271959235815084E-2</v>
      </c>
      <c r="CP127" s="90">
        <f t="shared" si="116"/>
        <v>6.3146545911092034E-2</v>
      </c>
      <c r="CQ127" s="90">
        <f t="shared" si="116"/>
        <v>5.8154600767412967E-2</v>
      </c>
      <c r="CR127" s="90">
        <f t="shared" si="117"/>
        <v>4.3907962222573982E-2</v>
      </c>
      <c r="CS127" s="90">
        <f t="shared" si="117"/>
        <v>4.4434480094762918E-2</v>
      </c>
      <c r="CT127" s="90">
        <f t="shared" si="117"/>
        <v>4.5900866794573947E-2</v>
      </c>
      <c r="CU127" s="90">
        <f t="shared" si="117"/>
        <v>4.6742987189511309E-2</v>
      </c>
      <c r="CV127" s="90">
        <v>4.2602063242346722E-2</v>
      </c>
      <c r="CW127" s="90">
        <v>4.7149445723499994E-2</v>
      </c>
      <c r="CX127" s="90">
        <v>3.6756784675740839E-2</v>
      </c>
      <c r="CY127" s="114">
        <v>4.6802874137564787E-2</v>
      </c>
    </row>
    <row r="128" spans="2:103">
      <c r="B128" s="29" t="s">
        <v>5</v>
      </c>
      <c r="N128" s="6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45">
        <f t="shared" si="118"/>
        <v>8.2045721853341025E-2</v>
      </c>
      <c r="AA128" s="37">
        <f t="shared" si="118"/>
        <v>7.2325680497945743E-2</v>
      </c>
      <c r="AB128" s="37">
        <f t="shared" si="118"/>
        <v>7.0926837868959813E-2</v>
      </c>
      <c r="AC128" s="37">
        <f t="shared" si="118"/>
        <v>6.0534044205293736E-2</v>
      </c>
      <c r="AD128" s="37">
        <f t="shared" si="118"/>
        <v>4.9241356309582596E-2</v>
      </c>
      <c r="AE128" s="37">
        <f t="shared" si="118"/>
        <v>6.1591864713943512E-2</v>
      </c>
      <c r="AF128" s="37">
        <f t="shared" si="118"/>
        <v>6.3260893404806229E-2</v>
      </c>
      <c r="AG128" s="37">
        <f t="shared" si="118"/>
        <v>6.6596225034336376E-2</v>
      </c>
      <c r="AH128" s="64">
        <f t="shared" si="118"/>
        <v>6.6814808582416729E-2</v>
      </c>
      <c r="AI128" s="90">
        <f t="shared" si="118"/>
        <v>8.7238543950916458E-2</v>
      </c>
      <c r="AJ128" s="90">
        <f t="shared" si="118"/>
        <v>8.1551688992738569E-2</v>
      </c>
      <c r="AK128" s="64">
        <f t="shared" si="118"/>
        <v>7.5199631765372921E-2</v>
      </c>
      <c r="AL128" s="90">
        <f t="shared" si="118"/>
        <v>7.7181972316775038E-2</v>
      </c>
      <c r="AM128" s="64">
        <f t="shared" si="118"/>
        <v>8.2654342845095652E-2</v>
      </c>
      <c r="AN128" s="64">
        <f t="shared" si="115"/>
        <v>8.6607513256463209E-2</v>
      </c>
      <c r="AO128" s="64">
        <f t="shared" si="115"/>
        <v>8.5760550862282958E-2</v>
      </c>
      <c r="AP128" s="64">
        <f t="shared" si="115"/>
        <v>1.9309380074697069E-2</v>
      </c>
      <c r="AQ128" s="64">
        <f t="shared" si="115"/>
        <v>-2.9789013879385595E-2</v>
      </c>
      <c r="AR128" s="90">
        <f t="shared" si="115"/>
        <v>1.9478696911001681E-3</v>
      </c>
      <c r="AS128" s="90">
        <f t="shared" si="115"/>
        <v>7.7261016660366E-3</v>
      </c>
      <c r="AT128" s="90">
        <f t="shared" si="115"/>
        <v>2.1911588235264068E-2</v>
      </c>
      <c r="AU128" s="90">
        <f t="shared" si="115"/>
        <v>7.8152857229241146E-3</v>
      </c>
      <c r="AV128" s="90">
        <f t="shared" si="115"/>
        <v>-2.1925885679177415E-2</v>
      </c>
      <c r="AW128" s="90">
        <f t="shared" si="115"/>
        <v>-2.8623234763727967E-2</v>
      </c>
      <c r="AX128" s="90">
        <f t="shared" si="115"/>
        <v>-1.2682165144986213E-2</v>
      </c>
      <c r="AY128" s="90">
        <f t="shared" si="115"/>
        <v>-8.9906956041467812E-3</v>
      </c>
      <c r="AZ128" s="90">
        <f t="shared" si="115"/>
        <v>-4.1078188832747164E-3</v>
      </c>
      <c r="BA128" s="90">
        <f t="shared" si="115"/>
        <v>3.7857418549145816E-2</v>
      </c>
      <c r="BB128" s="90">
        <f t="shared" si="115"/>
        <v>0.16224519585526087</v>
      </c>
      <c r="BC128" s="90">
        <f>+BC106/AQ106-1</f>
        <v>0.25350922619150151</v>
      </c>
      <c r="BD128" s="90">
        <f t="shared" si="116"/>
        <v>0.21033075822792502</v>
      </c>
      <c r="BE128" s="90">
        <f t="shared" si="116"/>
        <v>0.18380526162047794</v>
      </c>
      <c r="BF128" s="90">
        <f t="shared" si="116"/>
        <v>0.17227714151599871</v>
      </c>
      <c r="BG128" s="90">
        <f t="shared" si="116"/>
        <v>0.19680655065449093</v>
      </c>
      <c r="BH128" s="90">
        <f t="shared" si="116"/>
        <v>0.25139414602818388</v>
      </c>
      <c r="BI128" s="90">
        <f t="shared" si="116"/>
        <v>0.28679595851256479</v>
      </c>
      <c r="BJ128" s="90">
        <f t="shared" si="116"/>
        <v>0.27234728077439807</v>
      </c>
      <c r="BK128" s="90">
        <f t="shared" si="116"/>
        <v>0.25572987326990715</v>
      </c>
      <c r="BL128" s="90">
        <f t="shared" si="116"/>
        <v>0.24306435418066674</v>
      </c>
      <c r="BM128" s="90">
        <f t="shared" si="116"/>
        <v>0.21772568209915377</v>
      </c>
      <c r="BN128" s="90">
        <f t="shared" si="116"/>
        <v>0.1655140156290249</v>
      </c>
      <c r="BO128" s="90">
        <f t="shared" si="116"/>
        <v>0.14534170881865016</v>
      </c>
      <c r="BP128" s="64">
        <f t="shared" si="116"/>
        <v>0.15037693433033361</v>
      </c>
      <c r="BQ128" s="90">
        <f t="shared" si="116"/>
        <v>0.15639452144434252</v>
      </c>
      <c r="BR128" s="90">
        <f t="shared" si="116"/>
        <v>0.14586582618592048</v>
      </c>
      <c r="BS128" s="90">
        <f t="shared" si="116"/>
        <v>0.13525310023119497</v>
      </c>
      <c r="BT128" s="90">
        <f t="shared" si="116"/>
        <v>0.12531348947445231</v>
      </c>
      <c r="BU128" s="90">
        <f t="shared" si="116"/>
        <v>0.11193455610688674</v>
      </c>
      <c r="BV128" s="90">
        <f t="shared" si="116"/>
        <v>0.10547168365926041</v>
      </c>
      <c r="BW128" s="90">
        <f t="shared" si="116"/>
        <v>0.11827349466721748</v>
      </c>
      <c r="BX128" s="90">
        <f t="shared" si="116"/>
        <v>0.11588011862257708</v>
      </c>
      <c r="BY128" s="90">
        <f t="shared" si="116"/>
        <v>0.10860418425872598</v>
      </c>
      <c r="BZ128" s="90">
        <f t="shared" si="116"/>
        <v>0.10308697903057085</v>
      </c>
      <c r="CA128" s="90">
        <f t="shared" si="116"/>
        <v>8.8280055371511512E-2</v>
      </c>
      <c r="CB128" s="90">
        <f t="shared" si="116"/>
        <v>9.5683290901430906E-2</v>
      </c>
      <c r="CC128" s="90">
        <f t="shared" si="116"/>
        <v>0.10846002145481282</v>
      </c>
      <c r="CD128" s="90">
        <f t="shared" si="116"/>
        <v>0.10815730683732427</v>
      </c>
      <c r="CE128" s="90">
        <f t="shared" si="116"/>
        <v>9.9886876353254106E-2</v>
      </c>
      <c r="CF128" s="90">
        <f t="shared" si="116"/>
        <v>9.2383712589308775E-2</v>
      </c>
      <c r="CG128" s="90">
        <f t="shared" si="116"/>
        <v>8.6940708776861886E-2</v>
      </c>
      <c r="CH128" s="90">
        <f t="shared" si="116"/>
        <v>9.209335485637582E-2</v>
      </c>
      <c r="CI128" s="90">
        <f t="shared" si="116"/>
        <v>8.8679251294158545E-2</v>
      </c>
      <c r="CJ128" s="90">
        <f t="shared" si="116"/>
        <v>9.3645937118086664E-2</v>
      </c>
      <c r="CK128" s="90">
        <f t="shared" si="116"/>
        <v>8.6471842189883574E-2</v>
      </c>
      <c r="CL128" s="90">
        <f t="shared" si="116"/>
        <v>9.8760248924341987E-2</v>
      </c>
      <c r="CM128" s="90">
        <f t="shared" si="116"/>
        <v>9.7994923787581012E-2</v>
      </c>
      <c r="CN128" s="90">
        <f t="shared" si="116"/>
        <v>8.1148804613210723E-2</v>
      </c>
      <c r="CO128" s="90">
        <f t="shared" si="116"/>
        <v>8.8638760073687983E-2</v>
      </c>
      <c r="CP128" s="90">
        <f t="shared" si="116"/>
        <v>9.3853801030599815E-2</v>
      </c>
      <c r="CQ128" s="90">
        <f t="shared" si="116"/>
        <v>9.6610290344031569E-2</v>
      </c>
      <c r="CR128" s="90">
        <f t="shared" si="117"/>
        <v>0.10722611100873847</v>
      </c>
      <c r="CS128" s="90">
        <f t="shared" si="117"/>
        <v>0.10445562682642318</v>
      </c>
      <c r="CT128" s="90">
        <f t="shared" si="117"/>
        <v>9.5299803761268231E-2</v>
      </c>
      <c r="CU128" s="90">
        <f t="shared" si="117"/>
        <v>9.6049452100359867E-2</v>
      </c>
      <c r="CV128" s="90">
        <v>9.177938703496813E-2</v>
      </c>
      <c r="CW128" s="90">
        <v>9.7794097283219639E-2</v>
      </c>
      <c r="CX128" s="90">
        <v>8.0079282815271879E-2</v>
      </c>
      <c r="CY128" s="114">
        <v>8.6704212537569214E-2</v>
      </c>
    </row>
    <row r="129" spans="2:103">
      <c r="B129" s="53" t="s">
        <v>30</v>
      </c>
      <c r="N129" s="6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45">
        <f t="shared" si="118"/>
        <v>0.2052543911262763</v>
      </c>
      <c r="AA129" s="37">
        <f t="shared" si="118"/>
        <v>0.20860437416318334</v>
      </c>
      <c r="AB129" s="37">
        <f t="shared" si="118"/>
        <v>0.21250454218902082</v>
      </c>
      <c r="AC129" s="37">
        <f t="shared" si="118"/>
        <v>0.22995739031143581</v>
      </c>
      <c r="AD129" s="37">
        <f t="shared" si="118"/>
        <v>0.22729603282432564</v>
      </c>
      <c r="AE129" s="37">
        <f t="shared" si="118"/>
        <v>0.25934032604980684</v>
      </c>
      <c r="AF129" s="37">
        <f t="shared" si="118"/>
        <v>0.25147202651891787</v>
      </c>
      <c r="AG129" s="37">
        <f t="shared" si="118"/>
        <v>0.24925682836347418</v>
      </c>
      <c r="AH129" s="64">
        <f t="shared" si="118"/>
        <v>0.25449100634179711</v>
      </c>
      <c r="AI129" s="90">
        <f t="shared" si="118"/>
        <v>0.28043784705014385</v>
      </c>
      <c r="AJ129" s="90">
        <f t="shared" si="118"/>
        <v>0.27229407269627681</v>
      </c>
      <c r="AK129" s="64">
        <f t="shared" si="118"/>
        <v>0.26107083159115385</v>
      </c>
      <c r="AL129" s="90">
        <f t="shared" si="118"/>
        <v>0.25660650834178389</v>
      </c>
      <c r="AM129" s="64">
        <f t="shared" si="118"/>
        <v>0.25665994238283285</v>
      </c>
      <c r="AN129" s="64">
        <f t="shared" si="115"/>
        <v>0.26225193679729752</v>
      </c>
      <c r="AO129" s="64">
        <f t="shared" si="115"/>
        <v>0.21859568372437721</v>
      </c>
      <c r="AP129" s="64">
        <f t="shared" si="115"/>
        <v>0.11574578570840033</v>
      </c>
      <c r="AQ129" s="64">
        <f t="shared" si="115"/>
        <v>2.0755267336264316E-2</v>
      </c>
      <c r="AR129" s="90">
        <f t="shared" si="115"/>
        <v>2.4685864011394942E-2</v>
      </c>
      <c r="AS129" s="90">
        <f t="shared" si="115"/>
        <v>1.6914428015000427E-2</v>
      </c>
      <c r="AT129" s="90">
        <f t="shared" si="115"/>
        <v>1.0421496267873698E-2</v>
      </c>
      <c r="AU129" s="90">
        <f t="shared" si="115"/>
        <v>1.2122099777152062E-3</v>
      </c>
      <c r="AV129" s="90">
        <f t="shared" si="115"/>
        <v>-3.8315617776707445E-3</v>
      </c>
      <c r="AW129" s="90">
        <f t="shared" si="115"/>
        <v>8.1328934351292403E-3</v>
      </c>
      <c r="AX129" s="90">
        <f t="shared" si="115"/>
        <v>2.9378702799632617E-2</v>
      </c>
      <c r="AY129" s="90">
        <f t="shared" si="115"/>
        <v>2.1953888012048894E-2</v>
      </c>
      <c r="AZ129" s="90">
        <f t="shared" si="115"/>
        <v>1.7633965357680914E-2</v>
      </c>
      <c r="BA129" s="90">
        <f t="shared" si="115"/>
        <v>0.10176145838172257</v>
      </c>
      <c r="BB129" s="90">
        <f t="shared" si="115"/>
        <v>0.31120233459576263</v>
      </c>
      <c r="BC129" s="90">
        <f>+BC107/AQ107-1</f>
        <v>0.48880219493725252</v>
      </c>
      <c r="BD129" s="90">
        <f t="shared" si="116"/>
        <v>0.51623686582000738</v>
      </c>
      <c r="BE129" s="90">
        <f t="shared" si="116"/>
        <v>0.50885565286216328</v>
      </c>
      <c r="BF129" s="90">
        <f t="shared" si="116"/>
        <v>0.50991183485623148</v>
      </c>
      <c r="BG129" s="90">
        <f t="shared" si="116"/>
        <v>0.5074755427654094</v>
      </c>
      <c r="BH129" s="90">
        <f t="shared" si="116"/>
        <v>0.51143367811320162</v>
      </c>
      <c r="BI129" s="90">
        <f t="shared" si="116"/>
        <v>0.49760172711338591</v>
      </c>
      <c r="BJ129" s="90">
        <f t="shared" si="116"/>
        <v>0.46276147504982279</v>
      </c>
      <c r="BK129" s="90">
        <f t="shared" si="116"/>
        <v>0.46204259667565761</v>
      </c>
      <c r="BL129" s="90">
        <f t="shared" si="116"/>
        <v>0.45426630980507476</v>
      </c>
      <c r="BM129" s="90">
        <f t="shared" si="116"/>
        <v>0.38494786641043865</v>
      </c>
      <c r="BN129" s="90">
        <f t="shared" si="116"/>
        <v>0.25814010054916747</v>
      </c>
      <c r="BO129" s="90">
        <f t="shared" si="116"/>
        <v>0.19945061549628718</v>
      </c>
      <c r="BP129" s="64">
        <f t="shared" si="116"/>
        <v>0.16909469088513363</v>
      </c>
      <c r="BQ129" s="90">
        <f t="shared" si="116"/>
        <v>0.16507407001262031</v>
      </c>
      <c r="BR129" s="90">
        <f t="shared" si="116"/>
        <v>0.16555807574474679</v>
      </c>
      <c r="BS129" s="90">
        <f t="shared" si="116"/>
        <v>0.163690707945916</v>
      </c>
      <c r="BT129" s="90">
        <f t="shared" si="116"/>
        <v>0.15673958829942647</v>
      </c>
      <c r="BU129" s="90">
        <f t="shared" si="116"/>
        <v>0.1532661873893586</v>
      </c>
      <c r="BV129" s="90">
        <f t="shared" si="116"/>
        <v>0.14822402022386694</v>
      </c>
      <c r="BW129" s="90">
        <f t="shared" si="116"/>
        <v>0.15932756625199507</v>
      </c>
      <c r="BX129" s="90">
        <f t="shared" si="116"/>
        <v>0.16386581132127942</v>
      </c>
      <c r="BY129" s="90">
        <f t="shared" si="116"/>
        <v>0.16189436372182464</v>
      </c>
      <c r="BZ129" s="90">
        <f t="shared" si="116"/>
        <v>0.16458648541712462</v>
      </c>
      <c r="CA129" s="90">
        <f t="shared" si="116"/>
        <v>0.15388175525629144</v>
      </c>
      <c r="CB129" s="90">
        <f t="shared" si="116"/>
        <v>0.17027716763148226</v>
      </c>
      <c r="CC129" s="90">
        <f t="shared" si="116"/>
        <v>0.17978748997603011</v>
      </c>
      <c r="CD129" s="90">
        <f t="shared" si="116"/>
        <v>0.18077767186371929</v>
      </c>
      <c r="CE129" s="90">
        <f t="shared" si="116"/>
        <v>0.17108754417204697</v>
      </c>
      <c r="CF129" s="90">
        <f t="shared" si="116"/>
        <v>0.18587633214406463</v>
      </c>
      <c r="CG129" s="90">
        <f t="shared" si="116"/>
        <v>0.20362534082388128</v>
      </c>
      <c r="CH129" s="90">
        <f t="shared" si="116"/>
        <v>0.21198528901768454</v>
      </c>
      <c r="CI129" s="90">
        <f t="shared" si="116"/>
        <v>0.21026259615921461</v>
      </c>
      <c r="CJ129" s="90">
        <f t="shared" si="116"/>
        <v>0.21073329587054412</v>
      </c>
      <c r="CK129" s="90">
        <f t="shared" si="116"/>
        <v>0.1999123640303575</v>
      </c>
      <c r="CL129" s="90">
        <f t="shared" si="116"/>
        <v>0.21382049788380031</v>
      </c>
      <c r="CM129" s="90">
        <f t="shared" si="116"/>
        <v>0.20409650140562863</v>
      </c>
      <c r="CN129" s="90">
        <f t="shared" si="116"/>
        <v>0.17620429553121397</v>
      </c>
      <c r="CO129" s="90">
        <f t="shared" si="116"/>
        <v>0.17703397262668763</v>
      </c>
      <c r="CP129" s="90">
        <f t="shared" si="116"/>
        <v>0.16243487917910837</v>
      </c>
      <c r="CQ129" s="90">
        <f t="shared" si="116"/>
        <v>0.16105229953387346</v>
      </c>
      <c r="CR129" s="90">
        <f t="shared" si="117"/>
        <v>0.14131452090021313</v>
      </c>
      <c r="CS129" s="90">
        <f t="shared" si="117"/>
        <v>9.9232531983566519E-2</v>
      </c>
      <c r="CT129" s="90">
        <f t="shared" si="117"/>
        <v>8.4213277000540154E-2</v>
      </c>
      <c r="CU129" s="90">
        <f t="shared" si="117"/>
        <v>6.2580950787423761E-2</v>
      </c>
      <c r="CV129" s="90">
        <v>3.9447548695274337E-2</v>
      </c>
      <c r="CW129" s="90">
        <v>3.1375878733260754E-2</v>
      </c>
      <c r="CX129" s="90">
        <v>1.0117803427967642E-2</v>
      </c>
      <c r="CY129" s="114">
        <v>1.2255928831499396E-2</v>
      </c>
    </row>
    <row r="130" spans="2:103">
      <c r="B130" s="29"/>
      <c r="N130" s="6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45"/>
      <c r="AA130" s="37"/>
      <c r="AB130" s="37"/>
      <c r="AC130" s="37"/>
      <c r="AD130" s="37"/>
      <c r="AE130" s="37"/>
      <c r="AF130" s="37"/>
      <c r="AG130" s="37"/>
      <c r="AK130" s="64"/>
      <c r="AL130" s="90"/>
      <c r="AM130" s="64"/>
      <c r="AN130" s="64"/>
      <c r="AO130" s="64"/>
      <c r="AP130" s="64"/>
      <c r="AQ130" s="64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64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114"/>
    </row>
    <row r="131" spans="2:103">
      <c r="B131" s="28" t="s">
        <v>7</v>
      </c>
      <c r="N131" s="6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45"/>
      <c r="AA131" s="37"/>
      <c r="AB131" s="37"/>
      <c r="AC131" s="37"/>
      <c r="AD131" s="37"/>
      <c r="AE131" s="37"/>
      <c r="AF131" s="37"/>
      <c r="AG131" s="37"/>
      <c r="AK131" s="62"/>
      <c r="CV131" s="90"/>
      <c r="CW131" s="90"/>
      <c r="CX131" s="90"/>
      <c r="CY131" s="114"/>
    </row>
    <row r="132" spans="2:103">
      <c r="B132" s="29" t="s">
        <v>1</v>
      </c>
      <c r="N132" s="6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45">
        <f t="shared" ref="Z132:AM134" si="119">+Z110/N110-1</f>
        <v>7.2428958657628772E-3</v>
      </c>
      <c r="AA132" s="37">
        <f t="shared" si="119"/>
        <v>3.7592664599230829E-3</v>
      </c>
      <c r="AB132" s="37">
        <f t="shared" si="119"/>
        <v>1.2558420027677375E-3</v>
      </c>
      <c r="AC132" s="37">
        <f t="shared" si="119"/>
        <v>3.5184675864299297E-3</v>
      </c>
      <c r="AD132" s="37">
        <f t="shared" si="119"/>
        <v>-1.4925293472470846E-3</v>
      </c>
      <c r="AE132" s="37">
        <f t="shared" si="119"/>
        <v>1.2190432880426094E-2</v>
      </c>
      <c r="AF132" s="37">
        <f t="shared" si="119"/>
        <v>2.7874402188432512E-3</v>
      </c>
      <c r="AG132" s="37">
        <f t="shared" si="119"/>
        <v>5.5274729061238759E-4</v>
      </c>
      <c r="AH132" s="64">
        <f t="shared" si="119"/>
        <v>1.0775125616904191E-3</v>
      </c>
      <c r="AI132" s="90">
        <f t="shared" si="119"/>
        <v>9.5712611766745059E-3</v>
      </c>
      <c r="AJ132" s="90">
        <f t="shared" si="119"/>
        <v>4.5109068225799298E-3</v>
      </c>
      <c r="AK132" s="64">
        <f t="shared" si="119"/>
        <v>-3.2169020011552085E-3</v>
      </c>
      <c r="AL132" s="90">
        <f t="shared" si="119"/>
        <v>1.0392468011160005E-3</v>
      </c>
      <c r="AM132" s="64">
        <f t="shared" si="119"/>
        <v>6.5554402142213863E-3</v>
      </c>
      <c r="AN132" s="64">
        <f t="shared" ref="AN132:CF137" si="120">+AN110/AB110-1</f>
        <v>1.4259351541968224E-2</v>
      </c>
      <c r="AO132" s="64">
        <f t="shared" si="120"/>
        <v>-1.067077437618158E-2</v>
      </c>
      <c r="AP132" s="64">
        <f t="shared" si="120"/>
        <v>-9.0568477784924717E-2</v>
      </c>
      <c r="AQ132" s="64">
        <f t="shared" si="120"/>
        <v>-0.13688752614731148</v>
      </c>
      <c r="AR132" s="90">
        <f t="shared" si="120"/>
        <v>-0.11480583137344258</v>
      </c>
      <c r="AS132" s="90">
        <f t="shared" si="120"/>
        <v>-0.11178827488459453</v>
      </c>
      <c r="AT132" s="90">
        <f t="shared" si="120"/>
        <v>-0.10974311655999514</v>
      </c>
      <c r="AU132" s="90">
        <f t="shared" si="120"/>
        <v>-0.10648152148687084</v>
      </c>
      <c r="AV132" s="90">
        <f t="shared" si="120"/>
        <v>-0.11013406577230023</v>
      </c>
      <c r="AW132" s="90">
        <f t="shared" si="120"/>
        <v>-9.7818844056800525E-2</v>
      </c>
      <c r="AX132" s="90">
        <f t="shared" si="120"/>
        <v>-9.1236845244241915E-2</v>
      </c>
      <c r="AY132" s="90">
        <f t="shared" si="120"/>
        <v>-0.10545703959037989</v>
      </c>
      <c r="AZ132" s="90">
        <f t="shared" si="120"/>
        <v>-0.11570496661853946</v>
      </c>
      <c r="BA132" s="90">
        <f t="shared" si="120"/>
        <v>-5.2409675069792994E-2</v>
      </c>
      <c r="BB132" s="90">
        <f t="shared" si="120"/>
        <v>0.1203866030052847</v>
      </c>
      <c r="BC132" s="90">
        <f t="shared" si="120"/>
        <v>0.21056529922309486</v>
      </c>
      <c r="BD132" s="90">
        <f t="shared" si="120"/>
        <v>0.19376195940539653</v>
      </c>
      <c r="BE132" s="90">
        <f t="shared" si="120"/>
        <v>0.1774291144250677</v>
      </c>
      <c r="BF132" s="90">
        <f t="shared" si="120"/>
        <v>0.17377376131531164</v>
      </c>
      <c r="BG132" s="90">
        <f t="shared" si="120"/>
        <v>0.16565609878273135</v>
      </c>
      <c r="BH132" s="90">
        <f t="shared" si="120"/>
        <v>0.16992105076439645</v>
      </c>
      <c r="BI132" s="90">
        <f t="shared" si="120"/>
        <v>0.15940447123444756</v>
      </c>
      <c r="BJ132" s="90">
        <f t="shared" si="120"/>
        <v>0.14350290986664938</v>
      </c>
      <c r="BK132" s="90">
        <f t="shared" si="120"/>
        <v>0.16511977137145273</v>
      </c>
      <c r="BL132" s="90">
        <f t="shared" si="120"/>
        <v>0.17236012390349287</v>
      </c>
      <c r="BM132" s="90">
        <f t="shared" si="120"/>
        <v>0.12693521863761403</v>
      </c>
      <c r="BN132" s="90">
        <f t="shared" si="120"/>
        <v>2.7900621114435253E-2</v>
      </c>
      <c r="BO132" s="90">
        <f t="shared" si="120"/>
        <v>4.1835149519440229E-3</v>
      </c>
      <c r="BP132" s="64">
        <f t="shared" si="120"/>
        <v>-2.5407691905708907E-3</v>
      </c>
      <c r="BQ132" s="90">
        <f t="shared" si="120"/>
        <v>1.4604224948182587E-3</v>
      </c>
      <c r="BR132" s="90">
        <f t="shared" si="120"/>
        <v>5.9383805922201827E-3</v>
      </c>
      <c r="BS132" s="90">
        <f t="shared" si="120"/>
        <v>7.0594178278244879E-3</v>
      </c>
      <c r="BT132" s="90">
        <f t="shared" si="120"/>
        <v>7.8780795042685536E-3</v>
      </c>
      <c r="BU132" s="90">
        <f t="shared" si="120"/>
        <v>1.0959342230233871E-2</v>
      </c>
      <c r="BV132" s="90">
        <f t="shared" si="120"/>
        <v>1.2679750505087295E-2</v>
      </c>
      <c r="BW132" s="90">
        <f t="shared" si="120"/>
        <v>2.4826912569804183E-3</v>
      </c>
      <c r="BX132" s="90">
        <f t="shared" si="120"/>
        <v>-6.6192286785171639E-4</v>
      </c>
      <c r="BY132" s="90">
        <f t="shared" si="120"/>
        <v>-1.7692402148576925E-3</v>
      </c>
      <c r="BZ132" s="90">
        <f t="shared" si="120"/>
        <v>4.0348890400041526E-3</v>
      </c>
      <c r="CA132" s="90">
        <f t="shared" si="120"/>
        <v>-9.0835818079642028E-3</v>
      </c>
      <c r="CB132" s="90">
        <f t="shared" si="120"/>
        <v>1.6502704309333538E-3</v>
      </c>
      <c r="CC132" s="90">
        <f t="shared" si="120"/>
        <v>9.8316091657151272E-3</v>
      </c>
      <c r="CD132" s="90">
        <f t="shared" si="120"/>
        <v>1.0305156700129325E-2</v>
      </c>
      <c r="CE132" s="90">
        <f t="shared" si="120"/>
        <v>5.7344676734456534E-3</v>
      </c>
      <c r="CF132" s="90">
        <f t="shared" si="120"/>
        <v>1.1237032653408141E-2</v>
      </c>
      <c r="CG132" s="90">
        <f t="shared" ref="CG132:CQ136" si="121">+CG110/BU110-1</f>
        <v>1.5558161340795573E-2</v>
      </c>
      <c r="CH132" s="90">
        <f t="shared" si="121"/>
        <v>1.550942648289988E-2</v>
      </c>
      <c r="CI132" s="90">
        <f t="shared" si="121"/>
        <v>1.6748953036459513E-2</v>
      </c>
      <c r="CJ132" s="90">
        <f t="shared" si="121"/>
        <v>2.7435788176732201E-2</v>
      </c>
      <c r="CK132" s="90">
        <f t="shared" si="121"/>
        <v>1.8937094541230159E-2</v>
      </c>
      <c r="CL132" s="90">
        <f t="shared" si="121"/>
        <v>3.2235998305146341E-2</v>
      </c>
      <c r="CM132" s="90">
        <f t="shared" si="121"/>
        <v>3.9482983707608499E-2</v>
      </c>
      <c r="CN132" s="90">
        <f t="shared" si="121"/>
        <v>2.6606057793379323E-2</v>
      </c>
      <c r="CO132" s="90">
        <f t="shared" si="121"/>
        <v>3.5938954257980438E-2</v>
      </c>
      <c r="CP132" s="90">
        <f t="shared" si="121"/>
        <v>3.0869452868700797E-2</v>
      </c>
      <c r="CQ132" s="90">
        <f t="shared" si="121"/>
        <v>3.6698517883886783E-2</v>
      </c>
      <c r="CR132" s="90">
        <f t="shared" ref="CR132:CR137" si="122">+CR110/CF110-1</f>
        <v>3.8470589334146599E-2</v>
      </c>
      <c r="CS132" s="90">
        <f t="shared" ref="CS132:CY137" si="123">+CS110/CG110-1</f>
        <v>3.1871541308257978E-2</v>
      </c>
      <c r="CT132" s="90">
        <f>+CT110/CH110-1</f>
        <v>3.8505218994836721E-2</v>
      </c>
      <c r="CU132" s="90">
        <f>+CU110/CI110-1</f>
        <v>4.6339134967449569E-2</v>
      </c>
      <c r="CV132" s="90">
        <v>3.604824514076177E-2</v>
      </c>
      <c r="CW132" s="90">
        <v>4.9835020281225217E-2</v>
      </c>
      <c r="CX132" s="90">
        <v>4.1350654458177871E-2</v>
      </c>
      <c r="CY132" s="114">
        <v>4.7348117068501505E-2</v>
      </c>
    </row>
    <row r="133" spans="2:103">
      <c r="B133" s="29" t="s">
        <v>3</v>
      </c>
      <c r="N133" s="6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45">
        <f t="shared" si="119"/>
        <v>1.4567942279269275E-2</v>
      </c>
      <c r="AA133" s="37">
        <f t="shared" si="119"/>
        <v>1.415828960018195E-2</v>
      </c>
      <c r="AB133" s="37">
        <f t="shared" si="119"/>
        <v>1.0730569397892076E-2</v>
      </c>
      <c r="AC133" s="37">
        <f t="shared" si="119"/>
        <v>1.5972575406238976E-2</v>
      </c>
      <c r="AD133" s="37">
        <f t="shared" si="119"/>
        <v>1.8722683572500509E-2</v>
      </c>
      <c r="AE133" s="37">
        <f t="shared" si="119"/>
        <v>5.1436128507855949E-2</v>
      </c>
      <c r="AF133" s="37">
        <f t="shared" si="119"/>
        <v>5.1537782273352262E-2</v>
      </c>
      <c r="AG133" s="37">
        <f t="shared" si="119"/>
        <v>6.2328840904030347E-2</v>
      </c>
      <c r="AH133" s="64">
        <f t="shared" si="119"/>
        <v>6.9855528287553037E-2</v>
      </c>
      <c r="AI133" s="90">
        <f t="shared" si="119"/>
        <v>9.3436007293398404E-2</v>
      </c>
      <c r="AJ133" s="90">
        <f t="shared" si="119"/>
        <v>0.10210725581557223</v>
      </c>
      <c r="AK133" s="64">
        <f t="shared" si="119"/>
        <v>0.10529984764019207</v>
      </c>
      <c r="AL133" s="90">
        <f t="shared" si="119"/>
        <v>0.12039523986541512</v>
      </c>
      <c r="AM133" s="64">
        <f t="shared" si="119"/>
        <v>0.14120620151220353</v>
      </c>
      <c r="AN133" s="64">
        <f t="shared" si="120"/>
        <v>0.16751831162356856</v>
      </c>
      <c r="AO133" s="64">
        <f t="shared" si="120"/>
        <v>0.14925044701909584</v>
      </c>
      <c r="AP133" s="64">
        <f t="shared" si="120"/>
        <v>4.6439106789092577E-2</v>
      </c>
      <c r="AQ133" s="64">
        <f t="shared" si="120"/>
        <v>-3.5644631503767954E-2</v>
      </c>
      <c r="AR133" s="90">
        <f t="shared" si="120"/>
        <v>-2.5849072124048078E-2</v>
      </c>
      <c r="AS133" s="90">
        <f t="shared" si="120"/>
        <v>-3.8634217306659946E-2</v>
      </c>
      <c r="AT133" s="90">
        <f t="shared" si="120"/>
        <v>-4.0427545242123664E-2</v>
      </c>
      <c r="AU133" s="90">
        <f t="shared" si="120"/>
        <v>-4.2434386378324418E-2</v>
      </c>
      <c r="AV133" s="90">
        <f t="shared" si="120"/>
        <v>-5.3595070745539597E-2</v>
      </c>
      <c r="AW133" s="90">
        <f t="shared" si="120"/>
        <v>-4.5793413198432553E-2</v>
      </c>
      <c r="AX133" s="90">
        <f t="shared" si="120"/>
        <v>-4.5078525486616727E-2</v>
      </c>
      <c r="AY133" s="90">
        <f t="shared" si="120"/>
        <v>-6.9731062741503314E-2</v>
      </c>
      <c r="AZ133" s="90">
        <f t="shared" si="120"/>
        <v>-8.8251152546447664E-2</v>
      </c>
      <c r="BA133" s="90">
        <f t="shared" si="120"/>
        <v>-2.2791953947416621E-2</v>
      </c>
      <c r="BB133" s="90">
        <f t="shared" si="120"/>
        <v>0.15638979468501568</v>
      </c>
      <c r="BC133" s="90">
        <f t="shared" si="120"/>
        <v>0.30537075469661001</v>
      </c>
      <c r="BD133" s="90">
        <f t="shared" si="120"/>
        <v>0.29918396887345122</v>
      </c>
      <c r="BE133" s="90">
        <f t="shared" si="120"/>
        <v>0.29277941302586652</v>
      </c>
      <c r="BF133" s="90">
        <f t="shared" si="120"/>
        <v>0.28645525174993147</v>
      </c>
      <c r="BG133" s="90">
        <f t="shared" si="120"/>
        <v>0.26987832142163071</v>
      </c>
      <c r="BH133" s="90">
        <f t="shared" si="120"/>
        <v>0.27067165195169873</v>
      </c>
      <c r="BI133" s="90">
        <f t="shared" si="120"/>
        <v>0.25468672975149054</v>
      </c>
      <c r="BJ133" s="90">
        <f t="shared" si="120"/>
        <v>0.23753671677613153</v>
      </c>
      <c r="BK133" s="90">
        <f t="shared" si="120"/>
        <v>0.24733487323420777</v>
      </c>
      <c r="BL133" s="90">
        <f t="shared" si="120"/>
        <v>0.24486727712468426</v>
      </c>
      <c r="BM133" s="90">
        <f t="shared" si="120"/>
        <v>0.18605039114056066</v>
      </c>
      <c r="BN133" s="90">
        <f t="shared" si="120"/>
        <v>9.2904362146184249E-2</v>
      </c>
      <c r="BO133" s="90">
        <f t="shared" si="120"/>
        <v>2.2760947179402358E-2</v>
      </c>
      <c r="BP133" s="64">
        <f t="shared" si="120"/>
        <v>2.2577786079852391E-2</v>
      </c>
      <c r="BQ133" s="90">
        <f t="shared" si="120"/>
        <v>2.1803719459934534E-2</v>
      </c>
      <c r="BR133" s="90">
        <f t="shared" si="120"/>
        <v>2.8009571044168124E-2</v>
      </c>
      <c r="BS133" s="90">
        <f t="shared" si="120"/>
        <v>3.3487795382795893E-2</v>
      </c>
      <c r="BT133" s="90">
        <f t="shared" si="120"/>
        <v>3.7691276667087381E-2</v>
      </c>
      <c r="BU133" s="90">
        <f t="shared" si="120"/>
        <v>4.4569487779390737E-2</v>
      </c>
      <c r="BV133" s="90">
        <f t="shared" si="120"/>
        <v>4.680793178303011E-2</v>
      </c>
      <c r="BW133" s="90">
        <f t="shared" si="120"/>
        <v>5.9432052797276036E-2</v>
      </c>
      <c r="BX133" s="90">
        <f t="shared" si="120"/>
        <v>6.5222639265887894E-2</v>
      </c>
      <c r="BY133" s="90">
        <f t="shared" si="120"/>
        <v>6.6422299712699528E-2</v>
      </c>
      <c r="BZ133" s="90">
        <f t="shared" si="120"/>
        <v>6.5678647889598318E-2</v>
      </c>
      <c r="CA133" s="90">
        <f t="shared" si="120"/>
        <v>6.481672446693465E-2</v>
      </c>
      <c r="CB133" s="90">
        <f t="shared" si="120"/>
        <v>6.8525310336846834E-2</v>
      </c>
      <c r="CC133" s="90">
        <f t="shared" si="120"/>
        <v>7.8483879432850179E-2</v>
      </c>
      <c r="CD133" s="90">
        <f t="shared" si="120"/>
        <v>7.6006698428037422E-2</v>
      </c>
      <c r="CE133" s="90">
        <f t="shared" si="120"/>
        <v>6.7794565405999707E-2</v>
      </c>
      <c r="CF133" s="90">
        <f t="shared" si="120"/>
        <v>7.2648255373270354E-2</v>
      </c>
      <c r="CG133" s="90">
        <f t="shared" si="121"/>
        <v>7.6538831109354666E-2</v>
      </c>
      <c r="CH133" s="90">
        <f t="shared" si="121"/>
        <v>7.4052808644804902E-2</v>
      </c>
      <c r="CI133" s="90">
        <f t="shared" si="121"/>
        <v>6.0994540632656413E-2</v>
      </c>
      <c r="CJ133" s="90">
        <f t="shared" si="121"/>
        <v>6.6371831779764134E-2</v>
      </c>
      <c r="CK133" s="90">
        <f t="shared" si="121"/>
        <v>5.6825401077735593E-2</v>
      </c>
      <c r="CL133" s="90">
        <f t="shared" si="121"/>
        <v>7.1152679822199971E-2</v>
      </c>
      <c r="CM133" s="90">
        <f t="shared" si="121"/>
        <v>7.9845094014689755E-2</v>
      </c>
      <c r="CN133" s="90">
        <f t="shared" si="121"/>
        <v>6.551903989051322E-2</v>
      </c>
      <c r="CO133" s="90">
        <f t="shared" si="121"/>
        <v>7.6335455388312656E-2</v>
      </c>
      <c r="CP133" s="90">
        <f t="shared" si="121"/>
        <v>7.2458585619046056E-2</v>
      </c>
      <c r="CQ133" s="90">
        <f t="shared" si="121"/>
        <v>7.895040090828398E-2</v>
      </c>
      <c r="CR133" s="90">
        <f t="shared" si="122"/>
        <v>7.5446079458591386E-2</v>
      </c>
      <c r="CS133" s="90">
        <f t="shared" si="123"/>
        <v>6.2500646965284457E-2</v>
      </c>
      <c r="CT133" s="90">
        <f t="shared" si="123"/>
        <v>6.8646021330708296E-2</v>
      </c>
      <c r="CU133" s="90">
        <f t="shared" si="123"/>
        <v>7.8370656461703492E-2</v>
      </c>
      <c r="CV133" s="90">
        <v>7.1672296340133057E-2</v>
      </c>
      <c r="CW133" s="90">
        <v>8.504795541215171E-2</v>
      </c>
      <c r="CX133" s="90">
        <v>7.3328179717957909E-2</v>
      </c>
      <c r="CY133" s="114">
        <v>8.1114717873847386E-2</v>
      </c>
    </row>
    <row r="134" spans="2:103">
      <c r="B134" s="29" t="s">
        <v>4</v>
      </c>
      <c r="N134" s="6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45">
        <f t="shared" si="119"/>
        <v>-1.4597268398198748E-3</v>
      </c>
      <c r="AA134" s="37">
        <f t="shared" si="119"/>
        <v>-3.9675856703769163E-4</v>
      </c>
      <c r="AB134" s="37">
        <f t="shared" si="119"/>
        <v>-3.5527156416611527E-3</v>
      </c>
      <c r="AC134" s="37">
        <f t="shared" si="119"/>
        <v>8.3968692298512781E-3</v>
      </c>
      <c r="AD134" s="37">
        <f t="shared" si="119"/>
        <v>-1.3316064040357012E-2</v>
      </c>
      <c r="AE134" s="37">
        <f t="shared" si="119"/>
        <v>-9.306641260154791E-3</v>
      </c>
      <c r="AF134" s="37">
        <f t="shared" si="119"/>
        <v>-3.3757669785185795E-2</v>
      </c>
      <c r="AG134" s="37">
        <f t="shared" si="119"/>
        <v>-4.2036112202693321E-2</v>
      </c>
      <c r="AH134" s="64">
        <f t="shared" si="119"/>
        <v>-4.308648133428139E-2</v>
      </c>
      <c r="AI134" s="90">
        <f t="shared" si="119"/>
        <v>-4.0372826850669119E-2</v>
      </c>
      <c r="AJ134" s="90">
        <f t="shared" si="119"/>
        <v>-5.3866499604046769E-2</v>
      </c>
      <c r="AK134" s="64">
        <f t="shared" si="119"/>
        <v>-6.9184893666068836E-2</v>
      </c>
      <c r="AL134" s="90">
        <f t="shared" si="119"/>
        <v>-7.5236489588550337E-2</v>
      </c>
      <c r="AM134" s="64">
        <f t="shared" si="119"/>
        <v>-7.9903700897642427E-2</v>
      </c>
      <c r="AN134" s="64">
        <f t="shared" si="120"/>
        <v>-7.3399793897015564E-2</v>
      </c>
      <c r="AO134" s="64">
        <f t="shared" si="120"/>
        <v>-0.10896128920875814</v>
      </c>
      <c r="AP134" s="64">
        <f t="shared" si="120"/>
        <v>-0.16961081712390247</v>
      </c>
      <c r="AQ134" s="64">
        <f t="shared" si="120"/>
        <v>-0.19901544496311652</v>
      </c>
      <c r="AR134" s="90">
        <f t="shared" si="120"/>
        <v>-0.13641521258977451</v>
      </c>
      <c r="AS134" s="90">
        <f t="shared" si="120"/>
        <v>-0.11004713990557558</v>
      </c>
      <c r="AT134" s="90">
        <f t="shared" si="120"/>
        <v>-9.2841808526763936E-2</v>
      </c>
      <c r="AU134" s="90">
        <f t="shared" si="120"/>
        <v>-6.3685481668135813E-2</v>
      </c>
      <c r="AV134" s="90">
        <f t="shared" si="120"/>
        <v>-3.3164418196286571E-2</v>
      </c>
      <c r="AW134" s="90">
        <f t="shared" si="120"/>
        <v>1.8379991552313069E-2</v>
      </c>
      <c r="AX134" s="90">
        <f t="shared" si="120"/>
        <v>6.4677815206270584E-2</v>
      </c>
      <c r="AY134" s="90">
        <f t="shared" si="120"/>
        <v>8.7799499048172747E-2</v>
      </c>
      <c r="AZ134" s="90">
        <f t="shared" si="120"/>
        <v>0.1026114339222437</v>
      </c>
      <c r="BA134" s="90">
        <f t="shared" si="120"/>
        <v>0.20905171879492168</v>
      </c>
      <c r="BB134" s="90">
        <f t="shared" si="120"/>
        <v>0.43865882617490937</v>
      </c>
      <c r="BC134" s="90">
        <f t="shared" si="120"/>
        <v>0.60993483423792094</v>
      </c>
      <c r="BD134" s="90">
        <f t="shared" si="120"/>
        <v>0.53259515289342074</v>
      </c>
      <c r="BE134" s="90">
        <f t="shared" si="120"/>
        <v>0.48787643196366615</v>
      </c>
      <c r="BF134" s="90">
        <f t="shared" si="120"/>
        <v>0.45525546274212125</v>
      </c>
      <c r="BG134" s="90">
        <f t="shared" si="120"/>
        <v>0.41542363113074665</v>
      </c>
      <c r="BH134" s="90">
        <f t="shared" si="120"/>
        <v>0.38874481273341033</v>
      </c>
      <c r="BI134" s="90">
        <f t="shared" si="120"/>
        <v>0.33844420704945022</v>
      </c>
      <c r="BJ134" s="90">
        <f t="shared" si="120"/>
        <v>0.28365786012599736</v>
      </c>
      <c r="BK134" s="90">
        <f t="shared" si="120"/>
        <v>0.2654240177232563</v>
      </c>
      <c r="BL134" s="90">
        <f t="shared" si="120"/>
        <v>0.2406699130082488</v>
      </c>
      <c r="BM134" s="90">
        <f t="shared" si="120"/>
        <v>0.1741066439370591</v>
      </c>
      <c r="BN134" s="90">
        <f t="shared" si="120"/>
        <v>7.4392736101310586E-2</v>
      </c>
      <c r="BO134" s="90">
        <f t="shared" si="120"/>
        <v>-7.6304515913404591E-3</v>
      </c>
      <c r="BP134" s="64">
        <f t="shared" si="120"/>
        <v>-3.2704196791772944E-3</v>
      </c>
      <c r="BQ134" s="90">
        <f t="shared" si="120"/>
        <v>-8.1934292956311605E-3</v>
      </c>
      <c r="BR134" s="90">
        <f t="shared" si="120"/>
        <v>-1.0809365747335153E-3</v>
      </c>
      <c r="BS134" s="90">
        <f t="shared" si="120"/>
        <v>-1.5733364327995547E-3</v>
      </c>
      <c r="BT134" s="90">
        <f t="shared" si="120"/>
        <v>-3.4688812597013507E-3</v>
      </c>
      <c r="BU134" s="90">
        <f t="shared" si="120"/>
        <v>-9.6659278464272802E-4</v>
      </c>
      <c r="BV134" s="90">
        <f t="shared" si="120"/>
        <v>1.8734498523025334E-3</v>
      </c>
      <c r="BW134" s="90">
        <f t="shared" si="120"/>
        <v>1.1028113951605967E-2</v>
      </c>
      <c r="BX134" s="90">
        <f t="shared" si="120"/>
        <v>1.4850543482556544E-2</v>
      </c>
      <c r="BY134" s="90">
        <f t="shared" si="120"/>
        <v>1.235500502465614E-2</v>
      </c>
      <c r="BZ134" s="90">
        <f t="shared" si="120"/>
        <v>8.0348005297983249E-3</v>
      </c>
      <c r="CA134" s="90">
        <f t="shared" si="120"/>
        <v>8.6003364791331638E-3</v>
      </c>
      <c r="CB134" s="90">
        <f t="shared" si="120"/>
        <v>7.8721940370252153E-3</v>
      </c>
      <c r="CC134" s="90">
        <f t="shared" si="120"/>
        <v>1.9824294877919479E-2</v>
      </c>
      <c r="CD134" s="90">
        <f t="shared" si="120"/>
        <v>1.8054698026613858E-2</v>
      </c>
      <c r="CE134" s="90">
        <f t="shared" si="120"/>
        <v>1.4275567924387556E-2</v>
      </c>
      <c r="CF134" s="90">
        <f t="shared" si="120"/>
        <v>2.2552942962168476E-2</v>
      </c>
      <c r="CG134" s="90">
        <f t="shared" si="121"/>
        <v>2.7492138605441196E-2</v>
      </c>
      <c r="CH134" s="90">
        <f t="shared" si="121"/>
        <v>2.8493631374164607E-2</v>
      </c>
      <c r="CI134" s="90">
        <f t="shared" si="121"/>
        <v>1.7095044872285525E-2</v>
      </c>
      <c r="CJ134" s="90">
        <f t="shared" si="121"/>
        <v>2.381010812448392E-2</v>
      </c>
      <c r="CK134" s="90">
        <f t="shared" si="121"/>
        <v>1.5215692266359993E-2</v>
      </c>
      <c r="CL134" s="90">
        <f t="shared" si="121"/>
        <v>3.0126571114463596E-2</v>
      </c>
      <c r="CM134" s="90">
        <f t="shared" si="121"/>
        <v>3.8089430104003341E-2</v>
      </c>
      <c r="CN134" s="90">
        <f t="shared" si="121"/>
        <v>2.4461330022223837E-2</v>
      </c>
      <c r="CO134" s="90">
        <f t="shared" si="121"/>
        <v>3.1880403836811899E-2</v>
      </c>
      <c r="CP134" s="90">
        <f t="shared" si="121"/>
        <v>2.970112553750659E-2</v>
      </c>
      <c r="CQ134" s="90">
        <f t="shared" si="121"/>
        <v>3.1424651518261015E-2</v>
      </c>
      <c r="CR134" s="90">
        <f t="shared" si="122"/>
        <v>2.2610220957224092E-2</v>
      </c>
      <c r="CS134" s="90">
        <f t="shared" si="123"/>
        <v>1.1052116323534644E-2</v>
      </c>
      <c r="CT134" s="90">
        <f t="shared" si="123"/>
        <v>1.3418076271142221E-2</v>
      </c>
      <c r="CU134" s="90">
        <f t="shared" si="123"/>
        <v>1.8424562580079851E-2</v>
      </c>
      <c r="CV134" s="90">
        <v>6.9353303080186279E-3</v>
      </c>
      <c r="CW134" s="90">
        <v>2.0204454872018385E-2</v>
      </c>
      <c r="CX134" s="90">
        <v>9.8516175409169016E-3</v>
      </c>
      <c r="CY134" s="114">
        <v>1.7945897201213645E-2</v>
      </c>
    </row>
    <row r="135" spans="2:103">
      <c r="B135" s="29" t="s">
        <v>5</v>
      </c>
      <c r="N135" s="6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45">
        <f t="shared" ref="Z135:AM137" si="124">+Z113/N113-1</f>
        <v>4.3928838175145257E-2</v>
      </c>
      <c r="AA135" s="37">
        <f t="shared" si="124"/>
        <v>4.2330210141585667E-2</v>
      </c>
      <c r="AB135" s="37">
        <f t="shared" si="124"/>
        <v>3.9325490166447263E-2</v>
      </c>
      <c r="AC135" s="37">
        <f t="shared" si="124"/>
        <v>4.1912333980570704E-2</v>
      </c>
      <c r="AD135" s="37">
        <f t="shared" si="124"/>
        <v>3.4803803324156224E-2</v>
      </c>
      <c r="AE135" s="37">
        <f t="shared" si="124"/>
        <v>4.1168388863697558E-2</v>
      </c>
      <c r="AF135" s="37">
        <f t="shared" si="124"/>
        <v>3.541665711899955E-2</v>
      </c>
      <c r="AG135" s="37">
        <f t="shared" si="124"/>
        <v>3.4219598071360213E-2</v>
      </c>
      <c r="AH135" s="64">
        <f t="shared" si="124"/>
        <v>3.3835720301979455E-2</v>
      </c>
      <c r="AI135" s="90">
        <f t="shared" si="124"/>
        <v>4.5387613627610568E-2</v>
      </c>
      <c r="AJ135" s="90">
        <f t="shared" si="124"/>
        <v>4.1844714667266913E-2</v>
      </c>
      <c r="AK135" s="64">
        <f t="shared" si="124"/>
        <v>3.1439604166983548E-2</v>
      </c>
      <c r="AL135" s="90">
        <f t="shared" si="124"/>
        <v>3.7689252246997595E-2</v>
      </c>
      <c r="AM135" s="64">
        <f t="shared" si="124"/>
        <v>4.63317992409642E-2</v>
      </c>
      <c r="AN135" s="64">
        <f t="shared" si="120"/>
        <v>5.0147715735248122E-2</v>
      </c>
      <c r="AO135" s="64">
        <f t="shared" si="120"/>
        <v>2.2040470998617057E-2</v>
      </c>
      <c r="AP135" s="64">
        <f t="shared" si="120"/>
        <v>-5.6872727122207367E-2</v>
      </c>
      <c r="AQ135" s="64">
        <f t="shared" si="120"/>
        <v>-6.0351193361175226E-2</v>
      </c>
      <c r="AR135" s="90">
        <f t="shared" si="120"/>
        <v>-7.102740781380068E-3</v>
      </c>
      <c r="AS135" s="90">
        <f t="shared" si="120"/>
        <v>4.5573677022037185E-3</v>
      </c>
      <c r="AT135" s="90">
        <f t="shared" si="120"/>
        <v>8.3436172111372997E-3</v>
      </c>
      <c r="AU135" s="90">
        <f t="shared" si="120"/>
        <v>7.3797569574447497E-3</v>
      </c>
      <c r="AV135" s="90">
        <f t="shared" si="120"/>
        <v>-1.0631185381914987E-2</v>
      </c>
      <c r="AW135" s="90">
        <f t="shared" si="120"/>
        <v>-8.0346018134305197E-3</v>
      </c>
      <c r="AX135" s="90">
        <f t="shared" si="120"/>
        <v>1.1075804486934349E-2</v>
      </c>
      <c r="AY135" s="90">
        <f t="shared" si="120"/>
        <v>7.0920493924298E-4</v>
      </c>
      <c r="AZ135" s="90">
        <f t="shared" si="120"/>
        <v>2.9034235229470351E-3</v>
      </c>
      <c r="BA135" s="90">
        <f t="shared" si="120"/>
        <v>7.2070230907362864E-2</v>
      </c>
      <c r="BB135" s="90">
        <f t="shared" si="120"/>
        <v>0.2306298644814242</v>
      </c>
      <c r="BC135" s="90">
        <f t="shared" si="120"/>
        <v>0.25436878546457442</v>
      </c>
      <c r="BD135" s="90">
        <f t="shared" si="120"/>
        <v>0.13907799517828701</v>
      </c>
      <c r="BE135" s="90">
        <f t="shared" si="120"/>
        <v>0.10960945160314295</v>
      </c>
      <c r="BF135" s="90">
        <f t="shared" si="120"/>
        <v>0.10560677154007347</v>
      </c>
      <c r="BG135" s="90">
        <f t="shared" si="120"/>
        <v>0.11017618945259611</v>
      </c>
      <c r="BH135" s="90">
        <f t="shared" si="120"/>
        <v>0.14047787057871863</v>
      </c>
      <c r="BI135" s="90">
        <f t="shared" si="120"/>
        <v>0.14648174978248041</v>
      </c>
      <c r="BJ135" s="90">
        <f t="shared" si="120"/>
        <v>0.11262091498937288</v>
      </c>
      <c r="BK135" s="90">
        <f t="shared" si="120"/>
        <v>0.10953634189211892</v>
      </c>
      <c r="BL135" s="90">
        <f t="shared" si="120"/>
        <v>0.10172465537076536</v>
      </c>
      <c r="BM135" s="90">
        <f t="shared" si="120"/>
        <v>6.7125378504978128E-2</v>
      </c>
      <c r="BN135" s="90">
        <f t="shared" si="120"/>
        <v>1.116252699650766E-2</v>
      </c>
      <c r="BO135" s="90">
        <f t="shared" si="120"/>
        <v>-1.7989315526892868E-2</v>
      </c>
      <c r="BP135" s="64">
        <f t="shared" si="120"/>
        <v>4.702552723616038E-2</v>
      </c>
      <c r="BQ135" s="90">
        <f t="shared" si="120"/>
        <v>5.5945668552062289E-2</v>
      </c>
      <c r="BR135" s="90">
        <f t="shared" si="120"/>
        <v>5.5867180319965071E-2</v>
      </c>
      <c r="BS135" s="90">
        <f t="shared" si="120"/>
        <v>5.421383088973819E-2</v>
      </c>
      <c r="BT135" s="90">
        <f t="shared" si="120"/>
        <v>4.7115951193879235E-2</v>
      </c>
      <c r="BU135" s="90">
        <f t="shared" si="120"/>
        <v>4.6467692132369454E-2</v>
      </c>
      <c r="BV135" s="90">
        <f t="shared" si="120"/>
        <v>5.177813233325379E-2</v>
      </c>
      <c r="BW135" s="90">
        <f t="shared" si="120"/>
        <v>6.4692121766534383E-2</v>
      </c>
      <c r="BX135" s="90">
        <f t="shared" si="120"/>
        <v>6.2401053539051121E-2</v>
      </c>
      <c r="BY135" s="90">
        <f t="shared" si="120"/>
        <v>6.0555545840427438E-2</v>
      </c>
      <c r="BZ135" s="90">
        <f t="shared" si="120"/>
        <v>5.2864594030356704E-2</v>
      </c>
      <c r="CA135" s="90">
        <f t="shared" si="120"/>
        <v>6.3680887255789242E-2</v>
      </c>
      <c r="CB135" s="90">
        <f t="shared" si="120"/>
        <v>5.3462794003348968E-2</v>
      </c>
      <c r="CC135" s="90">
        <f t="shared" si="120"/>
        <v>5.4850120399679403E-2</v>
      </c>
      <c r="CD135" s="90">
        <f t="shared" si="120"/>
        <v>5.348839765823743E-2</v>
      </c>
      <c r="CE135" s="90">
        <f t="shared" si="120"/>
        <v>4.5492888147822264E-2</v>
      </c>
      <c r="CF135" s="90">
        <f t="shared" si="120"/>
        <v>4.1693872881778171E-2</v>
      </c>
      <c r="CG135" s="90">
        <f t="shared" si="121"/>
        <v>3.9847461631861369E-2</v>
      </c>
      <c r="CH135" s="90">
        <f t="shared" si="121"/>
        <v>4.1168357900121411E-2</v>
      </c>
      <c r="CI135" s="90">
        <f t="shared" si="121"/>
        <v>3.1268847479205775E-2</v>
      </c>
      <c r="CJ135" s="90">
        <f t="shared" si="121"/>
        <v>4.080098603258131E-2</v>
      </c>
      <c r="CK135" s="90">
        <f t="shared" si="121"/>
        <v>2.9172351385566619E-2</v>
      </c>
      <c r="CL135" s="90">
        <f t="shared" si="121"/>
        <v>4.2316229680634754E-2</v>
      </c>
      <c r="CM135" s="90">
        <f t="shared" si="121"/>
        <v>4.2496428004289877E-2</v>
      </c>
      <c r="CN135" s="90">
        <f t="shared" si="121"/>
        <v>2.5524609528413844E-2</v>
      </c>
      <c r="CO135" s="90">
        <f t="shared" si="121"/>
        <v>3.7164430626270839E-2</v>
      </c>
      <c r="CP135" s="90">
        <f t="shared" si="121"/>
        <v>3.8082172846749751E-2</v>
      </c>
      <c r="CQ135" s="90">
        <f t="shared" si="121"/>
        <v>3.6758055968117542E-2</v>
      </c>
      <c r="CR135" s="90">
        <f t="shared" si="122"/>
        <v>4.7478636838937716E-2</v>
      </c>
      <c r="CS135" s="90">
        <f t="shared" si="123"/>
        <v>4.755277746754949E-2</v>
      </c>
      <c r="CT135" s="90">
        <f t="shared" si="123"/>
        <v>4.754958107494911E-2</v>
      </c>
      <c r="CU135" s="90">
        <f t="shared" si="123"/>
        <v>5.52483039777103E-2</v>
      </c>
      <c r="CV135" s="90">
        <v>4.5938435414371925E-2</v>
      </c>
      <c r="CW135" s="90">
        <v>5.7171873910784932E-2</v>
      </c>
      <c r="CX135" s="90">
        <v>4.2884315426747532E-2</v>
      </c>
      <c r="CY135" s="114">
        <v>4.9102508578613424E-2</v>
      </c>
    </row>
    <row r="136" spans="2:103" ht="14.65" thickBot="1">
      <c r="B136" s="61" t="s">
        <v>30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46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47">
        <f t="shared" si="124"/>
        <v>6.7344044805899728E-2</v>
      </c>
      <c r="AA136" s="39">
        <f t="shared" si="124"/>
        <v>6.5224693549024382E-2</v>
      </c>
      <c r="AB136" s="39">
        <f t="shared" si="124"/>
        <v>6.2280905393994557E-2</v>
      </c>
      <c r="AC136" s="39">
        <f t="shared" si="124"/>
        <v>6.4808964307855543E-2</v>
      </c>
      <c r="AD136" s="39">
        <f t="shared" si="124"/>
        <v>6.25648530580456E-2</v>
      </c>
      <c r="AE136" s="39">
        <f t="shared" si="124"/>
        <v>8.6076964933699873E-2</v>
      </c>
      <c r="AF136" s="39">
        <f t="shared" si="124"/>
        <v>7.6225334047053117E-2</v>
      </c>
      <c r="AG136" s="39">
        <f t="shared" si="124"/>
        <v>7.704643598736749E-2</v>
      </c>
      <c r="AH136" s="87">
        <f t="shared" si="124"/>
        <v>7.9588460580368059E-2</v>
      </c>
      <c r="AI136" s="93">
        <f t="shared" si="124"/>
        <v>9.4887657887632093E-2</v>
      </c>
      <c r="AJ136" s="93">
        <f t="shared" si="124"/>
        <v>9.2898675417788068E-2</v>
      </c>
      <c r="AK136" s="87">
        <f t="shared" si="124"/>
        <v>8.6949225359891136E-2</v>
      </c>
      <c r="AL136" s="93">
        <f t="shared" si="124"/>
        <v>9.16902664068453E-2</v>
      </c>
      <c r="AM136" s="87">
        <f t="shared" si="124"/>
        <v>9.9540451750274928E-2</v>
      </c>
      <c r="AN136" s="87">
        <f t="shared" si="120"/>
        <v>0.11141937618640441</v>
      </c>
      <c r="AO136" s="87">
        <f t="shared" si="120"/>
        <v>8.6267774420622612E-2</v>
      </c>
      <c r="AP136" s="87">
        <f t="shared" si="120"/>
        <v>-8.8795725539360104E-3</v>
      </c>
      <c r="AQ136" s="87">
        <f t="shared" si="120"/>
        <v>-7.4418857116155701E-2</v>
      </c>
      <c r="AR136" s="93">
        <f t="shared" si="120"/>
        <v>-4.8903543662025095E-2</v>
      </c>
      <c r="AS136" s="93">
        <f t="shared" si="120"/>
        <v>-4.6389425700868903E-2</v>
      </c>
      <c r="AT136" s="93">
        <f t="shared" si="120"/>
        <v>-4.1927040086612188E-2</v>
      </c>
      <c r="AU136" s="93">
        <f t="shared" si="120"/>
        <v>-3.6578393966767653E-2</v>
      </c>
      <c r="AV136" s="93">
        <f t="shared" si="120"/>
        <v>-3.6856517415135626E-2</v>
      </c>
      <c r="AW136" s="93">
        <f t="shared" si="120"/>
        <v>-1.5781288324734688E-2</v>
      </c>
      <c r="AX136" s="93">
        <f t="shared" si="120"/>
        <v>-2.1350485347679804E-3</v>
      </c>
      <c r="AY136" s="93">
        <f t="shared" si="120"/>
        <v>-1.2341617862636989E-2</v>
      </c>
      <c r="AZ136" s="93">
        <f t="shared" si="120"/>
        <v>-1.6321499608532131E-2</v>
      </c>
      <c r="BA136" s="93">
        <f t="shared" si="120"/>
        <v>5.9024389359254137E-2</v>
      </c>
      <c r="BB136" s="93">
        <f t="shared" si="120"/>
        <v>0.25328655526660926</v>
      </c>
      <c r="BC136" s="93">
        <f t="shared" si="120"/>
        <v>0.40432315775644923</v>
      </c>
      <c r="BD136" s="93">
        <f t="shared" si="120"/>
        <v>0.38422822361174402</v>
      </c>
      <c r="BE136" s="93">
        <f t="shared" si="120"/>
        <v>0.36505895337295202</v>
      </c>
      <c r="BF136" s="93">
        <f t="shared" si="120"/>
        <v>0.35281485968399795</v>
      </c>
      <c r="BG136" s="93">
        <f t="shared" si="120"/>
        <v>0.33447649903291121</v>
      </c>
      <c r="BH136" s="93">
        <f t="shared" si="120"/>
        <v>0.32929006614010548</v>
      </c>
      <c r="BI136" s="93">
        <f t="shared" si="120"/>
        <v>0.30211048531090667</v>
      </c>
      <c r="BJ136" s="93">
        <f t="shared" si="120"/>
        <v>0.27259437405534781</v>
      </c>
      <c r="BK136" s="93">
        <f t="shared" si="120"/>
        <v>0.27490835636402222</v>
      </c>
      <c r="BL136" s="93">
        <f t="shared" si="120"/>
        <v>0.26298973997377173</v>
      </c>
      <c r="BM136" s="93">
        <f t="shared" si="120"/>
        <v>0.20219728657445235</v>
      </c>
      <c r="BN136" s="93">
        <f t="shared" si="120"/>
        <v>0.10723681118364192</v>
      </c>
      <c r="BO136" s="93">
        <f t="shared" si="120"/>
        <v>3.8548858502424732E-2</v>
      </c>
      <c r="BP136" s="87">
        <f t="shared" si="120"/>
        <v>3.2240104725530738E-2</v>
      </c>
      <c r="BQ136" s="93">
        <f t="shared" si="120"/>
        <v>3.08237722589777E-2</v>
      </c>
      <c r="BR136" s="93">
        <f t="shared" si="120"/>
        <v>3.5768849226218702E-2</v>
      </c>
      <c r="BS136" s="93">
        <f t="shared" si="120"/>
        <v>3.795588442115827E-2</v>
      </c>
      <c r="BT136" s="93">
        <f t="shared" si="120"/>
        <v>3.9590564596748479E-2</v>
      </c>
      <c r="BU136" s="93">
        <f t="shared" si="120"/>
        <v>4.522471018659302E-2</v>
      </c>
      <c r="BV136" s="93">
        <f t="shared" si="120"/>
        <v>4.745841867859002E-2</v>
      </c>
      <c r="BW136" s="93">
        <f t="shared" si="120"/>
        <v>6.3163571208666891E-2</v>
      </c>
      <c r="BX136" s="93">
        <f t="shared" si="120"/>
        <v>7.7739985665575162E-2</v>
      </c>
      <c r="BY136" s="93">
        <f t="shared" si="120"/>
        <v>8.8922565336276183E-2</v>
      </c>
      <c r="BZ136" s="93">
        <f t="shared" si="120"/>
        <v>9.7427292214641303E-2</v>
      </c>
      <c r="CA136" s="93">
        <f t="shared" si="120"/>
        <v>0.10443828057888949</v>
      </c>
      <c r="CB136" s="93">
        <f t="shared" si="120"/>
        <v>0.12242253496383659</v>
      </c>
      <c r="CC136" s="93">
        <f t="shared" si="120"/>
        <v>0.14151926016882066</v>
      </c>
      <c r="CD136" s="93">
        <f t="shared" si="120"/>
        <v>0.14622725026726924</v>
      </c>
      <c r="CE136" s="93">
        <f t="shared" si="120"/>
        <v>0.14794981942544361</v>
      </c>
      <c r="CF136" s="93">
        <f t="shared" si="120"/>
        <v>0.16844010772305729</v>
      </c>
      <c r="CG136" s="93">
        <f t="shared" si="121"/>
        <v>0.1923371096009332</v>
      </c>
      <c r="CH136" s="93">
        <f t="shared" si="121"/>
        <v>0.20850402060473283</v>
      </c>
      <c r="CI136" s="93">
        <f t="shared" si="121"/>
        <v>0.20261607292485362</v>
      </c>
      <c r="CJ136" s="93">
        <f t="shared" si="121"/>
        <v>0.20874517899164924</v>
      </c>
      <c r="CK136" s="93">
        <f t="shared" si="121"/>
        <v>0.19764056652804673</v>
      </c>
      <c r="CL136" s="93">
        <f t="shared" si="121"/>
        <v>0.20662535993985776</v>
      </c>
      <c r="CM136" s="93">
        <f t="shared" si="121"/>
        <v>0.21626600600855328</v>
      </c>
      <c r="CN136" s="93">
        <f t="shared" si="121"/>
        <v>0.19764831970911323</v>
      </c>
      <c r="CO136" s="93">
        <f t="shared" si="121"/>
        <v>0.20856790517846302</v>
      </c>
      <c r="CP136" s="93">
        <f t="shared" si="121"/>
        <v>0.20149878294175316</v>
      </c>
      <c r="CQ136" s="93">
        <f t="shared" si="121"/>
        <v>0.20438538965986064</v>
      </c>
      <c r="CR136" s="93">
        <f t="shared" si="122"/>
        <v>0.19067001809571704</v>
      </c>
      <c r="CS136" s="93">
        <f t="shared" si="123"/>
        <v>0.15658906999963818</v>
      </c>
      <c r="CT136" s="93">
        <f t="shared" si="123"/>
        <v>0.14634368309212209</v>
      </c>
      <c r="CU136" s="93">
        <f t="shared" si="123"/>
        <v>0.14045621271622744</v>
      </c>
      <c r="CV136" s="93">
        <v>0.12020066014721897</v>
      </c>
      <c r="CW136" s="93">
        <v>0.12246461424202915</v>
      </c>
      <c r="CX136" s="93">
        <v>0.10831683702886563</v>
      </c>
      <c r="CY136" s="404">
        <v>0.10531398736759789</v>
      </c>
    </row>
    <row r="137" spans="2:103" s="379" customFormat="1">
      <c r="B137" s="380"/>
      <c r="O137" s="381"/>
      <c r="P137" s="381"/>
      <c r="Q137" s="381"/>
      <c r="R137" s="381"/>
      <c r="S137" s="381"/>
      <c r="T137" s="381"/>
      <c r="U137" s="381"/>
      <c r="V137" s="381"/>
      <c r="W137" s="381"/>
      <c r="X137" s="381"/>
      <c r="Y137" s="381"/>
      <c r="Z137" s="381"/>
      <c r="AH137" s="382"/>
      <c r="AI137" s="389">
        <f>+AI115/W115-1</f>
        <v>4.0352476596441367E-2</v>
      </c>
      <c r="AJ137" s="389">
        <f>+AJ115/X115-1</f>
        <v>3.8801063392414736E-2</v>
      </c>
      <c r="AK137" s="391">
        <f t="shared" si="124"/>
        <v>3.2960738036732495E-2</v>
      </c>
      <c r="AL137" s="389">
        <f t="shared" si="124"/>
        <v>3.8871928100646214E-2</v>
      </c>
      <c r="AM137" s="388">
        <f t="shared" si="124"/>
        <v>4.8309179923957446E-2</v>
      </c>
      <c r="AN137" s="388">
        <f t="shared" si="120"/>
        <v>6.2970688206800629E-2</v>
      </c>
      <c r="AO137" s="388">
        <f t="shared" si="120"/>
        <v>3.6797752818026774E-2</v>
      </c>
      <c r="AP137" s="388">
        <f>+AP115/AD115-1</f>
        <v>-4.66134655801137E-2</v>
      </c>
      <c r="AQ137" s="388">
        <f t="shared" si="120"/>
        <v>-9.6200602906389543E-2</v>
      </c>
      <c r="AR137" s="389">
        <f t="shared" si="120"/>
        <v>-6.1495375774544336E-2</v>
      </c>
      <c r="AS137" s="389">
        <f t="shared" si="120"/>
        <v>-5.6760494667145167E-2</v>
      </c>
      <c r="AT137" s="389">
        <f t="shared" si="120"/>
        <v>-5.1470740218750199E-2</v>
      </c>
      <c r="AU137" s="389">
        <f t="shared" si="120"/>
        <v>-4.352853479820995E-2</v>
      </c>
      <c r="AV137" s="389">
        <f t="shared" si="120"/>
        <v>-4.2867613751203515E-2</v>
      </c>
      <c r="AW137" s="389">
        <f t="shared" si="120"/>
        <v>-2.2690166928682198E-2</v>
      </c>
      <c r="AX137" s="389">
        <f t="shared" si="120"/>
        <v>-5.5891484905850053E-3</v>
      </c>
      <c r="AY137" s="389">
        <f t="shared" si="120"/>
        <v>-1.4023859982347675E-2</v>
      </c>
      <c r="AZ137" s="389">
        <f t="shared" si="120"/>
        <v>-1.9325907168513901E-2</v>
      </c>
      <c r="BA137" s="389">
        <f t="shared" si="120"/>
        <v>5.7486977421613794E-2</v>
      </c>
      <c r="BB137" s="389">
        <f t="shared" si="120"/>
        <v>0.24731776648841963</v>
      </c>
      <c r="BC137" s="389">
        <f t="shared" si="120"/>
        <v>0.3787604140608376</v>
      </c>
      <c r="BD137" s="389">
        <f t="shared" si="120"/>
        <v>0.33495464229980088</v>
      </c>
      <c r="BE137" s="389">
        <f t="shared" si="120"/>
        <v>0.31360703820434788</v>
      </c>
      <c r="BF137" s="389">
        <f t="shared" si="120"/>
        <v>0.30085228023946908</v>
      </c>
      <c r="BG137" s="389">
        <f t="shared" si="120"/>
        <v>0.28273486871522646</v>
      </c>
      <c r="BH137" s="389">
        <f t="shared" si="120"/>
        <v>0.28169895523184163</v>
      </c>
      <c r="BI137" s="389">
        <f t="shared" si="120"/>
        <v>0.25992265532215075</v>
      </c>
      <c r="BJ137" s="389">
        <f t="shared" si="120"/>
        <v>0.2286457939055262</v>
      </c>
      <c r="BK137" s="389">
        <f t="shared" si="120"/>
        <v>0.22837308590541561</v>
      </c>
      <c r="BL137" s="389">
        <f t="shared" si="120"/>
        <v>0.21827177978059242</v>
      </c>
      <c r="BM137" s="389">
        <f t="shared" si="120"/>
        <v>0.1618352714626774</v>
      </c>
      <c r="BN137" s="389">
        <f t="shared" si="120"/>
        <v>7.2502247889507432E-2</v>
      </c>
      <c r="BO137" s="389">
        <f t="shared" si="120"/>
        <v>7.7491750357703282E-3</v>
      </c>
      <c r="BP137" s="388">
        <f t="shared" si="120"/>
        <v>1.7846047112419106E-2</v>
      </c>
      <c r="BQ137" s="389">
        <f t="shared" si="120"/>
        <v>1.7360229994816123E-2</v>
      </c>
      <c r="BR137" s="389">
        <f t="shared" si="120"/>
        <v>2.2793185020790974E-2</v>
      </c>
      <c r="BS137" s="389">
        <f t="shared" ref="BS137:CQ137" si="125">+BS115/BG115-1</f>
        <v>2.4986720108727489E-2</v>
      </c>
      <c r="BT137" s="389">
        <f t="shared" si="125"/>
        <v>2.5351186945403503E-2</v>
      </c>
      <c r="BU137" s="389">
        <f t="shared" si="125"/>
        <v>2.9548362556353958E-2</v>
      </c>
      <c r="BV137" s="389">
        <f t="shared" si="125"/>
        <v>3.2429261395748643E-2</v>
      </c>
      <c r="BW137" s="389">
        <f t="shared" si="125"/>
        <v>4.3230466729679229E-2</v>
      </c>
      <c r="BX137" s="389">
        <f t="shared" si="125"/>
        <v>4.7563312430467741E-2</v>
      </c>
      <c r="BY137" s="389">
        <f t="shared" si="125"/>
        <v>4.794940120150093E-2</v>
      </c>
      <c r="BZ137" s="389">
        <f t="shared" si="125"/>
        <v>4.6224510480400882E-2</v>
      </c>
      <c r="CA137" s="389">
        <f t="shared" si="125"/>
        <v>4.7641979672254919E-2</v>
      </c>
      <c r="CB137" s="389">
        <f t="shared" si="125"/>
        <v>4.9508415996304622E-2</v>
      </c>
      <c r="CC137" s="389">
        <f t="shared" si="125"/>
        <v>5.9522197465271542E-2</v>
      </c>
      <c r="CD137" s="389">
        <f t="shared" si="125"/>
        <v>5.8194697195236733E-2</v>
      </c>
      <c r="CE137" s="389">
        <f t="shared" si="125"/>
        <v>5.2385944049027966E-2</v>
      </c>
      <c r="CF137" s="389">
        <f t="shared" si="125"/>
        <v>5.8337725628900383E-2</v>
      </c>
      <c r="CG137" s="389">
        <f t="shared" si="125"/>
        <v>6.3423316927098128E-2</v>
      </c>
      <c r="CH137" s="389">
        <f t="shared" si="125"/>
        <v>6.4252393628022153E-2</v>
      </c>
      <c r="CI137" s="389">
        <f t="shared" si="125"/>
        <v>5.3542458657107384E-2</v>
      </c>
      <c r="CJ137" s="389">
        <f t="shared" si="125"/>
        <v>6.0420428252004665E-2</v>
      </c>
      <c r="CK137" s="389">
        <f t="shared" si="125"/>
        <v>5.0940306488777232E-2</v>
      </c>
      <c r="CL137" s="389">
        <f t="shared" si="125"/>
        <v>6.4933350582233818E-2</v>
      </c>
      <c r="CM137" s="389">
        <f t="shared" si="125"/>
        <v>7.2306728220894456E-2</v>
      </c>
      <c r="CN137" s="389">
        <f t="shared" si="125"/>
        <v>5.7656227217906419E-2</v>
      </c>
      <c r="CO137" s="389">
        <f t="shared" si="125"/>
        <v>6.7732209050407333E-2</v>
      </c>
      <c r="CP137" s="389">
        <f t="shared" si="125"/>
        <v>6.4827838241732216E-2</v>
      </c>
      <c r="CQ137" s="389">
        <f t="shared" si="125"/>
        <v>6.856403366140551E-2</v>
      </c>
      <c r="CR137" s="389">
        <f t="shared" si="122"/>
        <v>6.5163293618400786E-2</v>
      </c>
      <c r="CS137" s="389">
        <f t="shared" si="123"/>
        <v>5.3101468107103811E-2</v>
      </c>
      <c r="CT137" s="389">
        <f t="shared" si="123"/>
        <v>5.5911532263754671E-2</v>
      </c>
      <c r="CU137" s="389">
        <f t="shared" si="123"/>
        <v>6.257938600138524E-2</v>
      </c>
      <c r="CV137" s="389">
        <v>5.2786752926677449E-2</v>
      </c>
      <c r="CW137" s="389">
        <v>6.4889188573923562E-2</v>
      </c>
      <c r="CX137" s="389">
        <v>5.3159313485658277E-2</v>
      </c>
      <c r="CY137" s="390">
        <v>5.9782474811849839E-2</v>
      </c>
    </row>
  </sheetData>
  <hyperlinks>
    <hyperlink ref="B2" r:id="rId1" xr:uid="{FE3C0F63-B03E-4E97-8421-3D15DFDCC9AD}"/>
  </hyperlinks>
  <pageMargins left="0.7" right="0.7" top="0.75" bottom="0.75" header="0.3" footer="0.3"/>
  <ignoredErrors>
    <ignoredError sqref="CU30:CU34 CU38:CU41 CU44:CU4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4C0C-2B4A-45C0-ADC9-4124A6A05D6B}">
  <sheetPr>
    <tabColor rgb="FF92D050"/>
  </sheetPr>
  <dimension ref="B1:AI128"/>
  <sheetViews>
    <sheetView workbookViewId="0">
      <pane xSplit="1" topLeftCell="B1" activePane="topRight" state="frozen"/>
      <selection pane="topRight" activeCell="B1" sqref="B1:B1048576"/>
    </sheetView>
  </sheetViews>
  <sheetFormatPr baseColWidth="10" defaultColWidth="11.3984375" defaultRowHeight="14.25"/>
  <cols>
    <col min="1" max="1" width="4" customWidth="1"/>
    <col min="2" max="2" width="42.1328125" customWidth="1"/>
    <col min="3" max="5" width="9.1328125" bestFit="1" customWidth="1"/>
    <col min="6" max="9" width="10.265625" bestFit="1" customWidth="1"/>
    <col min="10" max="10" width="10" bestFit="1" customWidth="1"/>
    <col min="11" max="11" width="10.265625" bestFit="1" customWidth="1"/>
    <col min="12" max="13" width="10" bestFit="1" customWidth="1"/>
  </cols>
  <sheetData>
    <row r="1" spans="2:35" ht="35.25" customHeight="1">
      <c r="B1" s="1" t="s">
        <v>8</v>
      </c>
    </row>
    <row r="2" spans="2:35" ht="19.5" customHeight="1">
      <c r="B2" s="2" t="s">
        <v>0</v>
      </c>
    </row>
    <row r="3" spans="2:35" ht="14.65" thickBot="1"/>
    <row r="4" spans="2:35">
      <c r="B4" s="31"/>
      <c r="C4" s="32" t="s">
        <v>9</v>
      </c>
      <c r="D4" s="32" t="s">
        <v>10</v>
      </c>
      <c r="E4" s="32" t="s">
        <v>11</v>
      </c>
      <c r="F4" s="32" t="s">
        <v>12</v>
      </c>
      <c r="G4" s="32" t="s">
        <v>13</v>
      </c>
      <c r="H4" s="32" t="s">
        <v>14</v>
      </c>
      <c r="I4" s="32" t="s">
        <v>15</v>
      </c>
      <c r="J4" s="32" t="s">
        <v>16</v>
      </c>
      <c r="K4" s="32" t="s">
        <v>17</v>
      </c>
      <c r="L4" s="32" t="s">
        <v>18</v>
      </c>
      <c r="M4" s="104" t="s">
        <v>31</v>
      </c>
      <c r="N4" s="32" t="s">
        <v>32</v>
      </c>
      <c r="O4" s="127" t="s">
        <v>33</v>
      </c>
      <c r="P4" s="127" t="s">
        <v>34</v>
      </c>
      <c r="Q4" s="127" t="s">
        <v>66</v>
      </c>
      <c r="R4" s="127" t="s">
        <v>67</v>
      </c>
      <c r="S4" s="127" t="s">
        <v>68</v>
      </c>
      <c r="T4" s="127" t="s">
        <v>70</v>
      </c>
      <c r="U4" s="127" t="s">
        <v>71</v>
      </c>
      <c r="V4" s="127" t="s">
        <v>72</v>
      </c>
      <c r="W4" s="127" t="s">
        <v>73</v>
      </c>
      <c r="X4" s="127" t="s">
        <v>76</v>
      </c>
      <c r="Y4" s="127" t="s">
        <v>77</v>
      </c>
      <c r="Z4" s="127" t="s">
        <v>78</v>
      </c>
      <c r="AA4" s="127" t="s">
        <v>83</v>
      </c>
      <c r="AB4" s="127" t="s">
        <v>84</v>
      </c>
      <c r="AC4" s="127" t="s">
        <v>86</v>
      </c>
      <c r="AD4" s="127" t="s">
        <v>87</v>
      </c>
      <c r="AE4" s="127" t="s">
        <v>88</v>
      </c>
      <c r="AF4" s="127" t="s">
        <v>89</v>
      </c>
      <c r="AG4" s="127" t="s">
        <v>90</v>
      </c>
      <c r="AH4" s="127" t="s">
        <v>458</v>
      </c>
      <c r="AI4" s="127" t="s">
        <v>470</v>
      </c>
    </row>
    <row r="5" spans="2:35">
      <c r="B5" s="33" t="s">
        <v>475</v>
      </c>
      <c r="C5" s="49"/>
      <c r="D5" s="49"/>
      <c r="E5" s="49"/>
      <c r="F5" s="49"/>
      <c r="G5" s="50"/>
      <c r="H5" s="50"/>
      <c r="I5" s="50"/>
      <c r="J5" s="50"/>
      <c r="K5" s="50"/>
      <c r="L5" s="50"/>
      <c r="M5" s="50"/>
      <c r="N5" s="50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371"/>
      <c r="AI5" s="128"/>
    </row>
    <row r="6" spans="2:35">
      <c r="B6" s="28" t="s">
        <v>2</v>
      </c>
      <c r="C6" s="10"/>
      <c r="D6" s="10"/>
      <c r="E6" s="10"/>
      <c r="F6" s="10"/>
      <c r="G6" s="12"/>
      <c r="H6" s="12"/>
      <c r="I6" s="12"/>
      <c r="J6" s="12"/>
      <c r="K6" s="12"/>
      <c r="L6" s="12"/>
      <c r="M6" s="12"/>
      <c r="N6" s="12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362"/>
      <c r="AI6" s="129"/>
    </row>
    <row r="7" spans="2:35">
      <c r="B7" s="29" t="s">
        <v>1</v>
      </c>
      <c r="C7" s="14">
        <f>'Mensuel corrigé'!C7+'Mensuel corrigé'!D7+'Mensuel corrigé'!E7</f>
        <v>37206016.534999743</v>
      </c>
      <c r="D7" s="14">
        <f>'Mensuel corrigé'!F7+'Mensuel corrigé'!G7+'Mensuel corrigé'!H7</f>
        <v>36309129.141149744</v>
      </c>
      <c r="E7" s="14">
        <f>'Mensuel corrigé'!I7+'Mensuel corrigé'!J7+'Mensuel corrigé'!K7</f>
        <v>33062308.239599787</v>
      </c>
      <c r="F7" s="14">
        <f>'Mensuel corrigé'!L7+'Mensuel corrigé'!M7+'Mensuel corrigé'!N7</f>
        <v>38186898.567409761</v>
      </c>
      <c r="G7" s="24">
        <f>'Mensuel corrigé'!O7+'Mensuel corrigé'!P7+'Mensuel corrigé'!Q7</f>
        <v>37483202.532489784</v>
      </c>
      <c r="H7" s="24">
        <f>'Mensuel corrigé'!S7+'Mensuel corrigé'!T7+'Mensuel corrigé'!R7</f>
        <v>36548949.784379765</v>
      </c>
      <c r="I7" s="24">
        <f>'Mensuel corrigé'!U7+'Mensuel corrigé'!V7+'Mensuel corrigé'!W7</f>
        <v>32820822.531069838</v>
      </c>
      <c r="J7" s="24">
        <f>'Mensuel corrigé'!X7+'Mensuel corrigé'!Y7+'Mensuel corrigé'!Z7</f>
        <v>38959890.765329786</v>
      </c>
      <c r="K7" s="24">
        <f>'Mensuel corrigé'!AB7+'Mensuel corrigé'!AC7+'Mensuel corrigé'!AA7</f>
        <v>37222199.351699784</v>
      </c>
      <c r="L7" s="24">
        <f>'Mensuel corrigé'!AE7+'Mensuel corrigé'!AF7+'Mensuel corrigé'!AD7</f>
        <v>36683409.579249881</v>
      </c>
      <c r="M7" s="24">
        <f>'Mensuel corrigé'!AH7+'Mensuel corrigé'!AI7+'Mensuel corrigé'!AG7</f>
        <v>33562588.228559896</v>
      </c>
      <c r="N7" s="24">
        <f>'Mensuel corrigé'!AJ7+'Mensuel corrigé'!AK7+'Mensuel corrigé'!AL7</f>
        <v>38496204.007909797</v>
      </c>
      <c r="O7" s="130">
        <f>'Mensuel corrigé'!AM7+'Mensuel corrigé'!AN7+'Mensuel corrigé'!AO7</f>
        <v>35256509.532709673</v>
      </c>
      <c r="P7" s="130">
        <f>'Mensuel corrigé'!AP7+'Mensuel corrigé'!AQ7+'Mensuel corrigé'!AR7</f>
        <v>21645381.115119874</v>
      </c>
      <c r="Q7" s="130">
        <f>'Mensuel corrigé'!AS7+'Mensuel corrigé'!AT7+'Mensuel corrigé'!AU7</f>
        <v>35438107.678449824</v>
      </c>
      <c r="R7" s="130">
        <f>'Mensuel corrigé'!AV7+'Mensuel corrigé'!AW7+'Mensuel corrigé'!AX7</f>
        <v>40307071.360659711</v>
      </c>
      <c r="S7" s="130">
        <f>'Mensuel corrigé'!AY7+'Mensuel corrigé'!AZ7+'Mensuel corrigé'!BA7</f>
        <v>39061225.521959752</v>
      </c>
      <c r="T7" s="130">
        <f>'Mensuel corrigé'!BB7+'Mensuel corrigé'!BC7+'Mensuel corrigé'!BD7</f>
        <v>39141952.925149731</v>
      </c>
      <c r="U7" s="130">
        <f>'Mensuel corrigé'!BE7+'Mensuel corrigé'!BF7+'Mensuel corrigé'!BG7</f>
        <v>33999767.384649828</v>
      </c>
      <c r="V7" s="130">
        <f>'Mensuel corrigé'!BH7+'Mensuel corrigé'!BI7+'Mensuel corrigé'!BJ7</f>
        <v>39479364.340539753</v>
      </c>
      <c r="W7" s="130">
        <f>'Mensuel corrigé'!BK7+'Mensuel corrigé'!BL7+'Mensuel corrigé'!BM7</f>
        <v>41151238.274149776</v>
      </c>
      <c r="X7" s="130">
        <f>'Mensuel corrigé'!BN7+'Mensuel corrigé'!BO7+'Mensuel corrigé'!BP7</f>
        <v>38926840.243239731</v>
      </c>
      <c r="Y7" s="130">
        <f>'Mensuel corrigé'!BQ7+'Mensuel corrigé'!BR7+'Mensuel corrigé'!BS7</f>
        <v>34029206.268779814</v>
      </c>
      <c r="Z7" s="130">
        <f>'Mensuel corrigé'!BT7+'Mensuel corrigé'!BU7+'Mensuel corrigé'!BV7</f>
        <v>39498319.235149771</v>
      </c>
      <c r="AA7" s="130">
        <f>'Mensuel corrigé'!BW7+'Mensuel corrigé'!BX7+'Mensuel corrigé'!BY7</f>
        <v>41045896.999669671</v>
      </c>
      <c r="AB7" s="130">
        <f>'Mensuel corrigé'!BZ7+'Mensuel corrigé'!CA7+'Mensuel corrigé'!CB7</f>
        <v>39237198.662499741</v>
      </c>
      <c r="AC7" s="130">
        <f>'Mensuel corrigé'!CC7+'Mensuel corrigé'!CD7+'Mensuel corrigé'!CE7</f>
        <v>34685971.903879814</v>
      </c>
      <c r="AD7" s="130">
        <f>'Mensuel corrigé'!CF7+'Mensuel corrigé'!CG7+'Mensuel corrigé'!CH7</f>
        <v>41018871.278199948</v>
      </c>
      <c r="AE7" s="130">
        <f>'Mensuel corrigé'!CI7+'Mensuel corrigé'!CJ7+'Mensuel corrigé'!CK7</f>
        <v>41465069.890000045</v>
      </c>
      <c r="AF7" s="130">
        <f>'Mensuel corrigé'!CL7+'Mensuel corrigé'!CM7+'Mensuel corrigé'!CN7</f>
        <v>40733002.370000005</v>
      </c>
      <c r="AG7" s="130">
        <f>'Mensuel corrigé'!CO7+'Mensuel corrigé'!CP7+'Mensuel corrigé'!CQ7</f>
        <v>36919167.420000046</v>
      </c>
      <c r="AH7" s="130">
        <f>'Mensuel corrigé'!CR7+'Mensuel corrigé'!CS7+'Mensuel corrigé'!CT7</f>
        <v>42877048.910000093</v>
      </c>
      <c r="AI7" s="130">
        <f>'Mensuel corrigé'!CU7+'Mensuel corrigé'!CV7+'Mensuel corrigé'!CW7</f>
        <v>43672444.620000042</v>
      </c>
    </row>
    <row r="8" spans="2:35">
      <c r="B8" s="29" t="s">
        <v>3</v>
      </c>
      <c r="C8" s="14">
        <f>'Mensuel corrigé'!C8+'Mensuel corrigé'!D8+'Mensuel corrigé'!E8</f>
        <v>243015597.24032938</v>
      </c>
      <c r="D8" s="14">
        <f>'Mensuel corrigé'!F8+'Mensuel corrigé'!G8+'Mensuel corrigé'!H8</f>
        <v>238513272.27290955</v>
      </c>
      <c r="E8" s="14">
        <f>'Mensuel corrigé'!I8+'Mensuel corrigé'!J8+'Mensuel corrigé'!K8</f>
        <v>204719889.41938978</v>
      </c>
      <c r="F8" s="14">
        <f>'Mensuel corrigé'!L8+'Mensuel corrigé'!M8+'Mensuel corrigé'!N8</f>
        <v>243274617.0145995</v>
      </c>
      <c r="G8" s="24">
        <f>'Mensuel corrigé'!O8+'Mensuel corrigé'!P8+'Mensuel corrigé'!Q8</f>
        <v>240830705.38395929</v>
      </c>
      <c r="H8" s="24">
        <f>'Mensuel corrigé'!S8+'Mensuel corrigé'!T8+'Mensuel corrigé'!R8</f>
        <v>240215742.76052946</v>
      </c>
      <c r="I8" s="24">
        <f>'Mensuel corrigé'!U8+'Mensuel corrigé'!V8+'Mensuel corrigé'!W8</f>
        <v>205443478.58394963</v>
      </c>
      <c r="J8" s="24">
        <f>'Mensuel corrigé'!X8+'Mensuel corrigé'!Y8+'Mensuel corrigé'!Z8</f>
        <v>248722160.72215956</v>
      </c>
      <c r="K8" s="24">
        <f>'Mensuel corrigé'!AB8+'Mensuel corrigé'!AC8+'Mensuel corrigé'!AA8</f>
        <v>238697847.36240959</v>
      </c>
      <c r="L8" s="24">
        <f>'Mensuel corrigé'!AE8+'Mensuel corrigé'!AF8+'Mensuel corrigé'!AD8</f>
        <v>273731758.83240974</v>
      </c>
      <c r="M8" s="24">
        <f>'Mensuel corrigé'!AH8+'Mensuel corrigé'!AI8+'Mensuel corrigé'!AG8</f>
        <v>242756364.28730968</v>
      </c>
      <c r="N8" s="24">
        <f>'Mensuel corrigé'!AJ8+'Mensuel corrigé'!AK8+'Mensuel corrigé'!AL8</f>
        <v>279379355.26371932</v>
      </c>
      <c r="O8" s="130">
        <f>'Mensuel corrigé'!AM8+'Mensuel corrigé'!AN8+'Mensuel corrigé'!AO8</f>
        <v>263636459.83699894</v>
      </c>
      <c r="P8" s="130">
        <f>'Mensuel corrigé'!AP8+'Mensuel corrigé'!AQ8+'Mensuel corrigé'!AR8</f>
        <v>148861986.99308935</v>
      </c>
      <c r="Q8" s="130">
        <f>'Mensuel corrigé'!AS8+'Mensuel corrigé'!AT8+'Mensuel corrigé'!AU8</f>
        <v>267310669.65518925</v>
      </c>
      <c r="R8" s="130">
        <f>'Mensuel corrigé'!AV8+'Mensuel corrigé'!AW8+'Mensuel corrigé'!AX8</f>
        <v>305901660.03987968</v>
      </c>
      <c r="S8" s="130">
        <f>'Mensuel corrigé'!AY8+'Mensuel corrigé'!AZ8+'Mensuel corrigé'!BA8</f>
        <v>309949118.81096882</v>
      </c>
      <c r="T8" s="130">
        <f>'Mensuel corrigé'!BB8+'Mensuel corrigé'!BC8+'Mensuel corrigé'!BD8</f>
        <v>316382285.41494864</v>
      </c>
      <c r="U8" s="130">
        <f>'Mensuel corrigé'!BE8+'Mensuel corrigé'!BF8+'Mensuel corrigé'!BG8</f>
        <v>263038696.1580289</v>
      </c>
      <c r="V8" s="130">
        <f>'Mensuel corrigé'!BH8+'Mensuel corrigé'!BI8+'Mensuel corrigé'!BJ8</f>
        <v>304636168.41030884</v>
      </c>
      <c r="W8" s="130">
        <f>'Mensuel corrigé'!BK8+'Mensuel corrigé'!BL8+'Mensuel corrigé'!BM8</f>
        <v>313041271.36058867</v>
      </c>
      <c r="X8" s="130">
        <f>'Mensuel corrigé'!BN8+'Mensuel corrigé'!BO8+'Mensuel corrigé'!BP8</f>
        <v>322371579.44430852</v>
      </c>
      <c r="Y8" s="130">
        <f>'Mensuel corrigé'!BQ8+'Mensuel corrigé'!BR8+'Mensuel corrigé'!BS8</f>
        <v>272567529.87719935</v>
      </c>
      <c r="Z8" s="130">
        <f>'Mensuel corrigé'!BT8+'Mensuel corrigé'!BU8+'Mensuel corrigé'!BV8</f>
        <v>320802007.09187889</v>
      </c>
      <c r="AA8" s="130">
        <f>'Mensuel corrigé'!BW8+'Mensuel corrigé'!BX8+'Mensuel corrigé'!BY8</f>
        <v>339595454.12000865</v>
      </c>
      <c r="AB8" s="130">
        <f>'Mensuel corrigé'!BZ8+'Mensuel corrigé'!CA8+'Mensuel corrigé'!CB8</f>
        <v>330856737.13847828</v>
      </c>
      <c r="AC8" s="130">
        <f>'Mensuel corrigé'!CC8+'Mensuel corrigé'!CD8+'Mensuel corrigé'!CE8</f>
        <v>283655902.36419976</v>
      </c>
      <c r="AD8" s="130">
        <f>'Mensuel corrigé'!CF8+'Mensuel corrigé'!CG8+'Mensuel corrigé'!CH8</f>
        <v>347715759.02970475</v>
      </c>
      <c r="AE8" s="130">
        <f>'Mensuel corrigé'!CI8+'Mensuel corrigé'!CJ8+'Mensuel corrigé'!CK8</f>
        <v>348771989.1500001</v>
      </c>
      <c r="AF8" s="130">
        <f>'Mensuel corrigé'!CL8+'Mensuel corrigé'!CM8+'Mensuel corrigé'!CN8</f>
        <v>356001476.44000024</v>
      </c>
      <c r="AG8" s="130">
        <f>'Mensuel corrigé'!CO8+'Mensuel corrigé'!CP8+'Mensuel corrigé'!CQ8</f>
        <v>315918659.87000018</v>
      </c>
      <c r="AH8" s="130">
        <f>'Mensuel corrigé'!CR8+'Mensuel corrigé'!CS8+'Mensuel corrigé'!CT8</f>
        <v>365756604.84000003</v>
      </c>
      <c r="AI8" s="130">
        <f>'Mensuel corrigé'!CU8+'Mensuel corrigé'!CV8+'Mensuel corrigé'!CW8</f>
        <v>385218571.30000031</v>
      </c>
    </row>
    <row r="9" spans="2:35">
      <c r="B9" s="29" t="s">
        <v>4</v>
      </c>
      <c r="C9" s="54">
        <f>'Mensuel corrigé'!C9+'Mensuel corrigé'!D9+'Mensuel corrigé'!E9</f>
        <v>182252393.9290297</v>
      </c>
      <c r="D9" s="14">
        <f>'Mensuel corrigé'!F9+'Mensuel corrigé'!G9+'Mensuel corrigé'!H9</f>
        <v>183653687.91252965</v>
      </c>
      <c r="E9" s="14">
        <f>'Mensuel corrigé'!I9+'Mensuel corrigé'!J9+'Mensuel corrigé'!K9</f>
        <v>136356608.9873299</v>
      </c>
      <c r="F9" s="14">
        <f>'Mensuel corrigé'!L9+'Mensuel corrigé'!M9+'Mensuel corrigé'!N9</f>
        <v>186503108.85558963</v>
      </c>
      <c r="G9" s="24">
        <f>'Mensuel corrigé'!O9+'Mensuel corrigé'!P9+'Mensuel corrigé'!Q9</f>
        <v>173961615.43863973</v>
      </c>
      <c r="H9" s="24">
        <f>'Mensuel corrigé'!S9+'Mensuel corrigé'!T9+'Mensuel corrigé'!R9</f>
        <v>181926363.83357966</v>
      </c>
      <c r="I9" s="24">
        <f>'Mensuel corrigé'!U9+'Mensuel corrigé'!V9+'Mensuel corrigé'!W9</f>
        <v>136710801.01119989</v>
      </c>
      <c r="J9" s="24">
        <f>'Mensuel corrigé'!X9+'Mensuel corrigé'!Y9+'Mensuel corrigé'!Z9</f>
        <v>188157214.78816962</v>
      </c>
      <c r="K9" s="24">
        <f>'Mensuel corrigé'!AB9+'Mensuel corrigé'!AC9+'Mensuel corrigé'!AA9</f>
        <v>172323413.78918982</v>
      </c>
      <c r="L9" s="24">
        <f>'Mensuel corrigé'!AE9+'Mensuel corrigé'!AF9+'Mensuel corrigé'!AD9</f>
        <v>151216983.08260003</v>
      </c>
      <c r="M9" s="24">
        <f>'Mensuel corrigé'!AH9+'Mensuel corrigé'!AI9+'Mensuel corrigé'!AG9</f>
        <v>131724972.43828934</v>
      </c>
      <c r="N9" s="24">
        <f>'Mensuel corrigé'!AJ9+'Mensuel corrigé'!AK9+'Mensuel corrigé'!AL9</f>
        <v>165294780.43763763</v>
      </c>
      <c r="O9" s="130">
        <f>'Mensuel corrigé'!AM9+'Mensuel corrigé'!AN9+'Mensuel corrigé'!AO9</f>
        <v>148931613.41817749</v>
      </c>
      <c r="P9" s="130">
        <f>'Mensuel corrigé'!AP9+'Mensuel corrigé'!AQ9+'Mensuel corrigé'!AR9</f>
        <v>111093568.11600964</v>
      </c>
      <c r="Q9" s="130">
        <f>'Mensuel corrigé'!AS9+'Mensuel corrigé'!AT9+'Mensuel corrigé'!AU9</f>
        <v>175200526.14195877</v>
      </c>
      <c r="R9" s="130">
        <f>'Mensuel corrigé'!AV9+'Mensuel corrigé'!AW9+'Mensuel corrigé'!AX9</f>
        <v>223279084.83024883</v>
      </c>
      <c r="S9" s="130">
        <f>'Mensuel corrigé'!AY9+'Mensuel corrigé'!AZ9+'Mensuel corrigé'!BA9</f>
        <v>207489617.88102883</v>
      </c>
      <c r="T9" s="130">
        <f>'Mensuel corrigé'!BB9+'Mensuel corrigé'!BC9+'Mensuel corrigé'!BD9</f>
        <v>229292398.18714878</v>
      </c>
      <c r="U9" s="130">
        <f>'Mensuel corrigé'!BE9+'Mensuel corrigé'!BF9+'Mensuel corrigé'!BG9</f>
        <v>168229219.66290909</v>
      </c>
      <c r="V9" s="130">
        <f>'Mensuel corrigé'!BH9+'Mensuel corrigé'!BI9+'Mensuel corrigé'!BJ9</f>
        <v>218838717.37199867</v>
      </c>
      <c r="W9" s="130">
        <f>'Mensuel corrigé'!BK9+'Mensuel corrigé'!BL9+'Mensuel corrigé'!BM9</f>
        <v>208104179.40274876</v>
      </c>
      <c r="X9" s="130">
        <f>'Mensuel corrigé'!BN9+'Mensuel corrigé'!BO9+'Mensuel corrigé'!BP9</f>
        <v>226724913.76397911</v>
      </c>
      <c r="Y9" s="130">
        <f>'Mensuel corrigé'!BQ9+'Mensuel corrigé'!BR9+'Mensuel corrigé'!BS9</f>
        <v>165504872.53073865</v>
      </c>
      <c r="Z9" s="130">
        <f>'Mensuel corrigé'!BT9+'Mensuel corrigé'!BU9+'Mensuel corrigé'!BV9</f>
        <v>220072300.18344855</v>
      </c>
      <c r="AA9" s="130">
        <f>'Mensuel corrigé'!BW9+'Mensuel corrigé'!BX9+'Mensuel corrigé'!BY9</f>
        <v>213944374.25182867</v>
      </c>
      <c r="AB9" s="130">
        <f>'Mensuel corrigé'!BZ9+'Mensuel corrigé'!CA9+'Mensuel corrigé'!CB9</f>
        <v>218687702.22252896</v>
      </c>
      <c r="AC9" s="130">
        <f>'Mensuel corrigé'!CC9+'Mensuel corrigé'!CD9+'Mensuel corrigé'!CE9</f>
        <v>166424708.66201919</v>
      </c>
      <c r="AD9" s="130">
        <f>'Mensuel corrigé'!CF9+'Mensuel corrigé'!CG9+'Mensuel corrigé'!CH9</f>
        <v>232470248.16575438</v>
      </c>
      <c r="AE9" s="130">
        <f>'Mensuel corrigé'!CI9+'Mensuel corrigé'!CJ9+'Mensuel corrigé'!CK9</f>
        <v>210642829.78999972</v>
      </c>
      <c r="AF9" s="130">
        <f>'Mensuel corrigé'!CL9+'Mensuel corrigé'!CM9+'Mensuel corrigé'!CN9</f>
        <v>220940384.22999996</v>
      </c>
      <c r="AG9" s="130">
        <f>'Mensuel corrigé'!CO9+'Mensuel corrigé'!CP9+'Mensuel corrigé'!CQ9</f>
        <v>175975997.26999998</v>
      </c>
      <c r="AH9" s="130">
        <f>'Mensuel corrigé'!CR9+'Mensuel corrigé'!CS9+'Mensuel corrigé'!CT9</f>
        <v>229096101.11000001</v>
      </c>
      <c r="AI9" s="130">
        <f>'Mensuel corrigé'!CU9+'Mensuel corrigé'!CV9+'Mensuel corrigé'!CW9</f>
        <v>213888209.81000003</v>
      </c>
    </row>
    <row r="10" spans="2:35">
      <c r="B10" s="29" t="s">
        <v>5</v>
      </c>
      <c r="C10" s="54">
        <f>'Mensuel corrigé'!C10+'Mensuel corrigé'!D10+'Mensuel corrigé'!E10</f>
        <v>90205209.570000023</v>
      </c>
      <c r="D10" s="14">
        <f>'Mensuel corrigé'!F10+'Mensuel corrigé'!G10+'Mensuel corrigé'!H10</f>
        <v>95485436.280000031</v>
      </c>
      <c r="E10" s="14">
        <f>'Mensuel corrigé'!I10+'Mensuel corrigé'!J10+'Mensuel corrigé'!K10</f>
        <v>82489106.909999996</v>
      </c>
      <c r="F10" s="14">
        <f>'Mensuel corrigé'!L10+'Mensuel corrigé'!M10+'Mensuel corrigé'!N10</f>
        <v>97401097.910000026</v>
      </c>
      <c r="G10" s="24">
        <f>'Mensuel corrigé'!O10+'Mensuel corrigé'!P10+'Mensuel corrigé'!Q10</f>
        <v>92468339.930000022</v>
      </c>
      <c r="H10" s="24">
        <f>'Mensuel corrigé'!S10+'Mensuel corrigé'!T10+'Mensuel corrigé'!R10</f>
        <v>100399367.23000002</v>
      </c>
      <c r="I10" s="24">
        <f>'Mensuel corrigé'!U10+'Mensuel corrigé'!V10+'Mensuel corrigé'!W10</f>
        <v>84422152.660000026</v>
      </c>
      <c r="J10" s="24">
        <f>'Mensuel corrigé'!X10+'Mensuel corrigé'!Y10+'Mensuel corrigé'!Z10</f>
        <v>103243383.70000002</v>
      </c>
      <c r="K10" s="24">
        <f>'Mensuel corrigé'!AB10+'Mensuel corrigé'!AC10+'Mensuel corrigé'!AA10</f>
        <v>94641057.51000002</v>
      </c>
      <c r="L10" s="24">
        <f>'Mensuel corrigé'!AE10+'Mensuel corrigé'!AF10+'Mensuel corrigé'!AD10</f>
        <v>102807509.59000002</v>
      </c>
      <c r="M10" s="24">
        <f>'Mensuel corrigé'!AH10+'Mensuel corrigé'!AI10+'Mensuel corrigé'!AG10</f>
        <v>89723817.039999992</v>
      </c>
      <c r="N10" s="24">
        <f>'Mensuel corrigé'!AJ10+'Mensuel corrigé'!AK10+'Mensuel corrigé'!AL10</f>
        <v>106461645.21000002</v>
      </c>
      <c r="O10" s="130">
        <f>'Mensuel corrigé'!AM10+'Mensuel corrigé'!AN10+'Mensuel corrigé'!AO10</f>
        <v>90133142.560000032</v>
      </c>
      <c r="P10" s="130">
        <f>'Mensuel corrigé'!AP10+'Mensuel corrigé'!AQ10+'Mensuel corrigé'!AR10</f>
        <v>95767871.330000013</v>
      </c>
      <c r="Q10" s="130">
        <f>'Mensuel corrigé'!AS10+'Mensuel corrigé'!AT10+'Mensuel corrigé'!AU10</f>
        <v>100919782.44</v>
      </c>
      <c r="R10" s="130">
        <f>'Mensuel corrigé'!AV10+'Mensuel corrigé'!AW10+'Mensuel corrigé'!AX10</f>
        <v>111977373.78999998</v>
      </c>
      <c r="S10" s="130">
        <f>'Mensuel corrigé'!AY10+'Mensuel corrigé'!AZ10+'Mensuel corrigé'!BA10</f>
        <v>109680103.24000004</v>
      </c>
      <c r="T10" s="130">
        <f>'Mensuel corrigé'!BB10+'Mensuel corrigé'!BC10+'Mensuel corrigé'!BD10</f>
        <v>110343666.75000001</v>
      </c>
      <c r="U10" s="130">
        <f>'Mensuel corrigé'!BE10+'Mensuel corrigé'!BF10+'Mensuel corrigé'!BG10</f>
        <v>101704989.37</v>
      </c>
      <c r="V10" s="130">
        <f>'Mensuel corrigé'!BH10+'Mensuel corrigé'!BI10+'Mensuel corrigé'!BJ10</f>
        <v>116643461.03</v>
      </c>
      <c r="W10" s="130">
        <f>'Mensuel corrigé'!BK10+'Mensuel corrigé'!BL10+'Mensuel corrigé'!BM10</f>
        <v>112368380.56999999</v>
      </c>
      <c r="X10" s="130">
        <f>'Mensuel corrigé'!BN10+'Mensuel corrigé'!BO10+'Mensuel corrigé'!BP10</f>
        <v>118515184.26000002</v>
      </c>
      <c r="Y10" s="130">
        <f>'Mensuel corrigé'!BQ10+'Mensuel corrigé'!BR10+'Mensuel corrigé'!BS10</f>
        <v>106437772.90000001</v>
      </c>
      <c r="Z10" s="130">
        <f>'Mensuel corrigé'!BT10+'Mensuel corrigé'!BU10+'Mensuel corrigé'!BV10</f>
        <v>121465439.61</v>
      </c>
      <c r="AA10" s="130">
        <f>'Mensuel corrigé'!BW10+'Mensuel corrigé'!BX10+'Mensuel corrigé'!BY10</f>
        <v>119265922.52999999</v>
      </c>
      <c r="AB10" s="130">
        <f>'Mensuel corrigé'!BZ10+'Mensuel corrigé'!CA10+'Mensuel corrigé'!CB10</f>
        <v>124178095.61000001</v>
      </c>
      <c r="AC10" s="130">
        <f>'Mensuel corrigé'!CC10+'Mensuel corrigé'!CD10+'Mensuel corrigé'!CE10</f>
        <v>107227845.67999999</v>
      </c>
      <c r="AD10" s="130">
        <f>'Mensuel corrigé'!CF10+'Mensuel corrigé'!CG10+'Mensuel corrigé'!CH10</f>
        <v>124608188.06187999</v>
      </c>
      <c r="AE10" s="130">
        <f>'Mensuel corrigé'!CI10+'Mensuel corrigé'!CJ10+'Mensuel corrigé'!CK10</f>
        <v>120499047.71000001</v>
      </c>
      <c r="AF10" s="130">
        <f>'Mensuel corrigé'!CL10+'Mensuel corrigé'!CM10+'Mensuel corrigé'!CN10</f>
        <v>128297535.68000001</v>
      </c>
      <c r="AG10" s="130">
        <f>'Mensuel corrigé'!CO10+'Mensuel corrigé'!CP10+'Mensuel corrigé'!CQ10</f>
        <v>113086350.11999997</v>
      </c>
      <c r="AH10" s="130">
        <f>'Mensuel corrigé'!CR10+'Mensuel corrigé'!CS10+'Mensuel corrigé'!CT10</f>
        <v>133544776.96000004</v>
      </c>
      <c r="AI10" s="130">
        <f>'Mensuel corrigé'!CU10+'Mensuel corrigé'!CV10+'Mensuel corrigé'!CW10</f>
        <v>126704666.39999999</v>
      </c>
    </row>
    <row r="11" spans="2:35">
      <c r="B11" s="53" t="s">
        <v>29</v>
      </c>
      <c r="C11" s="54">
        <f>'Mensuel corrigé'!C11+'Mensuel corrigé'!D11+'Mensuel corrigé'!E11</f>
        <v>32797415.367200051</v>
      </c>
      <c r="D11" s="14">
        <f>'Mensuel corrigé'!F11+'Mensuel corrigé'!G11+'Mensuel corrigé'!H11</f>
        <v>32273466.203760091</v>
      </c>
      <c r="E11" s="14">
        <f>'Mensuel corrigé'!I11+'Mensuel corrigé'!J11+'Mensuel corrigé'!K11</f>
        <v>28129233.227250062</v>
      </c>
      <c r="F11" s="14">
        <f>'Mensuel corrigé'!L11+'Mensuel corrigé'!M11+'Mensuel corrigé'!N11</f>
        <v>33373064.658230033</v>
      </c>
      <c r="G11" s="24">
        <f>'Mensuel corrigé'!O11+'Mensuel corrigé'!P11+'Mensuel corrigé'!Q11</f>
        <v>33670385.107990041</v>
      </c>
      <c r="H11" s="24">
        <f>'Mensuel corrigé'!S11+'Mensuel corrigé'!T11+'Mensuel corrigé'!R11</f>
        <v>33077516.073110037</v>
      </c>
      <c r="I11" s="24">
        <f>'Mensuel corrigé'!U11+'Mensuel corrigé'!V11+'Mensuel corrigé'!W11</f>
        <v>28551939.007400032</v>
      </c>
      <c r="J11" s="24">
        <f>'Mensuel corrigé'!X11+'Mensuel corrigé'!Y11+'Mensuel corrigé'!Z11</f>
        <v>34643266.274100035</v>
      </c>
      <c r="K11" s="24">
        <f>'Mensuel corrigé'!AB11+'Mensuel corrigé'!AC11+'Mensuel corrigé'!AA11</f>
        <v>33711234.938550033</v>
      </c>
      <c r="L11" s="24">
        <f>'Mensuel corrigé'!AE11+'Mensuel corrigé'!AF11+'Mensuel corrigé'!AD11</f>
        <v>35311389.087450035</v>
      </c>
      <c r="M11" s="24">
        <f>'Mensuel corrigé'!AH11+'Mensuel corrigé'!AI11+'Mensuel corrigé'!AG11</f>
        <v>31508012.820590027</v>
      </c>
      <c r="N11" s="24">
        <f>'Mensuel corrigé'!AJ11+'Mensuel corrigé'!AK11+'Mensuel corrigé'!AL11</f>
        <v>36213480.168159992</v>
      </c>
      <c r="O11" s="130">
        <f>'Mensuel corrigé'!AM11+'Mensuel corrigé'!AN11+'Mensuel corrigé'!AO11</f>
        <v>34199168.591289997</v>
      </c>
      <c r="P11" s="130">
        <f>'Mensuel corrigé'!AP11+'Mensuel corrigé'!AQ11+'Mensuel corrigé'!AR11</f>
        <v>21883735.002849977</v>
      </c>
      <c r="Q11" s="130">
        <f>'Mensuel corrigé'!AS11+'Mensuel corrigé'!AT11+'Mensuel corrigé'!AU11</f>
        <v>36451889.143849976</v>
      </c>
      <c r="R11" s="130">
        <f>'Mensuel corrigé'!AV11+'Mensuel corrigé'!AW11+'Mensuel corrigé'!AX11</f>
        <v>41963787.689529993</v>
      </c>
      <c r="S11" s="130">
        <f>'Mensuel corrigé'!AY11+'Mensuel corrigé'!AZ11+'Mensuel corrigé'!BA11</f>
        <v>41319468.016899973</v>
      </c>
      <c r="T11" s="130">
        <f>'Mensuel corrigé'!BB11+'Mensuel corrigé'!BC11+'Mensuel corrigé'!BD11</f>
        <v>43297847.906239986</v>
      </c>
      <c r="U11" s="130">
        <f>'Mensuel corrigé'!BE11+'Mensuel corrigé'!BF11+'Mensuel corrigé'!BG11</f>
        <v>35800713.976849973</v>
      </c>
      <c r="V11" s="130">
        <f>'Mensuel corrigé'!BH11+'Mensuel corrigé'!BI11+'Mensuel corrigé'!BJ11</f>
        <v>41514735.963959999</v>
      </c>
      <c r="W11" s="130">
        <f>'Mensuel corrigé'!BK11+'Mensuel corrigé'!BL11+'Mensuel corrigé'!BM11</f>
        <v>41845208.481739968</v>
      </c>
      <c r="X11" s="130">
        <f>'Mensuel corrigé'!BN11+'Mensuel corrigé'!BO11+'Mensuel corrigé'!BP11</f>
        <v>43449675.140339956</v>
      </c>
      <c r="Y11" s="130">
        <f>'Mensuel corrigé'!BQ11+'Mensuel corrigé'!BR11+'Mensuel corrigé'!BS11</f>
        <v>36697173.376329996</v>
      </c>
      <c r="Z11" s="130">
        <f>'Mensuel corrigé'!BT11+'Mensuel corrigé'!BU11+'Mensuel corrigé'!BV11</f>
        <v>43240749.964150026</v>
      </c>
      <c r="AA11" s="130">
        <f>'Mensuel corrigé'!BW11+'Mensuel corrigé'!BX11+'Mensuel corrigé'!BY11</f>
        <v>50870183.697039962</v>
      </c>
      <c r="AB11" s="130">
        <f>'Mensuel corrigé'!BZ11+'Mensuel corrigé'!CA11+'Mensuel corrigé'!CB11</f>
        <v>51003308.962939963</v>
      </c>
      <c r="AC11" s="130">
        <f>'Mensuel corrigé'!CC11+'Mensuel corrigé'!CD11+'Mensuel corrigé'!CE11</f>
        <v>43892524.722629957</v>
      </c>
      <c r="AD11" s="130">
        <f>'Mensuel corrigé'!CF11+'Mensuel corrigé'!CG11+'Mensuel corrigé'!CH11</f>
        <v>56423555.53884998</v>
      </c>
      <c r="AE11" s="130">
        <f>'Mensuel corrigé'!CI11+'Mensuel corrigé'!CJ11+'Mensuel corrigé'!CK11</f>
        <v>57755678.260000043</v>
      </c>
      <c r="AF11" s="130">
        <f>'Mensuel corrigé'!CL11+'Mensuel corrigé'!CM11+'Mensuel corrigé'!CN11</f>
        <v>58602698.620000057</v>
      </c>
      <c r="AG11" s="130">
        <f>'Mensuel corrigé'!CO11+'Mensuel corrigé'!CP11+'Mensuel corrigé'!CQ11</f>
        <v>52760340.390000008</v>
      </c>
      <c r="AH11" s="130">
        <f>'Mensuel corrigé'!CR11+'Mensuel corrigé'!CS11+'Mensuel corrigé'!CT11</f>
        <v>61423612</v>
      </c>
      <c r="AI11" s="130">
        <f>'Mensuel corrigé'!CU11+'Mensuel corrigé'!CV11+'Mensuel corrigé'!CW11</f>
        <v>64057104.050000027</v>
      </c>
    </row>
    <row r="12" spans="2:35">
      <c r="B12" s="53" t="s">
        <v>28</v>
      </c>
      <c r="C12" s="54">
        <f>'Mensuel corrigé'!C12+'Mensuel corrigé'!D12+'Mensuel corrigé'!E12</f>
        <v>7954280.4056099914</v>
      </c>
      <c r="D12" s="14">
        <f>'Mensuel corrigé'!F12+'Mensuel corrigé'!G12+'Mensuel corrigé'!H12</f>
        <v>8200949.9357399922</v>
      </c>
      <c r="E12" s="14">
        <f>'Mensuel corrigé'!I12+'Mensuel corrigé'!J12+'Mensuel corrigé'!K12</f>
        <v>6745334.4330499955</v>
      </c>
      <c r="F12" s="14">
        <f>'Mensuel corrigé'!L12+'Mensuel corrigé'!M12+'Mensuel corrigé'!N12</f>
        <v>9128622.8692399766</v>
      </c>
      <c r="G12" s="24">
        <f>'Mensuel corrigé'!O12+'Mensuel corrigé'!P12+'Mensuel corrigé'!Q12</f>
        <v>9010084.566059988</v>
      </c>
      <c r="H12" s="24">
        <f>'Mensuel corrigé'!S12+'Mensuel corrigé'!T12+'Mensuel corrigé'!R12</f>
        <v>9177931.5983199812</v>
      </c>
      <c r="I12" s="24">
        <f>'Mensuel corrigé'!U12+'Mensuel corrigé'!V12+'Mensuel corrigé'!W12</f>
        <v>7675225.7710399926</v>
      </c>
      <c r="J12" s="24">
        <f>'Mensuel corrigé'!X12+'Mensuel corrigé'!Y12+'Mensuel corrigé'!Z12</f>
        <v>10445773.661799977</v>
      </c>
      <c r="K12" s="24">
        <f>'Mensuel corrigé'!AB12+'Mensuel corrigé'!AC12+'Mensuel corrigé'!AA12</f>
        <v>9885584.7536099795</v>
      </c>
      <c r="L12" s="24">
        <f>'Mensuel corrigé'!AE12+'Mensuel corrigé'!AF12+'Mensuel corrigé'!AD12</f>
        <v>10295642.884909974</v>
      </c>
      <c r="M12" s="24">
        <f>'Mensuel corrigé'!AH12+'Mensuel corrigé'!AI12+'Mensuel corrigé'!AG12</f>
        <v>8788677.6390799899</v>
      </c>
      <c r="N12" s="24">
        <f>'Mensuel corrigé'!AJ12+'Mensuel corrigé'!AK12+'Mensuel corrigé'!AL12</f>
        <v>11413067.247899976</v>
      </c>
      <c r="O12" s="130">
        <f>'Mensuel corrigé'!AM12+'Mensuel corrigé'!AN12+'Mensuel corrigé'!AO12</f>
        <v>10148285.077209977</v>
      </c>
      <c r="P12" s="130">
        <f>'Mensuel corrigé'!AP12+'Mensuel corrigé'!AQ12+'Mensuel corrigé'!AR12</f>
        <v>5838124.2856599931</v>
      </c>
      <c r="Q12" s="130">
        <f>'Mensuel corrigé'!AS12+'Mensuel corrigé'!AT12+'Mensuel corrigé'!AU12</f>
        <v>10854727.660009962</v>
      </c>
      <c r="R12" s="130">
        <f>'Mensuel corrigé'!AV12+'Mensuel corrigé'!AW12+'Mensuel corrigé'!AX12</f>
        <v>14360158.312749948</v>
      </c>
      <c r="S12" s="130">
        <f>'Mensuel corrigé'!AY12+'Mensuel corrigé'!AZ12+'Mensuel corrigé'!BA12</f>
        <v>14244055.843529943</v>
      </c>
      <c r="T12" s="130">
        <f>'Mensuel corrigé'!BB12+'Mensuel corrigé'!BC12+'Mensuel corrigé'!BD12</f>
        <v>14951561.911909949</v>
      </c>
      <c r="U12" s="130">
        <f>'Mensuel corrigé'!BE12+'Mensuel corrigé'!BF12+'Mensuel corrigé'!BG12</f>
        <v>11419112.054549973</v>
      </c>
      <c r="V12" s="130">
        <f>'Mensuel corrigé'!BH12+'Mensuel corrigé'!BI12+'Mensuel corrigé'!BJ12</f>
        <v>14530863.337169964</v>
      </c>
      <c r="W12" s="130">
        <f>'Mensuel corrigé'!BK12+'Mensuel corrigé'!BL12+'Mensuel corrigé'!BM12</f>
        <v>14467040.430379961</v>
      </c>
      <c r="X12" s="130">
        <f>'Mensuel corrigé'!BN12+'Mensuel corrigé'!BO12+'Mensuel corrigé'!BP12</f>
        <v>15103266.252209945</v>
      </c>
      <c r="Y12" s="130">
        <f>'Mensuel corrigé'!BQ12+'Mensuel corrigé'!BR12+'Mensuel corrigé'!BS12</f>
        <v>11968193.608559975</v>
      </c>
      <c r="Z12" s="130">
        <f>'Mensuel corrigé'!BT12+'Mensuel corrigé'!BU12+'Mensuel corrigé'!BV12</f>
        <v>15558537.089659957</v>
      </c>
      <c r="AA12" s="130">
        <f>'Mensuel corrigé'!BW12+'Mensuel corrigé'!BX12+'Mensuel corrigé'!BY12</f>
        <v>16502842.190669961</v>
      </c>
      <c r="AB12" s="130">
        <f>'Mensuel corrigé'!BZ12+'Mensuel corrigé'!CA12+'Mensuel corrigé'!CB12</f>
        <v>16408751.577909958</v>
      </c>
      <c r="AC12" s="130">
        <f>'Mensuel corrigé'!CC12+'Mensuel corrigé'!CD12+'Mensuel corrigé'!CE12</f>
        <v>13294122.19790997</v>
      </c>
      <c r="AD12" s="130">
        <f>'Mensuel corrigé'!CF12+'Mensuel corrigé'!CG12+'Mensuel corrigé'!CH12</f>
        <v>20090865.005014919</v>
      </c>
      <c r="AE12" s="130">
        <f>'Mensuel corrigé'!CI12+'Mensuel corrigé'!CJ12+'Mensuel corrigé'!CK12</f>
        <v>20511588.839999944</v>
      </c>
      <c r="AF12" s="130">
        <f>'Mensuel corrigé'!CL12+'Mensuel corrigé'!CM12+'Mensuel corrigé'!CN12</f>
        <v>20914550.009999953</v>
      </c>
      <c r="AG12" s="130">
        <f>'Mensuel corrigé'!CO12+'Mensuel corrigé'!CP12+'Mensuel corrigé'!CQ12</f>
        <v>17798016.699999977</v>
      </c>
      <c r="AH12" s="130">
        <f>'Mensuel corrigé'!CR12+'Mensuel corrigé'!CS12+'Mensuel corrigé'!CT12</f>
        <v>22344716.319999944</v>
      </c>
      <c r="AI12" s="130">
        <f>'Mensuel corrigé'!CU12+'Mensuel corrigé'!CV12+'Mensuel corrigé'!CW12</f>
        <v>22317534.959999964</v>
      </c>
    </row>
    <row r="13" spans="2:35">
      <c r="B13" s="28" t="s">
        <v>6</v>
      </c>
      <c r="C13" s="54"/>
      <c r="D13" s="14"/>
      <c r="E13" s="14"/>
      <c r="F13" s="14"/>
      <c r="G13" s="24"/>
      <c r="H13" s="24"/>
      <c r="I13" s="24"/>
      <c r="J13" s="24"/>
      <c r="K13" s="118"/>
      <c r="L13" s="24"/>
      <c r="M13" s="24"/>
      <c r="N13" s="24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</row>
    <row r="14" spans="2:35" hidden="1">
      <c r="B14" s="29"/>
      <c r="C14" s="54"/>
      <c r="D14" s="14"/>
      <c r="E14" s="14"/>
      <c r="F14" s="14"/>
      <c r="G14" s="24"/>
      <c r="H14" s="24"/>
      <c r="I14" s="24"/>
      <c r="J14" s="24"/>
      <c r="K14" s="24"/>
      <c r="L14" s="24"/>
      <c r="M14" s="24"/>
      <c r="N14" s="24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</row>
    <row r="15" spans="2:35">
      <c r="B15" s="29" t="s">
        <v>3</v>
      </c>
      <c r="C15" s="54">
        <f>'Mensuel corrigé'!C15+'Mensuel corrigé'!D15+'Mensuel corrigé'!E15</f>
        <v>24816783.359970026</v>
      </c>
      <c r="D15" s="14">
        <f>'Mensuel corrigé'!F15+'Mensuel corrigé'!G15+'Mensuel corrigé'!H15</f>
        <v>24122581.616690047</v>
      </c>
      <c r="E15" s="14">
        <f>'Mensuel corrigé'!I15+'Mensuel corrigé'!J15+'Mensuel corrigé'!K15</f>
        <v>21983072.906630013</v>
      </c>
      <c r="F15" s="14">
        <f>'Mensuel corrigé'!L15+'Mensuel corrigé'!M15+'Mensuel corrigé'!N15</f>
        <v>26570657.187510028</v>
      </c>
      <c r="G15" s="24">
        <f>'Mensuel corrigé'!O15+'Mensuel corrigé'!P15+'Mensuel corrigé'!Q15</f>
        <v>26508828.793960035</v>
      </c>
      <c r="H15" s="24">
        <f>'Mensuel corrigé'!S15+'Mensuel corrigé'!T15+'Mensuel corrigé'!R15</f>
        <v>26201656.597860031</v>
      </c>
      <c r="I15" s="24">
        <f>'Mensuel corrigé'!U15+'Mensuel corrigé'!V15+'Mensuel corrigé'!W15</f>
        <v>24006542.051270012</v>
      </c>
      <c r="J15" s="24">
        <f>'Mensuel corrigé'!X15+'Mensuel corrigé'!Y15+'Mensuel corrigé'!Z15</f>
        <v>30048872.793990012</v>
      </c>
      <c r="K15" s="24">
        <f>'Mensuel corrigé'!AB15+'Mensuel corrigé'!AC15+'Mensuel corrigé'!AA15</f>
        <v>29583549.72362002</v>
      </c>
      <c r="L15" s="24">
        <f>'Mensuel corrigé'!AE15+'Mensuel corrigé'!AF15+'Mensuel corrigé'!AD15</f>
        <v>33170603.524520006</v>
      </c>
      <c r="M15" s="24">
        <f>'Mensuel corrigé'!AH15+'Mensuel corrigé'!AI15+'Mensuel corrigé'!AG15</f>
        <v>32865346.672000028</v>
      </c>
      <c r="N15" s="24">
        <f>'Mensuel corrigé'!AJ15+'Mensuel corrigé'!AK15+'Mensuel corrigé'!AL15</f>
        <v>37242351.783830039</v>
      </c>
      <c r="O15" s="130">
        <f>'Mensuel corrigé'!AM15+'Mensuel corrigé'!AN15+'Mensuel corrigé'!AO15</f>
        <v>35793864.301509976</v>
      </c>
      <c r="P15" s="130">
        <f>'Mensuel corrigé'!AP15+'Mensuel corrigé'!AQ15+'Mensuel corrigé'!AR15</f>
        <v>14864075.289730007</v>
      </c>
      <c r="Q15" s="130">
        <f>'Mensuel corrigé'!AS15+'Mensuel corrigé'!AT15+'Mensuel corrigé'!AU15</f>
        <v>34554854.983200029</v>
      </c>
      <c r="R15" s="130">
        <f>'Mensuel corrigé'!AV15+'Mensuel corrigé'!AW15+'Mensuel corrigé'!AX15</f>
        <v>43877710.577779949</v>
      </c>
      <c r="S15" s="130">
        <f>'Mensuel corrigé'!AY15+'Mensuel corrigé'!AZ15+'Mensuel corrigé'!BA15</f>
        <v>45938136.776169971</v>
      </c>
      <c r="T15" s="130">
        <f>'Mensuel corrigé'!BB15+'Mensuel corrigé'!BC15+'Mensuel corrigé'!BD15</f>
        <v>47244070.407139957</v>
      </c>
      <c r="U15" s="130">
        <f>'Mensuel corrigé'!BE15+'Mensuel corrigé'!BF15+'Mensuel corrigé'!BG15</f>
        <v>41224103.953560032</v>
      </c>
      <c r="V15" s="130">
        <f>'Mensuel corrigé'!BH15+'Mensuel corrigé'!BI15+'Mensuel corrigé'!BJ15</f>
        <v>51194938.05371993</v>
      </c>
      <c r="W15" s="130">
        <f>'Mensuel corrigé'!BK15+'Mensuel corrigé'!BL15+'Mensuel corrigé'!BM15</f>
        <v>52409728.046399951</v>
      </c>
      <c r="X15" s="130">
        <f>'Mensuel corrigé'!BN15+'Mensuel corrigé'!BO15+'Mensuel corrigé'!BP15</f>
        <v>54199744.683419913</v>
      </c>
      <c r="Y15" s="130">
        <f>'Mensuel corrigé'!BQ15+'Mensuel corrigé'!BR15+'Mensuel corrigé'!BS15</f>
        <v>49132177.241639912</v>
      </c>
      <c r="Z15" s="130">
        <f>'Mensuel corrigé'!BT15+'Mensuel corrigé'!BU15+'Mensuel corrigé'!BV15</f>
        <v>59660054.828599878</v>
      </c>
      <c r="AA15" s="130">
        <f>'Mensuel corrigé'!BW15+'Mensuel corrigé'!BX15+'Mensuel corrigé'!BY15</f>
        <v>63114664.421499915</v>
      </c>
      <c r="AB15" s="130">
        <f>'Mensuel corrigé'!BZ15+'Mensuel corrigé'!CA15+'Mensuel corrigé'!CB15</f>
        <v>62468055.187669963</v>
      </c>
      <c r="AC15" s="130">
        <f>'Mensuel corrigé'!CC15+'Mensuel corrigé'!CD15+'Mensuel corrigé'!CE15</f>
        <v>55638249.966859981</v>
      </c>
      <c r="AD15" s="130">
        <f>'Mensuel corrigé'!CF15+'Mensuel corrigé'!CG15+'Mensuel corrigé'!CH15</f>
        <v>68085158.600869983</v>
      </c>
      <c r="AE15" s="130">
        <f>'Mensuel corrigé'!CI15+'Mensuel corrigé'!CJ15+'Mensuel corrigé'!CK15</f>
        <v>68434964.950000003</v>
      </c>
      <c r="AF15" s="130">
        <f>'Mensuel corrigé'!CL15+'Mensuel corrigé'!CM15+'Mensuel corrigé'!CN15</f>
        <v>68053587.439999998</v>
      </c>
      <c r="AG15" s="130">
        <f>'Mensuel corrigé'!CO15+'Mensuel corrigé'!CP15+'Mensuel corrigé'!CQ15</f>
        <v>62481846.660000011</v>
      </c>
      <c r="AH15" s="130">
        <f>'Mensuel corrigé'!CR15+'Mensuel corrigé'!CS15+'Mensuel corrigé'!CT15</f>
        <v>72189753.229999989</v>
      </c>
      <c r="AI15" s="130">
        <f>'Mensuel corrigé'!CU15+'Mensuel corrigé'!CV15+'Mensuel corrigé'!CW15</f>
        <v>73159676.280000031</v>
      </c>
    </row>
    <row r="16" spans="2:35">
      <c r="B16" s="29" t="s">
        <v>4</v>
      </c>
      <c r="C16" s="54">
        <f>'Mensuel corrigé'!C16+'Mensuel corrigé'!D16+'Mensuel corrigé'!E16</f>
        <v>22894432.468050007</v>
      </c>
      <c r="D16" s="14">
        <f>'Mensuel corrigé'!F16+'Mensuel corrigé'!G16+'Mensuel corrigé'!H16</f>
        <v>24184590.640129998</v>
      </c>
      <c r="E16" s="14">
        <f>'Mensuel corrigé'!I16+'Mensuel corrigé'!J16+'Mensuel corrigé'!K16</f>
        <v>19670371.489689998</v>
      </c>
      <c r="F16" s="14">
        <f>'Mensuel corrigé'!L16+'Mensuel corrigé'!M16+'Mensuel corrigé'!N16</f>
        <v>26656918.762469999</v>
      </c>
      <c r="G16" s="24">
        <f>'Mensuel corrigé'!O16+'Mensuel corrigé'!P16+'Mensuel corrigé'!Q16</f>
        <v>24022782.107000008</v>
      </c>
      <c r="H16" s="24">
        <f>'Mensuel corrigé'!S16+'Mensuel corrigé'!T16+'Mensuel corrigé'!R16</f>
        <v>25562519.658440005</v>
      </c>
      <c r="I16" s="24">
        <f>'Mensuel corrigé'!U16+'Mensuel corrigé'!V16+'Mensuel corrigé'!W16</f>
        <v>21280912.152930006</v>
      </c>
      <c r="J16" s="24">
        <f>'Mensuel corrigé'!X16+'Mensuel corrigé'!Y16+'Mensuel corrigé'!Z16</f>
        <v>29408146.428090014</v>
      </c>
      <c r="K16" s="24">
        <f>'Mensuel corrigé'!AB16+'Mensuel corrigé'!AC16+'Mensuel corrigé'!AA16</f>
        <v>26147967.501820009</v>
      </c>
      <c r="L16" s="117">
        <f>'Mensuel corrigé'!AE16+'Mensuel corrigé'!AF16+'Mensuel corrigé'!AD16</f>
        <v>23264124.142500002</v>
      </c>
      <c r="M16" s="24">
        <f>'Mensuel corrigé'!AH16+'Mensuel corrigé'!AI16+'Mensuel corrigé'!AG16</f>
        <v>23027652.115360007</v>
      </c>
      <c r="N16" s="24">
        <f>'Mensuel corrigé'!AJ16+'Mensuel corrigé'!AK16+'Mensuel corrigé'!AL16</f>
        <v>29268479.706899989</v>
      </c>
      <c r="O16" s="130">
        <f>'Mensuel corrigé'!AM16+'Mensuel corrigé'!AN16+'Mensuel corrigé'!AO16</f>
        <v>23633597.00771001</v>
      </c>
      <c r="P16" s="130">
        <f>'Mensuel corrigé'!AP16+'Mensuel corrigé'!AQ16+'Mensuel corrigé'!AR16</f>
        <v>13426808.508409996</v>
      </c>
      <c r="Q16" s="130">
        <f>'Mensuel corrigé'!AS16+'Mensuel corrigé'!AT16+'Mensuel corrigé'!AU16</f>
        <v>30958191.821270049</v>
      </c>
      <c r="R16" s="130">
        <f>'Mensuel corrigé'!AV16+'Mensuel corrigé'!AW16+'Mensuel corrigé'!AX16</f>
        <v>42459723.742600121</v>
      </c>
      <c r="S16" s="130">
        <f>'Mensuel corrigé'!AY16+'Mensuel corrigé'!AZ16+'Mensuel corrigé'!BA16</f>
        <v>38030396.612560108</v>
      </c>
      <c r="T16" s="130">
        <f>'Mensuel corrigé'!BB16+'Mensuel corrigé'!BC16+'Mensuel corrigé'!BD16</f>
        <v>43961823.208100095</v>
      </c>
      <c r="U16" s="130">
        <f>'Mensuel corrigé'!BE16+'Mensuel corrigé'!BF16+'Mensuel corrigé'!BG16</f>
        <v>34951053.581950054</v>
      </c>
      <c r="V16" s="130">
        <f>'Mensuel corrigé'!BH16+'Mensuel corrigé'!BI16+'Mensuel corrigé'!BJ16</f>
        <v>46317991.553630129</v>
      </c>
      <c r="W16" s="130">
        <f>'Mensuel corrigé'!BK16+'Mensuel corrigé'!BL16+'Mensuel corrigé'!BM16</f>
        <v>38829519.931710079</v>
      </c>
      <c r="X16" s="130">
        <f>'Mensuel corrigé'!BN16+'Mensuel corrigé'!BO16+'Mensuel corrigé'!BP16</f>
        <v>45436254.728550114</v>
      </c>
      <c r="Y16" s="130">
        <f>'Mensuel corrigé'!BQ16+'Mensuel corrigé'!BR16+'Mensuel corrigé'!BS16</f>
        <v>36382894.542010047</v>
      </c>
      <c r="Z16" s="130">
        <f>'Mensuel corrigé'!BT16+'Mensuel corrigé'!BU16+'Mensuel corrigé'!BV16</f>
        <v>47905586.341820166</v>
      </c>
      <c r="AA16" s="130">
        <f>'Mensuel corrigé'!BW16+'Mensuel corrigé'!BX16+'Mensuel corrigé'!BY16</f>
        <v>44766936.70015008</v>
      </c>
      <c r="AB16" s="130">
        <f>'Mensuel corrigé'!BZ16+'Mensuel corrigé'!CA16+'Mensuel corrigé'!CB16</f>
        <v>47940438.346470095</v>
      </c>
      <c r="AC16" s="130">
        <f>'Mensuel corrigé'!CC16+'Mensuel corrigé'!CD16+'Mensuel corrigé'!CE16</f>
        <v>40474996.302790083</v>
      </c>
      <c r="AD16" s="130">
        <f>'Mensuel corrigé'!CF16+'Mensuel corrigé'!CG16+'Mensuel corrigé'!CH16</f>
        <v>52430193.314550072</v>
      </c>
      <c r="AE16" s="130">
        <f>'Mensuel corrigé'!CI16+'Mensuel corrigé'!CJ16+'Mensuel corrigé'!CK16</f>
        <v>46893939.710000053</v>
      </c>
      <c r="AF16" s="130">
        <f>'Mensuel corrigé'!CL16+'Mensuel corrigé'!CM16+'Mensuel corrigé'!CN16</f>
        <v>49271845.459999993</v>
      </c>
      <c r="AG16" s="130">
        <f>'Mensuel corrigé'!CO16+'Mensuel corrigé'!CP16+'Mensuel corrigé'!CQ16</f>
        <v>43023077.090000004</v>
      </c>
      <c r="AH16" s="130">
        <f>'Mensuel corrigé'!CR16+'Mensuel corrigé'!CS16+'Mensuel corrigé'!CT16</f>
        <v>54943480.01000002</v>
      </c>
      <c r="AI16" s="130">
        <f>'Mensuel corrigé'!CU16+'Mensuel corrigé'!CV16+'Mensuel corrigé'!CW16</f>
        <v>49352981.670000002</v>
      </c>
    </row>
    <row r="17" spans="2:35">
      <c r="B17" s="29" t="s">
        <v>5</v>
      </c>
      <c r="C17" s="54">
        <f>'Mensuel corrigé'!C17+'Mensuel corrigé'!D17+'Mensuel corrigé'!E17</f>
        <v>6583821.4900000002</v>
      </c>
      <c r="D17" s="14">
        <f>'Mensuel corrigé'!F17+'Mensuel corrigé'!G17+'Mensuel corrigé'!H17</f>
        <v>7592517.8199999994</v>
      </c>
      <c r="E17" s="14">
        <f>'Mensuel corrigé'!I17+'Mensuel corrigé'!J17+'Mensuel corrigé'!K17</f>
        <v>6746902.709999999</v>
      </c>
      <c r="F17" s="14">
        <f>'Mensuel corrigé'!L17+'Mensuel corrigé'!M17+'Mensuel corrigé'!N17</f>
        <v>8122920</v>
      </c>
      <c r="G17" s="24">
        <f>'Mensuel corrigé'!O17+'Mensuel corrigé'!P17+'Mensuel corrigé'!Q17</f>
        <v>7353380.4199999999</v>
      </c>
      <c r="H17" s="24">
        <f>'Mensuel corrigé'!S17+'Mensuel corrigé'!T17+'Mensuel corrigé'!R17</f>
        <v>8147451.2599999998</v>
      </c>
      <c r="I17" s="24">
        <f>'Mensuel corrigé'!U17+'Mensuel corrigé'!V17+'Mensuel corrigé'!W17</f>
        <v>6997271.540000001</v>
      </c>
      <c r="J17" s="24">
        <f>'Mensuel corrigé'!X17+'Mensuel corrigé'!Y17+'Mensuel corrigé'!Z17</f>
        <v>8931172.1300000008</v>
      </c>
      <c r="K17" s="24">
        <f>'Mensuel corrigé'!AB17+'Mensuel corrigé'!AC17+'Mensuel corrigé'!AA17</f>
        <v>7544692.1899999995</v>
      </c>
      <c r="L17" s="117">
        <f>'Mensuel corrigé'!AE17+'Mensuel corrigé'!AF17+'Mensuel corrigé'!AD17</f>
        <v>8818793.2599999998</v>
      </c>
      <c r="M17" s="24">
        <f>'Mensuel corrigé'!AH17+'Mensuel corrigé'!AI17+'Mensuel corrigé'!AG17</f>
        <v>7997699.120000001</v>
      </c>
      <c r="N17" s="24">
        <f>'Mensuel corrigé'!AJ17+'Mensuel corrigé'!AK17+'Mensuel corrigé'!AL17</f>
        <v>9493864.2399999984</v>
      </c>
      <c r="O17" s="130">
        <f>'Mensuel corrigé'!AM17+'Mensuel corrigé'!AN17+'Mensuel corrigé'!AO17</f>
        <v>8022029.4699999997</v>
      </c>
      <c r="P17" s="130">
        <f>'Mensuel corrigé'!AP17+'Mensuel corrigé'!AQ17+'Mensuel corrigé'!AR17</f>
        <v>6841236.7600000007</v>
      </c>
      <c r="Q17" s="130">
        <f>'Mensuel corrigé'!AS17+'Mensuel corrigé'!AT17+'Mensuel corrigé'!AU17</f>
        <v>9195415.5099999998</v>
      </c>
      <c r="R17" s="130">
        <f>'Mensuel corrigé'!AV17+'Mensuel corrigé'!AW17+'Mensuel corrigé'!AX17</f>
        <v>9367011.75</v>
      </c>
      <c r="S17" s="130">
        <f>'Mensuel corrigé'!AY17+'Mensuel corrigé'!AZ17+'Mensuel corrigé'!BA17</f>
        <v>10228457.58</v>
      </c>
      <c r="T17" s="130">
        <f>'Mensuel corrigé'!BB17+'Mensuel corrigé'!BC17+'Mensuel corrigé'!BD17</f>
        <v>10369160.59</v>
      </c>
      <c r="U17" s="130">
        <f>'Mensuel corrigé'!BE17+'Mensuel corrigé'!BF17+'Mensuel corrigé'!BG17</f>
        <v>10191276.899999999</v>
      </c>
      <c r="V17" s="130">
        <f>'Mensuel corrigé'!BH17+'Mensuel corrigé'!BI17+'Mensuel corrigé'!BJ17</f>
        <v>11740195.15</v>
      </c>
      <c r="W17" s="130">
        <f>'Mensuel corrigé'!BK17+'Mensuel corrigé'!BL17+'Mensuel corrigé'!BM17</f>
        <v>11089516.940000001</v>
      </c>
      <c r="X17" s="130">
        <f>'Mensuel corrigé'!BN17+'Mensuel corrigé'!BO17+'Mensuel corrigé'!BP17</f>
        <v>12027824.02</v>
      </c>
      <c r="Y17" s="130">
        <f>'Mensuel corrigé'!BQ17+'Mensuel corrigé'!BR17+'Mensuel corrigé'!BS17</f>
        <v>10729581.6</v>
      </c>
      <c r="Z17" s="130">
        <f>'Mensuel corrigé'!BT17+'Mensuel corrigé'!BU17+'Mensuel corrigé'!BV17</f>
        <v>13167782.41</v>
      </c>
      <c r="AA17" s="130">
        <f>'Mensuel corrigé'!BW17+'Mensuel corrigé'!BX17+'Mensuel corrigé'!BY17</f>
        <v>12177313.35</v>
      </c>
      <c r="AB17" s="130">
        <f>'Mensuel corrigé'!BZ17+'Mensuel corrigé'!CA17+'Mensuel corrigé'!CB17</f>
        <v>13284554.33</v>
      </c>
      <c r="AC17" s="130">
        <f>'Mensuel corrigé'!CC17+'Mensuel corrigé'!CD17+'Mensuel corrigé'!CE17</f>
        <v>11511022.41</v>
      </c>
      <c r="AD17" s="130">
        <f>'Mensuel corrigé'!CF17+'Mensuel corrigé'!CG17+'Mensuel corrigé'!CH17</f>
        <v>14371556.788269999</v>
      </c>
      <c r="AE17" s="130">
        <f>'Mensuel corrigé'!CI17+'Mensuel corrigé'!CJ17+'Mensuel corrigé'!CK17</f>
        <v>13094879.760000002</v>
      </c>
      <c r="AF17" s="130">
        <f>'Mensuel corrigé'!CL17+'Mensuel corrigé'!CM17+'Mensuel corrigé'!CN17</f>
        <v>14387215.379999999</v>
      </c>
      <c r="AG17" s="130">
        <f>'Mensuel corrigé'!CO17+'Mensuel corrigé'!CP17+'Mensuel corrigé'!CQ17</f>
        <v>13131125.499999998</v>
      </c>
      <c r="AH17" s="130">
        <f>'Mensuel corrigé'!CR17+'Mensuel corrigé'!CS17+'Mensuel corrigé'!CT17</f>
        <v>15624341.950000001</v>
      </c>
      <c r="AI17" s="130">
        <f>'Mensuel corrigé'!CU17+'Mensuel corrigé'!CV17+'Mensuel corrigé'!CW17</f>
        <v>14230246.870000001</v>
      </c>
    </row>
    <row r="18" spans="2:35">
      <c r="B18" s="53" t="s">
        <v>29</v>
      </c>
      <c r="C18" s="54">
        <f>'Mensuel corrigé'!C18+'Mensuel corrigé'!D18+'Mensuel corrigé'!E18</f>
        <v>4252588.5256699994</v>
      </c>
      <c r="D18" s="14">
        <f>'Mensuel corrigé'!F18+'Mensuel corrigé'!G18+'Mensuel corrigé'!H18</f>
        <v>4144804.4926699977</v>
      </c>
      <c r="E18" s="14">
        <f>'Mensuel corrigé'!I18+'Mensuel corrigé'!J18+'Mensuel corrigé'!K18</f>
        <v>3727696.2594399988</v>
      </c>
      <c r="F18" s="14">
        <f>'Mensuel corrigé'!L18+'Mensuel corrigé'!M18+'Mensuel corrigé'!N18</f>
        <v>4572670.2441099994</v>
      </c>
      <c r="G18" s="24">
        <f>'Mensuel corrigé'!O18+'Mensuel corrigé'!P18+'Mensuel corrigé'!Q18</f>
        <v>4635734.2431200007</v>
      </c>
      <c r="H18" s="24">
        <f>'Mensuel corrigé'!S18+'Mensuel corrigé'!T18+'Mensuel corrigé'!R18</f>
        <v>4624664.4855299974</v>
      </c>
      <c r="I18" s="24">
        <f>'Mensuel corrigé'!U18+'Mensuel corrigé'!V18+'Mensuel corrigé'!W18</f>
        <v>4212148.7096199989</v>
      </c>
      <c r="J18" s="24">
        <f>'Mensuel corrigé'!X18+'Mensuel corrigé'!Y18+'Mensuel corrigé'!Z18</f>
        <v>5378398.0680400003</v>
      </c>
      <c r="K18" s="24">
        <f>'Mensuel corrigé'!AB18+'Mensuel corrigé'!AC18+'Mensuel corrigé'!AA18</f>
        <v>5317906.5944899991</v>
      </c>
      <c r="L18" s="117">
        <f>'Mensuel corrigé'!AE18+'Mensuel corrigé'!AF18+'Mensuel corrigé'!AD18</f>
        <v>5493532.4186399998</v>
      </c>
      <c r="M18" s="24">
        <f>'Mensuel corrigé'!AH18+'Mensuel corrigé'!AI18+'Mensuel corrigé'!AG18</f>
        <v>5271130.5660800003</v>
      </c>
      <c r="N18" s="24">
        <f>'Mensuel corrigé'!AJ18+'Mensuel corrigé'!AK18+'Mensuel corrigé'!AL18</f>
        <v>6207503.1465399992</v>
      </c>
      <c r="O18" s="130">
        <f>'Mensuel corrigé'!AM18+'Mensuel corrigé'!AN18+'Mensuel corrigé'!AO18</f>
        <v>5938939.7002900001</v>
      </c>
      <c r="P18" s="130">
        <f>'Mensuel corrigé'!AP18+'Mensuel corrigé'!AQ18+'Mensuel corrigé'!AR18</f>
        <v>3052003.0851699985</v>
      </c>
      <c r="Q18" s="130">
        <f>'Mensuel corrigé'!AS18+'Mensuel corrigé'!AT18+'Mensuel corrigé'!AU18</f>
        <v>6276052.648289999</v>
      </c>
      <c r="R18" s="130">
        <f>'Mensuel corrigé'!AV18+'Mensuel corrigé'!AW18+'Mensuel corrigé'!AX18</f>
        <v>7810854.2310999995</v>
      </c>
      <c r="S18" s="130">
        <f>'Mensuel corrigé'!AY18+'Mensuel corrigé'!AZ18+'Mensuel corrigé'!BA18</f>
        <v>8041231.2570999973</v>
      </c>
      <c r="T18" s="130">
        <f>'Mensuel corrigé'!BB18+'Mensuel corrigé'!BC18+'Mensuel corrigé'!BD18</f>
        <v>8556506.2607599981</v>
      </c>
      <c r="U18" s="130">
        <f>'Mensuel corrigé'!BE18+'Mensuel corrigé'!BF18+'Mensuel corrigé'!BG18</f>
        <v>7506881.7816199958</v>
      </c>
      <c r="V18" s="130">
        <f>'Mensuel corrigé'!BH18+'Mensuel corrigé'!BI18+'Mensuel corrigé'!BJ18</f>
        <v>9333401.0738499984</v>
      </c>
      <c r="W18" s="130">
        <f>'Mensuel corrigé'!BK18+'Mensuel corrigé'!BL18+'Mensuel corrigé'!BM18</f>
        <v>9504191.1298099961</v>
      </c>
      <c r="X18" s="130">
        <f>'Mensuel corrigé'!BN18+'Mensuel corrigé'!BO18+'Mensuel corrigé'!BP18</f>
        <v>9801994.9189999979</v>
      </c>
      <c r="Y18" s="130">
        <f>'Mensuel corrigé'!BQ18+'Mensuel corrigé'!BR18+'Mensuel corrigé'!BS18</f>
        <v>8585135.5541299954</v>
      </c>
      <c r="Z18" s="130">
        <f>'Mensuel corrigé'!BT18+'Mensuel corrigé'!BU18+'Mensuel corrigé'!BV18</f>
        <v>10298117.095329996</v>
      </c>
      <c r="AA18" s="130">
        <f>'Mensuel corrigé'!BW18+'Mensuel corrigé'!BX18+'Mensuel corrigé'!BY18</f>
        <v>11938629.722410001</v>
      </c>
      <c r="AB18" s="130">
        <f>'Mensuel corrigé'!BZ18+'Mensuel corrigé'!CA18+'Mensuel corrigé'!CB18</f>
        <v>12063762.949110001</v>
      </c>
      <c r="AC18" s="130">
        <f>'Mensuel corrigé'!CC18+'Mensuel corrigé'!CD18+'Mensuel corrigé'!CE18</f>
        <v>10430701.002900004</v>
      </c>
      <c r="AD18" s="130">
        <f>'Mensuel corrigé'!CF18+'Mensuel corrigé'!CG18+'Mensuel corrigé'!CH18</f>
        <v>13718078.407294996</v>
      </c>
      <c r="AE18" s="130">
        <f>'Mensuel corrigé'!CI18+'Mensuel corrigé'!CJ18+'Mensuel corrigé'!CK18</f>
        <v>13801938.229999997</v>
      </c>
      <c r="AF18" s="130">
        <f>'Mensuel corrigé'!CL18+'Mensuel corrigé'!CM18+'Mensuel corrigé'!CN18</f>
        <v>13231457.469999999</v>
      </c>
      <c r="AG18" s="130">
        <f>'Mensuel corrigé'!CO18+'Mensuel corrigé'!CP18+'Mensuel corrigé'!CQ18</f>
        <v>11665568.740000002</v>
      </c>
      <c r="AH18" s="130">
        <f>'Mensuel corrigé'!CR18+'Mensuel corrigé'!CS18+'Mensuel corrigé'!CT18</f>
        <v>13788513.280000001</v>
      </c>
      <c r="AI18" s="130">
        <f>'Mensuel corrigé'!CU18+'Mensuel corrigé'!CV18+'Mensuel corrigé'!CW18</f>
        <v>13753656.659999996</v>
      </c>
    </row>
    <row r="19" spans="2:35">
      <c r="B19" s="53" t="s">
        <v>28</v>
      </c>
      <c r="C19" s="54">
        <f>'Mensuel corrigé'!C19+'Mensuel corrigé'!D19+'Mensuel corrigé'!E19</f>
        <v>1239810.3304999976</v>
      </c>
      <c r="D19" s="14">
        <f>'Mensuel corrigé'!F19+'Mensuel corrigé'!G19+'Mensuel corrigé'!H19</f>
        <v>1292996.0761599974</v>
      </c>
      <c r="E19" s="14">
        <f>'Mensuel corrigé'!I19+'Mensuel corrigé'!J19+'Mensuel corrigé'!K19</f>
        <v>1134603.0393999983</v>
      </c>
      <c r="F19" s="14">
        <f>'Mensuel corrigé'!L19+'Mensuel corrigé'!M19+'Mensuel corrigé'!N19</f>
        <v>1614109.8711299971</v>
      </c>
      <c r="G19" s="24">
        <f>'Mensuel corrigé'!O19+'Mensuel corrigé'!P19+'Mensuel corrigé'!Q19</f>
        <v>1684299.5423299982</v>
      </c>
      <c r="H19" s="24">
        <f>'Mensuel corrigé'!S19+'Mensuel corrigé'!T19+'Mensuel corrigé'!R19</f>
        <v>1769385.3561399982</v>
      </c>
      <c r="I19" s="24">
        <f>'Mensuel corrigé'!U19+'Mensuel corrigé'!V19+'Mensuel corrigé'!W19</f>
        <v>1704824.0752899984</v>
      </c>
      <c r="J19" s="24">
        <f>'Mensuel corrigé'!X19+'Mensuel corrigé'!Y19+'Mensuel corrigé'!Z19</f>
        <v>2481167.8545200024</v>
      </c>
      <c r="K19" s="24">
        <f>'Mensuel corrigé'!AB19+'Mensuel corrigé'!AC19+'Mensuel corrigé'!AA19</f>
        <v>2563036.9959600004</v>
      </c>
      <c r="L19" s="117">
        <f>'Mensuel corrigé'!AE19+'Mensuel corrigé'!AF19+'Mensuel corrigé'!AD19</f>
        <v>2587919.0911100018</v>
      </c>
      <c r="M19" s="24">
        <f>'Mensuel corrigé'!AH19+'Mensuel corrigé'!AI19+'Mensuel corrigé'!AG19</f>
        <v>2684605.5825800011</v>
      </c>
      <c r="N19" s="24">
        <f>'Mensuel corrigé'!AJ19+'Mensuel corrigé'!AK19+'Mensuel corrigé'!AL19</f>
        <v>3162654.0402700016</v>
      </c>
      <c r="O19" s="130">
        <f>'Mensuel corrigé'!AM19+'Mensuel corrigé'!AN19+'Mensuel corrigé'!AO19</f>
        <v>2837191.4416500004</v>
      </c>
      <c r="P19" s="130">
        <f>'Mensuel corrigé'!AP19+'Mensuel corrigé'!AQ19+'Mensuel corrigé'!AR19</f>
        <v>1319037.5209100009</v>
      </c>
      <c r="Q19" s="130">
        <f>'Mensuel corrigé'!AS19+'Mensuel corrigé'!AT19+'Mensuel corrigé'!AU19</f>
        <v>3022836.829880002</v>
      </c>
      <c r="R19" s="130">
        <f>'Mensuel corrigé'!AV19+'Mensuel corrigé'!AW19+'Mensuel corrigé'!AX19</f>
        <v>4009339.7110400037</v>
      </c>
      <c r="S19" s="130">
        <f>'Mensuel corrigé'!AY19+'Mensuel corrigé'!AZ19+'Mensuel corrigé'!BA19</f>
        <v>4130681.0726800011</v>
      </c>
      <c r="T19" s="130">
        <f>'Mensuel corrigé'!BB19+'Mensuel corrigé'!BC19+'Mensuel corrigé'!BD19</f>
        <v>4356882.6832700046</v>
      </c>
      <c r="U19" s="130">
        <f>'Mensuel corrigé'!BE19+'Mensuel corrigé'!BF19+'Mensuel corrigé'!BG19</f>
        <v>3549794.1233100016</v>
      </c>
      <c r="V19" s="130">
        <f>'Mensuel corrigé'!BH19+'Mensuel corrigé'!BI19+'Mensuel corrigé'!BJ19</f>
        <v>4647979.7018700037</v>
      </c>
      <c r="W19" s="130">
        <f>'Mensuel corrigé'!BK19+'Mensuel corrigé'!BL19+'Mensuel corrigé'!BM19</f>
        <v>4704320.1416600039</v>
      </c>
      <c r="X19" s="130">
        <f>'Mensuel corrigé'!BN19+'Mensuel corrigé'!BO19+'Mensuel corrigé'!BP19</f>
        <v>4968737.9703900032</v>
      </c>
      <c r="Y19" s="130">
        <f>'Mensuel corrigé'!BQ19+'Mensuel corrigé'!BR19+'Mensuel corrigé'!BS19</f>
        <v>4267372.3755700029</v>
      </c>
      <c r="Z19" s="130">
        <f>'Mensuel corrigé'!BT19+'Mensuel corrigé'!BU19+'Mensuel corrigé'!BV19</f>
        <v>5422974.3917000052</v>
      </c>
      <c r="AA19" s="130">
        <f>'Mensuel corrigé'!BW19+'Mensuel corrigé'!BX19+'Mensuel corrigé'!BY19</f>
        <v>5321397.9010800049</v>
      </c>
      <c r="AB19" s="130">
        <f>'Mensuel corrigé'!BZ19+'Mensuel corrigé'!CA19+'Mensuel corrigé'!CB19</f>
        <v>5317823.842570005</v>
      </c>
      <c r="AC19" s="130">
        <f>'Mensuel corrigé'!CC19+'Mensuel corrigé'!CD19+'Mensuel corrigé'!CE19</f>
        <v>4568657.7958200034</v>
      </c>
      <c r="AD19" s="130">
        <f>'Mensuel corrigé'!CF19+'Mensuel corrigé'!CG19+'Mensuel corrigé'!CH19</f>
        <v>6394148.1359900106</v>
      </c>
      <c r="AE19" s="130">
        <f>'Mensuel corrigé'!CI19+'Mensuel corrigé'!CJ19+'Mensuel corrigé'!CK19</f>
        <v>6424810.4300000072</v>
      </c>
      <c r="AF19" s="130">
        <f>'Mensuel corrigé'!CL19+'Mensuel corrigé'!CM19+'Mensuel corrigé'!CN19</f>
        <v>5784214.5800000057</v>
      </c>
      <c r="AG19" s="130">
        <f>'Mensuel corrigé'!CO19+'Mensuel corrigé'!CP19+'Mensuel corrigé'!CQ19</f>
        <v>4868559.5300000031</v>
      </c>
      <c r="AH19" s="130">
        <f>'Mensuel corrigé'!CR19+'Mensuel corrigé'!CS19+'Mensuel corrigé'!CT19</f>
        <v>6062283.0300000068</v>
      </c>
      <c r="AI19" s="130">
        <f>'Mensuel corrigé'!CU19+'Mensuel corrigé'!CV19+'Mensuel corrigé'!CW19</f>
        <v>5847318.9200000064</v>
      </c>
    </row>
    <row r="20" spans="2:35">
      <c r="B20" s="28" t="s">
        <v>7</v>
      </c>
      <c r="C20" s="54"/>
      <c r="D20" s="14"/>
      <c r="E20" s="14"/>
      <c r="F20" s="14"/>
      <c r="G20" s="24"/>
      <c r="H20" s="24"/>
      <c r="I20" s="24"/>
      <c r="J20" s="24"/>
      <c r="K20" s="24"/>
      <c r="L20" s="117"/>
      <c r="M20" s="24"/>
      <c r="N20" s="24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</row>
    <row r="21" spans="2:35">
      <c r="B21" s="29" t="s">
        <v>1</v>
      </c>
      <c r="C21" s="54">
        <f>'Mensuel corrigé'!C21+'Mensuel corrigé'!D21+'Mensuel corrigé'!E21</f>
        <v>37206016.534999743</v>
      </c>
      <c r="D21" s="14">
        <f>'Mensuel corrigé'!F21+'Mensuel corrigé'!G21+'Mensuel corrigé'!H21</f>
        <v>36309129.141149744</v>
      </c>
      <c r="E21" s="14">
        <f>'Mensuel corrigé'!I21+'Mensuel corrigé'!J21+'Mensuel corrigé'!K21</f>
        <v>33062308.239599787</v>
      </c>
      <c r="F21" s="14">
        <f>'Mensuel corrigé'!L21+'Mensuel corrigé'!M21+'Mensuel corrigé'!N21</f>
        <v>38186898.567409761</v>
      </c>
      <c r="G21" s="24">
        <f>'Mensuel corrigé'!O21+'Mensuel corrigé'!P21+'Mensuel corrigé'!Q21</f>
        <v>37483202.532489784</v>
      </c>
      <c r="H21" s="24">
        <f>'Mensuel corrigé'!S21+'Mensuel corrigé'!T21+'Mensuel corrigé'!R21</f>
        <v>36548949.784379765</v>
      </c>
      <c r="I21" s="24">
        <f>'Mensuel corrigé'!U21+'Mensuel corrigé'!V21+'Mensuel corrigé'!W21</f>
        <v>32820822.531069838</v>
      </c>
      <c r="J21" s="24">
        <f>'Mensuel corrigé'!X21+'Mensuel corrigé'!Y21+'Mensuel corrigé'!Z21</f>
        <v>38959890.765329786</v>
      </c>
      <c r="K21" s="24">
        <f>'Mensuel corrigé'!AB21+'Mensuel corrigé'!AC21+'Mensuel corrigé'!AA21</f>
        <v>37222199.351699784</v>
      </c>
      <c r="L21" s="24">
        <f>'Mensuel corrigé'!AE21+'Mensuel corrigé'!AF21+'Mensuel corrigé'!AD21</f>
        <v>36683409.579249881</v>
      </c>
      <c r="M21" s="24">
        <f>'Mensuel corrigé'!AH21+'Mensuel corrigé'!AI21+'Mensuel corrigé'!AG21</f>
        <v>33562588.228559896</v>
      </c>
      <c r="N21" s="24">
        <f>'Mensuel corrigé'!AJ21+'Mensuel corrigé'!AK21+'Mensuel corrigé'!AL21</f>
        <v>38496204.007909797</v>
      </c>
      <c r="O21" s="130">
        <f>'Mensuel corrigé'!AM21+'Mensuel corrigé'!AN21+'Mensuel corrigé'!AO21</f>
        <v>35256509.532709673</v>
      </c>
      <c r="P21" s="130">
        <f>'Mensuel corrigé'!AP21+'Mensuel corrigé'!AQ21+'Mensuel corrigé'!AR21</f>
        <v>21645381.115119874</v>
      </c>
      <c r="Q21" s="130">
        <f>'Mensuel corrigé'!AS21+'Mensuel corrigé'!AT21+'Mensuel corrigé'!AU21</f>
        <v>35438107.678449824</v>
      </c>
      <c r="R21" s="130">
        <f>'Mensuel corrigé'!AV21+'Mensuel corrigé'!AW21+'Mensuel corrigé'!AX21</f>
        <v>40307071.360659711</v>
      </c>
      <c r="S21" s="130">
        <f>'Mensuel corrigé'!AY21+'Mensuel corrigé'!AZ21+'Mensuel corrigé'!BA21</f>
        <v>39061225.521959752</v>
      </c>
      <c r="T21" s="130">
        <f>'Mensuel corrigé'!BB21+'Mensuel corrigé'!BC21+'Mensuel corrigé'!BD21</f>
        <v>39141952.925149731</v>
      </c>
      <c r="U21" s="130">
        <f>'Mensuel corrigé'!BE21+'Mensuel corrigé'!BF21+'Mensuel corrigé'!BG21</f>
        <v>33999767.384649828</v>
      </c>
      <c r="V21" s="130">
        <f>'Mensuel corrigé'!BH21+'Mensuel corrigé'!BI21+'Mensuel corrigé'!BJ21</f>
        <v>39479364.340539753</v>
      </c>
      <c r="W21" s="130">
        <f>'Mensuel corrigé'!BK21+'Mensuel corrigé'!BL21+'Mensuel corrigé'!BM21</f>
        <v>41151238.274149776</v>
      </c>
      <c r="X21" s="130">
        <f>'Mensuel corrigé'!BN21+'Mensuel corrigé'!BO21+'Mensuel corrigé'!BP21</f>
        <v>38926840.243239731</v>
      </c>
      <c r="Y21" s="130">
        <f>'Mensuel corrigé'!BQ21+'Mensuel corrigé'!BR21+'Mensuel corrigé'!BS21</f>
        <v>34029206.268779814</v>
      </c>
      <c r="Z21" s="130">
        <f>'Mensuel corrigé'!BT21+'Mensuel corrigé'!BU21+'Mensuel corrigé'!BV21</f>
        <v>39498319.235149771</v>
      </c>
      <c r="AA21" s="130">
        <f>'Mensuel corrigé'!BW21+'Mensuel corrigé'!BX21+'Mensuel corrigé'!BY21</f>
        <v>41045896.999669671</v>
      </c>
      <c r="AB21" s="130">
        <f>'Mensuel corrigé'!BZ21+'Mensuel corrigé'!CA21+'Mensuel corrigé'!CB21</f>
        <v>39237198.662499741</v>
      </c>
      <c r="AC21" s="130">
        <f>'Mensuel corrigé'!CC21+'Mensuel corrigé'!CD21+'Mensuel corrigé'!CE21</f>
        <v>34685971.903879814</v>
      </c>
      <c r="AD21" s="130">
        <f>'Mensuel corrigé'!CF21+'Mensuel corrigé'!CG21+'Mensuel corrigé'!CH21</f>
        <v>41018871.278199948</v>
      </c>
      <c r="AE21" s="130">
        <f>'Mensuel corrigé'!CI21+'Mensuel corrigé'!CJ21+'Mensuel corrigé'!CK21</f>
        <v>41465069.890000045</v>
      </c>
      <c r="AF21" s="130">
        <f>'Mensuel corrigé'!CL21+'Mensuel corrigé'!CM21+'Mensuel corrigé'!CN21</f>
        <v>40733002.370000005</v>
      </c>
      <c r="AG21" s="130">
        <f>'Mensuel corrigé'!CO21+'Mensuel corrigé'!CP21+'Mensuel corrigé'!CQ21</f>
        <v>36919167.420000046</v>
      </c>
      <c r="AH21" s="130">
        <f>'Mensuel corrigé'!CR21+'Mensuel corrigé'!CS21+'Mensuel corrigé'!CT21</f>
        <v>42877048.910000093</v>
      </c>
      <c r="AI21" s="130">
        <f>'Mensuel corrigé'!CU21+'Mensuel corrigé'!CV21+'Mensuel corrigé'!CW21</f>
        <v>43672444.620000042</v>
      </c>
    </row>
    <row r="22" spans="2:35">
      <c r="B22" s="29" t="s">
        <v>3</v>
      </c>
      <c r="C22" s="54">
        <f>'Mensuel corrigé'!C22+'Mensuel corrigé'!D22+'Mensuel corrigé'!E22</f>
        <v>267832380.60029939</v>
      </c>
      <c r="D22" s="14">
        <f>'Mensuel corrigé'!F22+'Mensuel corrigé'!G22+'Mensuel corrigé'!H22</f>
        <v>262635853.88959959</v>
      </c>
      <c r="E22" s="14">
        <f>'Mensuel corrigé'!I22+'Mensuel corrigé'!J22+'Mensuel corrigé'!K22</f>
        <v>226702962.32601979</v>
      </c>
      <c r="F22" s="14">
        <f>'Mensuel corrigé'!L22+'Mensuel corrigé'!M22+'Mensuel corrigé'!N22</f>
        <v>269845274.20210958</v>
      </c>
      <c r="G22" s="24">
        <f>'Mensuel corrigé'!O22+'Mensuel corrigé'!P22+'Mensuel corrigé'!Q22</f>
        <v>267339534.17791933</v>
      </c>
      <c r="H22" s="24">
        <f>'Mensuel corrigé'!S22+'Mensuel corrigé'!T22+'Mensuel corrigé'!R22</f>
        <v>266417399.3583895</v>
      </c>
      <c r="I22" s="24">
        <f>'Mensuel corrigé'!U22+'Mensuel corrigé'!V22+'Mensuel corrigé'!W22</f>
        <v>229450020.63521963</v>
      </c>
      <c r="J22" s="24">
        <f>'Mensuel corrigé'!X22+'Mensuel corrigé'!Y22+'Mensuel corrigé'!Z22</f>
        <v>278771033.51614958</v>
      </c>
      <c r="K22" s="24">
        <f>'Mensuel corrigé'!AB22+'Mensuel corrigé'!AC22+'Mensuel corrigé'!AA22</f>
        <v>268281397.08602965</v>
      </c>
      <c r="L22" s="24">
        <f>'Mensuel corrigé'!AE22+'Mensuel corrigé'!AF22+'Mensuel corrigé'!AD22</f>
        <v>306902362.35692978</v>
      </c>
      <c r="M22" s="24">
        <f>'Mensuel corrigé'!AH22+'Mensuel corrigé'!AI22+'Mensuel corrigé'!AG22</f>
        <v>275621710.9593097</v>
      </c>
      <c r="N22" s="24">
        <f>'Mensuel corrigé'!AJ22+'Mensuel corrigé'!AK22+'Mensuel corrigé'!AL22</f>
        <v>316621707.04754937</v>
      </c>
      <c r="O22" s="130">
        <f>'Mensuel corrigé'!AM22+'Mensuel corrigé'!AN22+'Mensuel corrigé'!AO22</f>
        <v>299430324.13850892</v>
      </c>
      <c r="P22" s="130">
        <f>'Mensuel corrigé'!AP22+'Mensuel corrigé'!AQ22+'Mensuel corrigé'!AR22</f>
        <v>163726062.28281933</v>
      </c>
      <c r="Q22" s="130">
        <f>'Mensuel corrigé'!AS22+'Mensuel corrigé'!AT22+'Mensuel corrigé'!AU22</f>
        <v>301865524.63838929</v>
      </c>
      <c r="R22" s="130">
        <f>'Mensuel corrigé'!AV22+'Mensuel corrigé'!AW22+'Mensuel corrigé'!AX22</f>
        <v>349779370.61765957</v>
      </c>
      <c r="S22" s="130">
        <f>'Mensuel corrigé'!AY22+'Mensuel corrigé'!AZ22+'Mensuel corrigé'!BA22</f>
        <v>355887255.58713883</v>
      </c>
      <c r="T22" s="130">
        <f>'Mensuel corrigé'!BB22+'Mensuel corrigé'!BC22+'Mensuel corrigé'!BD22</f>
        <v>363626355.8220886</v>
      </c>
      <c r="U22" s="130">
        <f>'Mensuel corrigé'!BE22+'Mensuel corrigé'!BF22+'Mensuel corrigé'!BG22</f>
        <v>304262800.1115889</v>
      </c>
      <c r="V22" s="130">
        <f>'Mensuel corrigé'!BH22+'Mensuel corrigé'!BI22+'Mensuel corrigé'!BJ22</f>
        <v>355831106.46402878</v>
      </c>
      <c r="W22" s="130">
        <f>'Mensuel corrigé'!BK22+'Mensuel corrigé'!BL22+'Mensuel corrigé'!BM22</f>
        <v>365450999.40698862</v>
      </c>
      <c r="X22" s="130">
        <f>'Mensuel corrigé'!BN22+'Mensuel corrigé'!BO22+'Mensuel corrigé'!BP22</f>
        <v>376571324.12772846</v>
      </c>
      <c r="Y22" s="130">
        <f>'Mensuel corrigé'!BQ22+'Mensuel corrigé'!BR22+'Mensuel corrigé'!BS22</f>
        <v>321699707.11883926</v>
      </c>
      <c r="Z22" s="130">
        <f>'Mensuel corrigé'!BT22+'Mensuel corrigé'!BU22+'Mensuel corrigé'!BV22</f>
        <v>380462061.92047876</v>
      </c>
      <c r="AA22" s="130">
        <f>'Mensuel corrigé'!BW22+'Mensuel corrigé'!BX22+'Mensuel corrigé'!BY22</f>
        <v>402710118.54150856</v>
      </c>
      <c r="AB22" s="130">
        <f>'Mensuel corrigé'!BZ22+'Mensuel corrigé'!CA22+'Mensuel corrigé'!CB22</f>
        <v>393324792.32614827</v>
      </c>
      <c r="AC22" s="130">
        <f>'Mensuel corrigé'!CC22+'Mensuel corrigé'!CD22+'Mensuel corrigé'!CE22</f>
        <v>339294152.33105969</v>
      </c>
      <c r="AD22" s="130">
        <f>'Mensuel corrigé'!CF22+'Mensuel corrigé'!CG22+'Mensuel corrigé'!CH22</f>
        <v>415800917.6305747</v>
      </c>
      <c r="AE22" s="130">
        <f>'Mensuel corrigé'!CI22+'Mensuel corrigé'!CJ22+'Mensuel corrigé'!CK22</f>
        <v>417206954.10000014</v>
      </c>
      <c r="AF22" s="130">
        <f>'Mensuel corrigé'!CL22+'Mensuel corrigé'!CM22+'Mensuel corrigé'!CN22</f>
        <v>424055063.88000023</v>
      </c>
      <c r="AG22" s="130">
        <f>'Mensuel corrigé'!CO22+'Mensuel corrigé'!CP22+'Mensuel corrigé'!CQ22</f>
        <v>378400506.53000021</v>
      </c>
      <c r="AH22" s="130">
        <f>'Mensuel corrigé'!CR22+'Mensuel corrigé'!CS22+'Mensuel corrigé'!CT22</f>
        <v>437946358.06999999</v>
      </c>
      <c r="AI22" s="130">
        <f>'Mensuel corrigé'!CU22+'Mensuel corrigé'!CV22+'Mensuel corrigé'!CW22</f>
        <v>458378247.58000028</v>
      </c>
    </row>
    <row r="23" spans="2:35">
      <c r="B23" s="29" t="s">
        <v>4</v>
      </c>
      <c r="C23" s="54">
        <f>'Mensuel corrigé'!C23+'Mensuel corrigé'!D23+'Mensuel corrigé'!E23</f>
        <v>205146826.39707971</v>
      </c>
      <c r="D23" s="14">
        <f>'Mensuel corrigé'!F23+'Mensuel corrigé'!G23+'Mensuel corrigé'!H23</f>
        <v>207838278.55265963</v>
      </c>
      <c r="E23" s="14">
        <f>'Mensuel corrigé'!I23+'Mensuel corrigé'!J23+'Mensuel corrigé'!K23</f>
        <v>156026980.47701988</v>
      </c>
      <c r="F23" s="14">
        <f>'Mensuel corrigé'!L23+'Mensuel corrigé'!M23+'Mensuel corrigé'!N23</f>
        <v>213160027.61805964</v>
      </c>
      <c r="G23" s="24">
        <f>'Mensuel corrigé'!O23+'Mensuel corrigé'!P23+'Mensuel corrigé'!Q23</f>
        <v>197984397.54563975</v>
      </c>
      <c r="H23" s="24">
        <f>'Mensuel corrigé'!S23+'Mensuel corrigé'!T23+'Mensuel corrigé'!R23</f>
        <v>207488883.49201968</v>
      </c>
      <c r="I23" s="24">
        <f>'Mensuel corrigé'!U23+'Mensuel corrigé'!V23+'Mensuel corrigé'!W23</f>
        <v>157991713.16412988</v>
      </c>
      <c r="J23" s="24">
        <f>'Mensuel corrigé'!X23+'Mensuel corrigé'!Y23+'Mensuel corrigé'!Z23</f>
        <v>217565361.21625966</v>
      </c>
      <c r="K23" s="24">
        <f>'Mensuel corrigé'!AB23+'Mensuel corrigé'!AC23+'Mensuel corrigé'!AA23</f>
        <v>198471381.29100981</v>
      </c>
      <c r="L23" s="24">
        <f>'Mensuel corrigé'!AE23+'Mensuel corrigé'!AF23+'Mensuel corrigé'!AD23</f>
        <v>174481107.22510004</v>
      </c>
      <c r="M23" s="24">
        <f>'Mensuel corrigé'!AH23+'Mensuel corrigé'!AI23+'Mensuel corrigé'!AG23</f>
        <v>154752624.55364937</v>
      </c>
      <c r="N23" s="24">
        <f>'Mensuel corrigé'!AJ23+'Mensuel corrigé'!AK23+'Mensuel corrigé'!AL23</f>
        <v>194563260.14453763</v>
      </c>
      <c r="O23" s="130">
        <f>'Mensuel corrigé'!AM23+'Mensuel corrigé'!AN23+'Mensuel corrigé'!AO23</f>
        <v>172565210.42588747</v>
      </c>
      <c r="P23" s="130">
        <f>'Mensuel corrigé'!AP23+'Mensuel corrigé'!AQ23+'Mensuel corrigé'!AR23</f>
        <v>124520376.62441963</v>
      </c>
      <c r="Q23" s="130">
        <f>'Mensuel corrigé'!AS23+'Mensuel corrigé'!AT23+'Mensuel corrigé'!AU23</f>
        <v>206158717.96322882</v>
      </c>
      <c r="R23" s="130">
        <f>'Mensuel corrigé'!AV23+'Mensuel corrigé'!AW23+'Mensuel corrigé'!AX23</f>
        <v>265738808.57284895</v>
      </c>
      <c r="S23" s="130">
        <f>'Mensuel corrigé'!AY23+'Mensuel corrigé'!AZ23+'Mensuel corrigé'!BA23</f>
        <v>245520014.49358895</v>
      </c>
      <c r="T23" s="130">
        <f>'Mensuel corrigé'!BB23+'Mensuel corrigé'!BC23+'Mensuel corrigé'!BD23</f>
        <v>273254221.39524889</v>
      </c>
      <c r="U23" s="130">
        <f>'Mensuel corrigé'!BE23+'Mensuel corrigé'!BF23+'Mensuel corrigé'!BG23</f>
        <v>203180273.24485913</v>
      </c>
      <c r="V23" s="130">
        <f>'Mensuel corrigé'!BH23+'Mensuel corrigé'!BI23+'Mensuel corrigé'!BJ23</f>
        <v>265156708.92562878</v>
      </c>
      <c r="W23" s="130">
        <f>'Mensuel corrigé'!BK23+'Mensuel corrigé'!BL23+'Mensuel corrigé'!BM23</f>
        <v>246933699.33445883</v>
      </c>
      <c r="X23" s="130">
        <f>'Mensuel corrigé'!BN23+'Mensuel corrigé'!BO23+'Mensuel corrigé'!BP23</f>
        <v>272161168.49252927</v>
      </c>
      <c r="Y23" s="130">
        <f>'Mensuel corrigé'!BQ23+'Mensuel corrigé'!BR23+'Mensuel corrigé'!BS23</f>
        <v>201887767.07274872</v>
      </c>
      <c r="Z23" s="130">
        <f>'Mensuel corrigé'!BT23+'Mensuel corrigé'!BU23+'Mensuel corrigé'!BV23</f>
        <v>267977886.52526867</v>
      </c>
      <c r="AA23" s="130">
        <f>'Mensuel corrigé'!BW23+'Mensuel corrigé'!BX23+'Mensuel corrigé'!BY23</f>
        <v>258711310.95197874</v>
      </c>
      <c r="AB23" s="130">
        <f>'Mensuel corrigé'!BZ23+'Mensuel corrigé'!CA23+'Mensuel corrigé'!CB23</f>
        <v>266628140.56899905</v>
      </c>
      <c r="AC23" s="130">
        <f>'Mensuel corrigé'!CC23+'Mensuel corrigé'!CD23+'Mensuel corrigé'!CE23</f>
        <v>206899704.96480927</v>
      </c>
      <c r="AD23" s="130">
        <f>'Mensuel corrigé'!CF23+'Mensuel corrigé'!CG23+'Mensuel corrigé'!CH23</f>
        <v>284900441.48030448</v>
      </c>
      <c r="AE23" s="130">
        <f>'Mensuel corrigé'!CI23+'Mensuel corrigé'!CJ23+'Mensuel corrigé'!CK23</f>
        <v>257536769.49999979</v>
      </c>
      <c r="AF23" s="130">
        <f>'Mensuel corrigé'!CL23+'Mensuel corrigé'!CM23+'Mensuel corrigé'!CN23</f>
        <v>270212229.69</v>
      </c>
      <c r="AG23" s="130">
        <f>'Mensuel corrigé'!CO23+'Mensuel corrigé'!CP23+'Mensuel corrigé'!CQ23</f>
        <v>218999074.36000001</v>
      </c>
      <c r="AH23" s="130">
        <f>'Mensuel corrigé'!CR23+'Mensuel corrigé'!CS23+'Mensuel corrigé'!CT23</f>
        <v>284039581.12</v>
      </c>
      <c r="AI23" s="130">
        <f>'Mensuel corrigé'!CU23+'Mensuel corrigé'!CV23+'Mensuel corrigé'!CW23</f>
        <v>263241191.48000008</v>
      </c>
    </row>
    <row r="24" spans="2:35">
      <c r="B24" s="29" t="s">
        <v>5</v>
      </c>
      <c r="C24" s="54">
        <f>'Mensuel corrigé'!C24+'Mensuel corrigé'!D24+'Mensuel corrigé'!E24</f>
        <v>96789031.060000002</v>
      </c>
      <c r="D24" s="14">
        <f>'Mensuel corrigé'!F24+'Mensuel corrigé'!G24+'Mensuel corrigé'!H24</f>
        <v>103077954.10000002</v>
      </c>
      <c r="E24" s="14">
        <f>'Mensuel corrigé'!I24+'Mensuel corrigé'!J24+'Mensuel corrigé'!K24</f>
        <v>89236009.620000005</v>
      </c>
      <c r="F24" s="14">
        <f>'Mensuel corrigé'!L24+'Mensuel corrigé'!M24+'Mensuel corrigé'!N24</f>
        <v>105524017.91000003</v>
      </c>
      <c r="G24" s="24">
        <f>'Mensuel corrigé'!O24+'Mensuel corrigé'!P24+'Mensuel corrigé'!Q24</f>
        <v>99821720.350000024</v>
      </c>
      <c r="H24" s="24">
        <f>'Mensuel corrigé'!S24+'Mensuel corrigé'!T24+'Mensuel corrigé'!R24</f>
        <v>108546818.49000001</v>
      </c>
      <c r="I24" s="24">
        <f>'Mensuel corrigé'!U24+'Mensuel corrigé'!V24+'Mensuel corrigé'!W24</f>
        <v>91419424.200000018</v>
      </c>
      <c r="J24" s="24">
        <f>'Mensuel corrigé'!X24+'Mensuel corrigé'!Y24+'Mensuel corrigé'!Z24</f>
        <v>112174555.83000001</v>
      </c>
      <c r="K24" s="24">
        <f>'Mensuel corrigé'!AB24+'Mensuel corrigé'!AC24+'Mensuel corrigé'!AA24</f>
        <v>102185749.70000002</v>
      </c>
      <c r="L24" s="24">
        <f>'Mensuel corrigé'!AE24+'Mensuel corrigé'!AF24+'Mensuel corrigé'!AD24</f>
        <v>111626302.85000002</v>
      </c>
      <c r="M24" s="24">
        <f>'Mensuel corrigé'!AH24+'Mensuel corrigé'!AI24+'Mensuel corrigé'!AG24</f>
        <v>97721516.159999996</v>
      </c>
      <c r="N24" s="24">
        <f>'Mensuel corrigé'!AJ24+'Mensuel corrigé'!AK24+'Mensuel corrigé'!AL24</f>
        <v>115955509.45000002</v>
      </c>
      <c r="O24" s="130">
        <f>'Mensuel corrigé'!AM24+'Mensuel corrigé'!AN24+'Mensuel corrigé'!AO24</f>
        <v>98155172.030000031</v>
      </c>
      <c r="P24" s="130">
        <f>'Mensuel corrigé'!AP24+'Mensuel corrigé'!AQ24+'Mensuel corrigé'!AR24</f>
        <v>102609108.09000002</v>
      </c>
      <c r="Q24" s="130">
        <f>'Mensuel corrigé'!AS24+'Mensuel corrigé'!AT24+'Mensuel corrigé'!AU24</f>
        <v>110115197.94999999</v>
      </c>
      <c r="R24" s="130">
        <f>'Mensuel corrigé'!AV24+'Mensuel corrigé'!AW24+'Mensuel corrigé'!AX24</f>
        <v>121344385.53999998</v>
      </c>
      <c r="S24" s="130">
        <f>'Mensuel corrigé'!AY24+'Mensuel corrigé'!AZ24+'Mensuel corrigé'!BA24</f>
        <v>119908560.82000004</v>
      </c>
      <c r="T24" s="130">
        <f>'Mensuel corrigé'!BB24+'Mensuel corrigé'!BC24+'Mensuel corrigé'!BD24</f>
        <v>120712827.34</v>
      </c>
      <c r="U24" s="130">
        <f>'Mensuel corrigé'!BE24+'Mensuel corrigé'!BF24+'Mensuel corrigé'!BG24</f>
        <v>111896266.27000001</v>
      </c>
      <c r="V24" s="130">
        <f>'Mensuel corrigé'!BH24+'Mensuel corrigé'!BI24+'Mensuel corrigé'!BJ24</f>
        <v>128383656.18000001</v>
      </c>
      <c r="W24" s="130">
        <f>'Mensuel corrigé'!BK24+'Mensuel corrigé'!BL24+'Mensuel corrigé'!BM24</f>
        <v>123457897.51000001</v>
      </c>
      <c r="X24" s="130">
        <f>'Mensuel corrigé'!BN24+'Mensuel corrigé'!BO24+'Mensuel corrigé'!BP24</f>
        <v>130543008.28000002</v>
      </c>
      <c r="Y24" s="130">
        <f>'Mensuel corrigé'!BQ24+'Mensuel corrigé'!BR24+'Mensuel corrigé'!BS24</f>
        <v>117167354.50000001</v>
      </c>
      <c r="Z24" s="130">
        <f>'Mensuel corrigé'!BT24+'Mensuel corrigé'!BU24+'Mensuel corrigé'!BV24</f>
        <v>134633222.02000001</v>
      </c>
      <c r="AA24" s="130">
        <f>'Mensuel corrigé'!BW24+'Mensuel corrigé'!BX24+'Mensuel corrigé'!BY24</f>
        <v>131443235.88</v>
      </c>
      <c r="AB24" s="130">
        <f>'Mensuel corrigé'!BZ24+'Mensuel corrigé'!CA24+'Mensuel corrigé'!CB24</f>
        <v>137462649.94000003</v>
      </c>
      <c r="AC24" s="130">
        <f>'Mensuel corrigé'!CC24+'Mensuel corrigé'!CD24+'Mensuel corrigé'!CE24</f>
        <v>118738868.08999999</v>
      </c>
      <c r="AD24" s="130">
        <f>'Mensuel corrigé'!CF24+'Mensuel corrigé'!CG24+'Mensuel corrigé'!CH24</f>
        <v>138979744.85014999</v>
      </c>
      <c r="AE24" s="130">
        <f>'Mensuel corrigé'!CI24+'Mensuel corrigé'!CJ24+'Mensuel corrigé'!CK24</f>
        <v>133593927.47</v>
      </c>
      <c r="AF24" s="130">
        <f>'Mensuel corrigé'!CL24+'Mensuel corrigé'!CM24+'Mensuel corrigé'!CN24</f>
        <v>142684751.06</v>
      </c>
      <c r="AG24" s="130">
        <f>'Mensuel corrigé'!CO24+'Mensuel corrigé'!CP24+'Mensuel corrigé'!CQ24</f>
        <v>126217475.61999997</v>
      </c>
      <c r="AH24" s="130">
        <f>'Mensuel corrigé'!CR24+'Mensuel corrigé'!CS24+'Mensuel corrigé'!CT24</f>
        <v>149169118.91000003</v>
      </c>
      <c r="AI24" s="130">
        <f>'Mensuel corrigé'!CU24+'Mensuel corrigé'!CV24+'Mensuel corrigé'!CW24</f>
        <v>140934913.26999998</v>
      </c>
    </row>
    <row r="25" spans="2:35">
      <c r="B25" s="53" t="s">
        <v>29</v>
      </c>
      <c r="C25" s="54">
        <f>'Mensuel corrigé'!C25+'Mensuel corrigé'!D25+'Mensuel corrigé'!E25</f>
        <v>37050003.892870054</v>
      </c>
      <c r="D25" s="14">
        <f>'Mensuel corrigé'!F25+'Mensuel corrigé'!G25+'Mensuel corrigé'!H25</f>
        <v>36418270.696430087</v>
      </c>
      <c r="E25" s="14">
        <f>'Mensuel corrigé'!I25+'Mensuel corrigé'!J25+'Mensuel corrigé'!K25</f>
        <v>31856929.486690063</v>
      </c>
      <c r="F25" s="14">
        <f>'Mensuel corrigé'!L25+'Mensuel corrigé'!M25+'Mensuel corrigé'!N25</f>
        <v>37945734.902340032</v>
      </c>
      <c r="G25" s="24">
        <f>'Mensuel corrigé'!O25+'Mensuel corrigé'!P25+'Mensuel corrigé'!Q25</f>
        <v>38306119.351110041</v>
      </c>
      <c r="H25" s="24">
        <f>'Mensuel corrigé'!S25+'Mensuel corrigé'!T25+'Mensuel corrigé'!R25</f>
        <v>37702180.558640033</v>
      </c>
      <c r="I25" s="24">
        <f>'Mensuel corrigé'!U25+'Mensuel corrigé'!V25+'Mensuel corrigé'!W25</f>
        <v>32764087.717020031</v>
      </c>
      <c r="J25" s="24">
        <f>'Mensuel corrigé'!X25+'Mensuel corrigé'!Y25+'Mensuel corrigé'!Z25</f>
        <v>40021664.342140034</v>
      </c>
      <c r="K25" s="24">
        <f>'Mensuel corrigé'!AB25+'Mensuel corrigé'!AC25+'Mensuel corrigé'!AA25</f>
        <v>39029141.533040032</v>
      </c>
      <c r="L25" s="24">
        <f>'Mensuel corrigé'!AE25+'Mensuel corrigé'!AF25+'Mensuel corrigé'!AD25</f>
        <v>40804921.506090038</v>
      </c>
      <c r="M25" s="24">
        <f>'Mensuel corrigé'!AH25+'Mensuel corrigé'!AI25+'Mensuel corrigé'!AG25</f>
        <v>36779143.386670031</v>
      </c>
      <c r="N25" s="24">
        <f>'Mensuel corrigé'!AJ25+'Mensuel corrigé'!AK25+'Mensuel corrigé'!AL25</f>
        <v>42420983.3147</v>
      </c>
      <c r="O25" s="130">
        <f>'Mensuel corrigé'!AM25+'Mensuel corrigé'!AN25+'Mensuel corrigé'!AO25</f>
        <v>40138108.291579999</v>
      </c>
      <c r="P25" s="130">
        <f>'Mensuel corrigé'!AP25+'Mensuel corrigé'!AQ25+'Mensuel corrigé'!AR25</f>
        <v>24935738.088019975</v>
      </c>
      <c r="Q25" s="130">
        <f>'Mensuel corrigé'!AS25+'Mensuel corrigé'!AT25+'Mensuel corrigé'!AU25</f>
        <v>42727941.792139977</v>
      </c>
      <c r="R25" s="130">
        <f>'Mensuel corrigé'!AV25+'Mensuel corrigé'!AW25+'Mensuel corrigé'!AX25</f>
        <v>49774641.920629993</v>
      </c>
      <c r="S25" s="130">
        <f>'Mensuel corrigé'!AY25+'Mensuel corrigé'!AZ25+'Mensuel corrigé'!BA25</f>
        <v>49360699.273999974</v>
      </c>
      <c r="T25" s="130">
        <f>'Mensuel corrigé'!BB25+'Mensuel corrigé'!BC25+'Mensuel corrigé'!BD25</f>
        <v>51854354.166999981</v>
      </c>
      <c r="U25" s="130">
        <f>'Mensuel corrigé'!BE25+'Mensuel corrigé'!BF25+'Mensuel corrigé'!BG25</f>
        <v>43307595.758469969</v>
      </c>
      <c r="V25" s="130">
        <f>'Mensuel corrigé'!BH25+'Mensuel corrigé'!BI25+'Mensuel corrigé'!BJ25</f>
        <v>50848137.037809998</v>
      </c>
      <c r="W25" s="130">
        <f>'Mensuel corrigé'!BK25+'Mensuel corrigé'!BL25+'Mensuel corrigé'!BM25</f>
        <v>51349399.611549973</v>
      </c>
      <c r="X25" s="130">
        <f>'Mensuel corrigé'!BN25+'Mensuel corrigé'!BO25+'Mensuel corrigé'!BP25</f>
        <v>53251670.059339955</v>
      </c>
      <c r="Y25" s="130">
        <f>'Mensuel corrigé'!BQ25+'Mensuel corrigé'!BR25+'Mensuel corrigé'!BS25</f>
        <v>45282308.930459991</v>
      </c>
      <c r="Z25" s="130">
        <f>'Mensuel corrigé'!BT25+'Mensuel corrigé'!BU25+'Mensuel corrigé'!BV25</f>
        <v>53538867.059480026</v>
      </c>
      <c r="AA25" s="130">
        <f>'Mensuel corrigé'!BW25+'Mensuel corrigé'!BX25+'Mensuel corrigé'!BY25</f>
        <v>62808813.419449963</v>
      </c>
      <c r="AB25" s="130">
        <f>'Mensuel corrigé'!BZ25+'Mensuel corrigé'!CA25+'Mensuel corrigé'!CB25</f>
        <v>63067071.912049964</v>
      </c>
      <c r="AC25" s="130">
        <f>'Mensuel corrigé'!CC25+'Mensuel corrigé'!CD25+'Mensuel corrigé'!CE25</f>
        <v>54323225.725529969</v>
      </c>
      <c r="AD25" s="130">
        <f>'Mensuel corrigé'!CF25+'Mensuel corrigé'!CG25+'Mensuel corrigé'!CH25</f>
        <v>70141633.946144968</v>
      </c>
      <c r="AE25" s="130">
        <f>'Mensuel corrigé'!CI25+'Mensuel corrigé'!CJ25+'Mensuel corrigé'!CK25</f>
        <v>71557616.490000039</v>
      </c>
      <c r="AF25" s="130">
        <f>'Mensuel corrigé'!CL25+'Mensuel corrigé'!CM25+'Mensuel corrigé'!CN25</f>
        <v>71834156.090000063</v>
      </c>
      <c r="AG25" s="130">
        <f>'Mensuel corrigé'!CO25+'Mensuel corrigé'!CP25+'Mensuel corrigé'!CQ25</f>
        <v>64425909.13000001</v>
      </c>
      <c r="AH25" s="130">
        <f>'Mensuel corrigé'!CR25+'Mensuel corrigé'!CS25+'Mensuel corrigé'!CT25</f>
        <v>75212125.280000001</v>
      </c>
      <c r="AI25" s="130">
        <f>'Mensuel corrigé'!CU25+'Mensuel corrigé'!CV25+'Mensuel corrigé'!CW25</f>
        <v>77810760.710000023</v>
      </c>
    </row>
    <row r="26" spans="2:35" ht="14.65" thickBot="1">
      <c r="B26" s="61" t="s">
        <v>28</v>
      </c>
      <c r="C26" s="88">
        <f>'Mensuel corrigé'!C26+'Mensuel corrigé'!D26+'Mensuel corrigé'!E26</f>
        <v>9194090.7361099888</v>
      </c>
      <c r="D26" s="34">
        <f>'Mensuel corrigé'!F26+'Mensuel corrigé'!G26+'Mensuel corrigé'!H26</f>
        <v>9493946.0118999891</v>
      </c>
      <c r="E26" s="34">
        <f>'Mensuel corrigé'!I26+'Mensuel corrigé'!J26+'Mensuel corrigé'!K26</f>
        <v>7879937.4724499919</v>
      </c>
      <c r="F26" s="34">
        <f>'Mensuel corrigé'!L26+'Mensuel corrigé'!M26+'Mensuel corrigé'!N26</f>
        <v>10742732.740369974</v>
      </c>
      <c r="G26" s="35">
        <f>'Mensuel corrigé'!O26+'Mensuel corrigé'!P26+'Mensuel corrigé'!Q26</f>
        <v>10694384.108389985</v>
      </c>
      <c r="H26" s="35">
        <f>'Mensuel corrigé'!S26+'Mensuel corrigé'!T26+'Mensuel corrigé'!R26</f>
        <v>10947316.95445998</v>
      </c>
      <c r="I26" s="35">
        <f>'Mensuel corrigé'!U26+'Mensuel corrigé'!V26+'Mensuel corrigé'!W26</f>
        <v>9380049.8463299908</v>
      </c>
      <c r="J26" s="35">
        <f>'Mensuel corrigé'!X26+'Mensuel corrigé'!Y26+'Mensuel corrigé'!Z26</f>
        <v>12926941.516319979</v>
      </c>
      <c r="K26" s="35">
        <f>'Mensuel corrigé'!AB26+'Mensuel corrigé'!AC26+'Mensuel corrigé'!AA26</f>
        <v>12448621.749569979</v>
      </c>
      <c r="L26" s="35">
        <f>'Mensuel corrigé'!AE26+'Mensuel corrigé'!AF26+'Mensuel corrigé'!AD26</f>
        <v>12883561.976019975</v>
      </c>
      <c r="M26" s="35">
        <f>'Mensuel corrigé'!AH26+'Mensuel corrigé'!AI26+'Mensuel corrigé'!AG26</f>
        <v>11473283.221659992</v>
      </c>
      <c r="N26" s="35">
        <f>'Mensuel corrigé'!AJ26+'Mensuel corrigé'!AK26+'Mensuel corrigé'!AL26</f>
        <v>14575721.28816998</v>
      </c>
      <c r="O26" s="131">
        <f>'Mensuel corrigé'!AM26+'Mensuel corrigé'!AN26+'Mensuel corrigé'!AO26</f>
        <v>12985476.518859977</v>
      </c>
      <c r="P26" s="131">
        <f>'Mensuel corrigé'!AP26+'Mensuel corrigé'!AQ26+'Mensuel corrigé'!AR26</f>
        <v>7157161.8065699935</v>
      </c>
      <c r="Q26" s="131">
        <f>'Mensuel corrigé'!AS26+'Mensuel corrigé'!AT26+'Mensuel corrigé'!AU26</f>
        <v>13877564.489889964</v>
      </c>
      <c r="R26" s="131">
        <f>'Mensuel corrigé'!AV26+'Mensuel corrigé'!AW26+'Mensuel corrigé'!AX26</f>
        <v>18369498.023789953</v>
      </c>
      <c r="S26" s="131">
        <f>'Mensuel corrigé'!AY26+'Mensuel corrigé'!AZ26+'Mensuel corrigé'!BA26</f>
        <v>18374736.916209944</v>
      </c>
      <c r="T26" s="131">
        <f>'Mensuel corrigé'!BB26+'Mensuel corrigé'!BC26+'Mensuel corrigé'!BD26</f>
        <v>19308444.595179953</v>
      </c>
      <c r="U26" s="131">
        <f>'Mensuel corrigé'!BE26+'Mensuel corrigé'!BF26+'Mensuel corrigé'!BG26</f>
        <v>14968906.177859977</v>
      </c>
      <c r="V26" s="131">
        <f>'Mensuel corrigé'!BH26+'Mensuel corrigé'!BI26+'Mensuel corrigé'!BJ26</f>
        <v>19178843.039039969</v>
      </c>
      <c r="W26" s="131">
        <f>'Mensuel corrigé'!BK26+'Mensuel corrigé'!BL26+'Mensuel corrigé'!BM26</f>
        <v>19171360.572039966</v>
      </c>
      <c r="X26" s="131">
        <f>'Mensuel corrigé'!BN26+'Mensuel corrigé'!BO26+'Mensuel corrigé'!BP26</f>
        <v>20072004.222599946</v>
      </c>
      <c r="Y26" s="131">
        <f>'Mensuel corrigé'!BQ26+'Mensuel corrigé'!BR26+'Mensuel corrigé'!BS26</f>
        <v>16235565.984129978</v>
      </c>
      <c r="Z26" s="131">
        <f>'Mensuel corrigé'!BT26+'Mensuel corrigé'!BU26+'Mensuel corrigé'!BV26</f>
        <v>20981511.481359966</v>
      </c>
      <c r="AA26" s="131">
        <f>'Mensuel corrigé'!BW26+'Mensuel corrigé'!BX26+'Mensuel corrigé'!BY26</f>
        <v>21824240.091749966</v>
      </c>
      <c r="AB26" s="131">
        <f>'Mensuel corrigé'!BZ26+'Mensuel corrigé'!CA26+'Mensuel corrigé'!CB26</f>
        <v>21726575.420479961</v>
      </c>
      <c r="AC26" s="131">
        <f>'Mensuel corrigé'!CC26+'Mensuel corrigé'!CD26+'Mensuel corrigé'!CE26</f>
        <v>17862779.993729971</v>
      </c>
      <c r="AD26" s="131">
        <f>'Mensuel corrigé'!CF26+'Mensuel corrigé'!CG26+'Mensuel corrigé'!CH26</f>
        <v>26485013.141004924</v>
      </c>
      <c r="AE26" s="131">
        <f>'Mensuel corrigé'!CI26+'Mensuel corrigé'!CJ26+'Mensuel corrigé'!CK26</f>
        <v>26936399.269999947</v>
      </c>
      <c r="AF26" s="131">
        <f>'Mensuel corrigé'!CL26+'Mensuel corrigé'!CM26+'Mensuel corrigé'!CN26</f>
        <v>26698764.589999959</v>
      </c>
      <c r="AG26" s="131">
        <f>'Mensuel corrigé'!CO26+'Mensuel corrigé'!CP26+'Mensuel corrigé'!CQ26</f>
        <v>22666576.229999982</v>
      </c>
      <c r="AH26" s="131">
        <f>'Mensuel corrigé'!CR26+'Mensuel corrigé'!CS26+'Mensuel corrigé'!CT26</f>
        <v>28406999.349999953</v>
      </c>
      <c r="AI26" s="131">
        <f>'Mensuel corrigé'!CU26+'Mensuel corrigé'!CV26+'Mensuel corrigé'!CW26</f>
        <v>28164853.879999969</v>
      </c>
    </row>
    <row r="27" spans="2:35" ht="14.65" thickBot="1"/>
    <row r="28" spans="2:35">
      <c r="B28" s="26" t="s">
        <v>27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363"/>
      <c r="AI28" s="363"/>
    </row>
    <row r="29" spans="2:35">
      <c r="B29" s="28" t="s">
        <v>2</v>
      </c>
      <c r="AH29" s="364"/>
      <c r="AI29" s="364"/>
    </row>
    <row r="30" spans="2:35">
      <c r="B30" s="29" t="s">
        <v>1</v>
      </c>
      <c r="C30" s="7">
        <f>C7</f>
        <v>37206016.534999743</v>
      </c>
      <c r="D30" s="7">
        <f>C30+D7</f>
        <v>73515145.676149487</v>
      </c>
      <c r="E30" s="7">
        <f>D30+E7</f>
        <v>106577453.91574928</v>
      </c>
      <c r="F30" s="7">
        <f>E30+F7</f>
        <v>144764352.48315904</v>
      </c>
      <c r="G30" s="7">
        <f>G7</f>
        <v>37483202.532489784</v>
      </c>
      <c r="H30" s="7">
        <f>G30+H7</f>
        <v>74032152.316869557</v>
      </c>
      <c r="I30" s="7">
        <f>H30+I7</f>
        <v>106852974.8479394</v>
      </c>
      <c r="J30" s="7">
        <f>I30+J7</f>
        <v>145812865.61326918</v>
      </c>
      <c r="K30" s="7">
        <f>K7</f>
        <v>37222199.351699784</v>
      </c>
      <c r="L30" s="7">
        <f>K30+L7</f>
        <v>73905608.930949658</v>
      </c>
      <c r="M30" s="7">
        <f>L30+M7</f>
        <v>107468197.15950955</v>
      </c>
      <c r="N30" s="7">
        <f>M30+N7</f>
        <v>145964401.16741934</v>
      </c>
      <c r="O30" s="7">
        <f>O7</f>
        <v>35256509.532709673</v>
      </c>
      <c r="P30" s="7">
        <f t="shared" ref="P30:R33" si="0">O30+P7</f>
        <v>56901890.647829548</v>
      </c>
      <c r="Q30" s="7">
        <f t="shared" si="0"/>
        <v>92339998.326279372</v>
      </c>
      <c r="R30" s="7">
        <f t="shared" si="0"/>
        <v>132647069.68693909</v>
      </c>
      <c r="S30" s="7">
        <f>S7</f>
        <v>39061225.521959752</v>
      </c>
      <c r="T30" s="7">
        <f t="shared" ref="T30:AH33" si="1">S30+T7</f>
        <v>78203178.447109491</v>
      </c>
      <c r="U30" s="7">
        <f t="shared" si="1"/>
        <v>112202945.83175932</v>
      </c>
      <c r="V30" s="7">
        <f t="shared" si="1"/>
        <v>151682310.17229909</v>
      </c>
      <c r="W30" s="7">
        <f>W7</f>
        <v>41151238.274149776</v>
      </c>
      <c r="X30" s="7">
        <f t="shared" si="1"/>
        <v>80078078.517389506</v>
      </c>
      <c r="Y30" s="7">
        <f t="shared" si="1"/>
        <v>114107284.78616932</v>
      </c>
      <c r="Z30" s="7">
        <f>Y30+Z7</f>
        <v>153605604.02131909</v>
      </c>
      <c r="AA30" s="7">
        <f>AA7</f>
        <v>41045896.999669671</v>
      </c>
      <c r="AB30" s="7">
        <f t="shared" si="1"/>
        <v>80283095.662169412</v>
      </c>
      <c r="AC30" s="7">
        <f t="shared" si="1"/>
        <v>114969067.56604922</v>
      </c>
      <c r="AD30" s="7">
        <f t="shared" si="1"/>
        <v>155987938.84424916</v>
      </c>
      <c r="AE30" s="7">
        <f>AE7</f>
        <v>41465069.890000045</v>
      </c>
      <c r="AF30" s="7">
        <f>AE30+AF7</f>
        <v>82198072.26000005</v>
      </c>
      <c r="AG30" s="7">
        <f>AF30+AG7</f>
        <v>119117239.6800001</v>
      </c>
      <c r="AH30" s="365">
        <f>AG30+AH7</f>
        <v>161994288.59000018</v>
      </c>
      <c r="AI30" s="365">
        <f>AI7</f>
        <v>43672444.620000042</v>
      </c>
    </row>
    <row r="31" spans="2:35">
      <c r="B31" s="29" t="s">
        <v>3</v>
      </c>
      <c r="C31" s="7">
        <f>C8</f>
        <v>243015597.24032938</v>
      </c>
      <c r="D31" s="7">
        <f t="shared" ref="D31:F33" si="2">C31+D8</f>
        <v>481528869.51323891</v>
      </c>
      <c r="E31" s="7">
        <f t="shared" si="2"/>
        <v>686248758.93262863</v>
      </c>
      <c r="F31" s="7">
        <f t="shared" si="2"/>
        <v>929523375.94722819</v>
      </c>
      <c r="G31" s="7">
        <f>G8</f>
        <v>240830705.38395929</v>
      </c>
      <c r="H31" s="7">
        <f t="shared" ref="H31:N33" si="3">G31+H8</f>
        <v>481046448.14448875</v>
      </c>
      <c r="I31" s="7">
        <f t="shared" si="3"/>
        <v>686489926.72843838</v>
      </c>
      <c r="J31" s="7">
        <f t="shared" si="3"/>
        <v>935212087.450598</v>
      </c>
      <c r="K31" s="7">
        <f>K8</f>
        <v>238697847.36240959</v>
      </c>
      <c r="L31" s="7">
        <f t="shared" si="3"/>
        <v>512429606.19481933</v>
      </c>
      <c r="M31" s="7">
        <f t="shared" si="3"/>
        <v>755185970.48212898</v>
      </c>
      <c r="N31" s="7">
        <f t="shared" si="3"/>
        <v>1034565325.7458483</v>
      </c>
      <c r="O31" s="7">
        <f>O8</f>
        <v>263636459.83699894</v>
      </c>
      <c r="P31" s="7">
        <f t="shared" si="0"/>
        <v>412498446.83008826</v>
      </c>
      <c r="Q31" s="7">
        <f t="shared" si="0"/>
        <v>679809116.48527753</v>
      </c>
      <c r="R31" s="7">
        <f t="shared" si="0"/>
        <v>985710776.52515721</v>
      </c>
      <c r="S31" s="7">
        <f>S8</f>
        <v>309949118.81096882</v>
      </c>
      <c r="T31" s="7">
        <f t="shared" si="1"/>
        <v>626331404.22591746</v>
      </c>
      <c r="U31" s="7">
        <f t="shared" si="1"/>
        <v>889370100.38394642</v>
      </c>
      <c r="V31" s="7">
        <f t="shared" si="1"/>
        <v>1194006268.7942553</v>
      </c>
      <c r="W31" s="7">
        <f>W8</f>
        <v>313041271.36058867</v>
      </c>
      <c r="X31" s="7">
        <f t="shared" si="1"/>
        <v>635412850.80489719</v>
      </c>
      <c r="Y31" s="7">
        <f t="shared" si="1"/>
        <v>907980380.68209648</v>
      </c>
      <c r="Z31" s="7">
        <f t="shared" si="1"/>
        <v>1228782387.7739754</v>
      </c>
      <c r="AA31" s="7">
        <f>AA8</f>
        <v>339595454.12000865</v>
      </c>
      <c r="AB31" s="7">
        <f t="shared" si="1"/>
        <v>670452191.25848699</v>
      </c>
      <c r="AC31" s="7">
        <f t="shared" si="1"/>
        <v>954108093.62268674</v>
      </c>
      <c r="AD31" s="7">
        <f t="shared" si="1"/>
        <v>1301823852.6523914</v>
      </c>
      <c r="AE31" s="7">
        <f>AE8</f>
        <v>348771989.1500001</v>
      </c>
      <c r="AF31" s="7">
        <f t="shared" si="1"/>
        <v>704773465.59000039</v>
      </c>
      <c r="AG31" s="7">
        <f t="shared" si="1"/>
        <v>1020692125.4600005</v>
      </c>
      <c r="AH31" s="365">
        <f t="shared" si="1"/>
        <v>1386448730.3000007</v>
      </c>
      <c r="AI31" s="365">
        <f t="shared" ref="AI31:AI33" si="4">AI8</f>
        <v>385218571.30000031</v>
      </c>
    </row>
    <row r="32" spans="2:35">
      <c r="B32" s="29" t="s">
        <v>4</v>
      </c>
      <c r="C32" s="7">
        <f>C9</f>
        <v>182252393.9290297</v>
      </c>
      <c r="D32" s="7">
        <f t="shared" si="2"/>
        <v>365906081.84155935</v>
      </c>
      <c r="E32" s="7">
        <f t="shared" si="2"/>
        <v>502262690.82888925</v>
      </c>
      <c r="F32" s="7">
        <f t="shared" si="2"/>
        <v>688765799.68447888</v>
      </c>
      <c r="G32" s="7">
        <f>G9</f>
        <v>173961615.43863973</v>
      </c>
      <c r="H32" s="7">
        <f t="shared" si="3"/>
        <v>355887979.27221942</v>
      </c>
      <c r="I32" s="7">
        <f t="shared" si="3"/>
        <v>492598780.28341931</v>
      </c>
      <c r="J32" s="7">
        <f t="shared" si="3"/>
        <v>680755995.07158899</v>
      </c>
      <c r="K32" s="7">
        <f>K9</f>
        <v>172323413.78918982</v>
      </c>
      <c r="L32" s="7">
        <f t="shared" si="3"/>
        <v>323540396.87178981</v>
      </c>
      <c r="M32" s="7">
        <f t="shared" si="3"/>
        <v>455265369.31007916</v>
      </c>
      <c r="N32" s="7">
        <f t="shared" si="3"/>
        <v>620560149.74771678</v>
      </c>
      <c r="O32" s="7">
        <f>O9</f>
        <v>148931613.41817749</v>
      </c>
      <c r="P32" s="7">
        <f t="shared" si="0"/>
        <v>260025181.53418714</v>
      </c>
      <c r="Q32" s="7">
        <f t="shared" si="0"/>
        <v>435225707.67614591</v>
      </c>
      <c r="R32" s="7">
        <f t="shared" si="0"/>
        <v>658504792.50639474</v>
      </c>
      <c r="S32" s="7">
        <f>S9</f>
        <v>207489617.88102883</v>
      </c>
      <c r="T32" s="7">
        <f t="shared" si="1"/>
        <v>436782016.06817758</v>
      </c>
      <c r="U32" s="7">
        <f t="shared" si="1"/>
        <v>605011235.73108673</v>
      </c>
      <c r="V32" s="7">
        <f t="shared" si="1"/>
        <v>823849953.1030854</v>
      </c>
      <c r="W32" s="7">
        <f>W9</f>
        <v>208104179.40274876</v>
      </c>
      <c r="X32" s="7">
        <f t="shared" si="1"/>
        <v>434829093.1667279</v>
      </c>
      <c r="Y32" s="7">
        <f t="shared" si="1"/>
        <v>600333965.69746661</v>
      </c>
      <c r="Z32" s="7">
        <f t="shared" si="1"/>
        <v>820406265.88091516</v>
      </c>
      <c r="AA32" s="7">
        <f>AA9</f>
        <v>213944374.25182867</v>
      </c>
      <c r="AB32" s="7">
        <f t="shared" si="1"/>
        <v>432632076.4743576</v>
      </c>
      <c r="AC32" s="7">
        <f t="shared" si="1"/>
        <v>599056785.13637686</v>
      </c>
      <c r="AD32" s="7">
        <f t="shared" si="1"/>
        <v>831527033.30213118</v>
      </c>
      <c r="AE32" s="7">
        <f>AE9</f>
        <v>210642829.78999972</v>
      </c>
      <c r="AF32" s="7">
        <f t="shared" si="1"/>
        <v>431583214.01999968</v>
      </c>
      <c r="AG32" s="7">
        <f t="shared" si="1"/>
        <v>607559211.28999972</v>
      </c>
      <c r="AH32" s="365">
        <f t="shared" si="1"/>
        <v>836655312.39999974</v>
      </c>
      <c r="AI32" s="365">
        <f t="shared" si="4"/>
        <v>213888209.81000003</v>
      </c>
    </row>
    <row r="33" spans="2:35">
      <c r="B33" s="29" t="s">
        <v>5</v>
      </c>
      <c r="C33" s="7">
        <f>C10</f>
        <v>90205209.570000023</v>
      </c>
      <c r="D33" s="7">
        <f t="shared" si="2"/>
        <v>185690645.85000005</v>
      </c>
      <c r="E33" s="7">
        <f t="shared" si="2"/>
        <v>268179752.76000005</v>
      </c>
      <c r="F33" s="7">
        <f t="shared" si="2"/>
        <v>365580850.67000008</v>
      </c>
      <c r="G33" s="7">
        <f>G10</f>
        <v>92468339.930000022</v>
      </c>
      <c r="H33" s="7">
        <f t="shared" si="3"/>
        <v>192867707.16000003</v>
      </c>
      <c r="I33" s="7">
        <f t="shared" si="3"/>
        <v>277289859.82000005</v>
      </c>
      <c r="J33" s="7">
        <f t="shared" si="3"/>
        <v>380533243.5200001</v>
      </c>
      <c r="K33" s="7">
        <f>K10</f>
        <v>94641057.51000002</v>
      </c>
      <c r="L33" s="7">
        <f t="shared" si="3"/>
        <v>197448567.10000002</v>
      </c>
      <c r="M33" s="7">
        <f t="shared" si="3"/>
        <v>287172384.13999999</v>
      </c>
      <c r="N33" s="7">
        <f t="shared" si="3"/>
        <v>393634029.35000002</v>
      </c>
      <c r="O33" s="7">
        <f>O10</f>
        <v>90133142.560000032</v>
      </c>
      <c r="P33" s="7">
        <f t="shared" si="0"/>
        <v>185901013.89000005</v>
      </c>
      <c r="Q33" s="7">
        <f t="shared" si="0"/>
        <v>286820796.33000004</v>
      </c>
      <c r="R33" s="7">
        <f t="shared" si="0"/>
        <v>398798170.12</v>
      </c>
      <c r="S33" s="7">
        <f>S10</f>
        <v>109680103.24000004</v>
      </c>
      <c r="T33" s="7">
        <f t="shared" si="1"/>
        <v>220023769.99000007</v>
      </c>
      <c r="U33" s="7">
        <f t="shared" si="1"/>
        <v>321728759.36000007</v>
      </c>
      <c r="V33" s="7">
        <f t="shared" si="1"/>
        <v>438372220.3900001</v>
      </c>
      <c r="W33" s="7">
        <f>W10</f>
        <v>112368380.56999999</v>
      </c>
      <c r="X33" s="7">
        <f t="shared" si="1"/>
        <v>230883564.83000001</v>
      </c>
      <c r="Y33" s="7">
        <f t="shared" si="1"/>
        <v>337321337.73000002</v>
      </c>
      <c r="Z33" s="7">
        <f t="shared" si="1"/>
        <v>458786777.34000003</v>
      </c>
      <c r="AA33" s="7">
        <f>AA10</f>
        <v>119265922.52999999</v>
      </c>
      <c r="AB33" s="7">
        <f t="shared" si="1"/>
        <v>243444018.13999999</v>
      </c>
      <c r="AC33" s="7">
        <f t="shared" si="1"/>
        <v>350671863.81999999</v>
      </c>
      <c r="AD33" s="7">
        <f t="shared" si="1"/>
        <v>475280051.88187999</v>
      </c>
      <c r="AE33" s="7">
        <f>AE10</f>
        <v>120499047.71000001</v>
      </c>
      <c r="AF33" s="7">
        <f t="shared" si="1"/>
        <v>248796583.39000002</v>
      </c>
      <c r="AG33" s="7">
        <f t="shared" si="1"/>
        <v>361882933.50999999</v>
      </c>
      <c r="AH33" s="365">
        <f t="shared" si="1"/>
        <v>495427710.47000003</v>
      </c>
      <c r="AI33" s="365">
        <f t="shared" si="4"/>
        <v>126704666.39999999</v>
      </c>
    </row>
    <row r="34" spans="2:35">
      <c r="B34" s="53" t="s">
        <v>30</v>
      </c>
      <c r="C34" s="7">
        <f>C11+C12</f>
        <v>40751695.772810042</v>
      </c>
      <c r="D34" s="7">
        <f>C34+D11+D12</f>
        <v>81226111.912310123</v>
      </c>
      <c r="E34" s="7">
        <f>D34+E11+E12</f>
        <v>116100679.57261018</v>
      </c>
      <c r="F34" s="7">
        <f>E34+F11+F12</f>
        <v>158602367.10008019</v>
      </c>
      <c r="G34" s="7">
        <f>G11+G12</f>
        <v>42680469.674050033</v>
      </c>
      <c r="H34" s="7">
        <f>G34+H11+H12</f>
        <v>84935917.345480055</v>
      </c>
      <c r="I34" s="7">
        <f>H34+I11+I12</f>
        <v>121163082.12392008</v>
      </c>
      <c r="J34" s="7">
        <f>I34+J11+J12</f>
        <v>166252122.05982009</v>
      </c>
      <c r="K34" s="7">
        <f>K11+K12</f>
        <v>43596819.69216001</v>
      </c>
      <c r="L34" s="7">
        <f>K34+L11+L12</f>
        <v>89203851.66452001</v>
      </c>
      <c r="M34" s="7">
        <f>L34+M11+M12</f>
        <v>129500542.12419003</v>
      </c>
      <c r="N34" s="7">
        <f>M34+N11+N12</f>
        <v>177127089.54025</v>
      </c>
      <c r="O34" s="7">
        <f>O11+O12</f>
        <v>44347453.668499976</v>
      </c>
      <c r="P34" s="7">
        <f>O34+P11+P12</f>
        <v>72069312.957009956</v>
      </c>
      <c r="Q34" s="7">
        <f>P34+Q11+Q12</f>
        <v>119375929.76086991</v>
      </c>
      <c r="R34" s="7">
        <f>Q34+R11+R12</f>
        <v>175699875.76314986</v>
      </c>
      <c r="S34" s="7">
        <f>S11+S12</f>
        <v>55563523.860429913</v>
      </c>
      <c r="T34" s="7">
        <f>S34+T11+T12</f>
        <v>113812933.67857985</v>
      </c>
      <c r="U34" s="7">
        <f>T34+U11+U12</f>
        <v>161032759.7099798</v>
      </c>
      <c r="V34" s="7">
        <f>U34+V11+V12</f>
        <v>217078359.01110977</v>
      </c>
      <c r="W34" s="7">
        <f>W11+W12</f>
        <v>56312248.912119925</v>
      </c>
      <c r="X34" s="7">
        <f>W34+X11+X12</f>
        <v>114865190.30466983</v>
      </c>
      <c r="Y34" s="7">
        <f>X34+Y11+Y12</f>
        <v>163530557.28955978</v>
      </c>
      <c r="Z34" s="7">
        <f>Y34+Z11+Z12</f>
        <v>222329844.34336975</v>
      </c>
      <c r="AA34" s="7">
        <f>AA11+AA12</f>
        <v>67373025.887709916</v>
      </c>
      <c r="AB34" s="7">
        <f>AA34+AB11+AB12</f>
        <v>134785086.42855984</v>
      </c>
      <c r="AC34" s="7">
        <f>AB34+AC11+AC12</f>
        <v>191971733.34909979</v>
      </c>
      <c r="AD34" s="7">
        <f>AC34+AD11+AD12</f>
        <v>268486153.89296466</v>
      </c>
      <c r="AE34" s="7">
        <f>AE11+AE12</f>
        <v>78267267.099999994</v>
      </c>
      <c r="AF34" s="7">
        <f>AE34+AF11+AF12</f>
        <v>157784515.73000002</v>
      </c>
      <c r="AG34" s="7">
        <f>AF34+AG11+AG12</f>
        <v>228342872.82000002</v>
      </c>
      <c r="AH34" s="365">
        <f>AG34+AH11+AH12</f>
        <v>312111201.13999999</v>
      </c>
      <c r="AI34" s="365">
        <f>AI11+AI12</f>
        <v>86374639.00999999</v>
      </c>
    </row>
    <row r="35" spans="2:35">
      <c r="B35" s="28" t="s">
        <v>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365"/>
      <c r="AI35" s="365"/>
    </row>
    <row r="36" spans="2:35" ht="0.75" customHeight="1">
      <c r="B36" s="2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365"/>
      <c r="AI36" s="365"/>
    </row>
    <row r="37" spans="2:35">
      <c r="B37" s="29" t="s">
        <v>3</v>
      </c>
      <c r="C37" s="7">
        <f>C15</f>
        <v>24816783.359970026</v>
      </c>
      <c r="D37" s="7">
        <f t="shared" ref="D37:F39" si="5">C37+D15</f>
        <v>48939364.976660073</v>
      </c>
      <c r="E37" s="7">
        <f t="shared" si="5"/>
        <v>70922437.883290082</v>
      </c>
      <c r="F37" s="7">
        <f t="shared" si="5"/>
        <v>97493095.070800111</v>
      </c>
      <c r="G37" s="7">
        <f>G15</f>
        <v>26508828.793960035</v>
      </c>
      <c r="H37" s="7">
        <f t="shared" ref="H37:N39" si="6">G37+H15</f>
        <v>52710485.391820066</v>
      </c>
      <c r="I37" s="7">
        <f t="shared" si="6"/>
        <v>76717027.443090081</v>
      </c>
      <c r="J37" s="7">
        <f t="shared" si="6"/>
        <v>106765900.2370801</v>
      </c>
      <c r="K37" s="7">
        <f>K15</f>
        <v>29583549.72362002</v>
      </c>
      <c r="L37" s="7">
        <f t="shared" si="6"/>
        <v>62754153.248140022</v>
      </c>
      <c r="M37" s="7">
        <f t="shared" si="6"/>
        <v>95619499.920140058</v>
      </c>
      <c r="N37" s="7">
        <f t="shared" si="6"/>
        <v>132861851.7039701</v>
      </c>
      <c r="O37" s="7">
        <f>O15</f>
        <v>35793864.301509976</v>
      </c>
      <c r="P37" s="7">
        <f t="shared" ref="P37:R39" si="7">O37+P15</f>
        <v>50657939.591239981</v>
      </c>
      <c r="Q37" s="7">
        <f t="shared" si="7"/>
        <v>85212794.574440002</v>
      </c>
      <c r="R37" s="7">
        <f t="shared" si="7"/>
        <v>129090505.15221995</v>
      </c>
      <c r="S37" s="7">
        <f>S15</f>
        <v>45938136.776169971</v>
      </c>
      <c r="T37" s="7">
        <f t="shared" ref="T37:AH39" si="8">S37+T15</f>
        <v>93182207.183309928</v>
      </c>
      <c r="U37" s="7">
        <f t="shared" si="8"/>
        <v>134406311.13686997</v>
      </c>
      <c r="V37" s="7">
        <f t="shared" si="8"/>
        <v>185601249.1905899</v>
      </c>
      <c r="W37" s="7">
        <f>W15</f>
        <v>52409728.046399951</v>
      </c>
      <c r="X37" s="7">
        <f>W37+X15</f>
        <v>106609472.72981986</v>
      </c>
      <c r="Y37" s="7">
        <f>X37+Y15</f>
        <v>155741649.97145978</v>
      </c>
      <c r="Z37" s="7">
        <f>Y37+Z15</f>
        <v>215401704.80005965</v>
      </c>
      <c r="AA37" s="7">
        <f>AA15</f>
        <v>63114664.421499915</v>
      </c>
      <c r="AB37" s="7">
        <f>AA37+AB15</f>
        <v>125582719.60916987</v>
      </c>
      <c r="AC37" s="7">
        <f>AB37+AC15</f>
        <v>181220969.57602984</v>
      </c>
      <c r="AD37" s="7">
        <f>AC37+AD15</f>
        <v>249306128.17689982</v>
      </c>
      <c r="AE37" s="7">
        <f>AE15</f>
        <v>68434964.950000003</v>
      </c>
      <c r="AF37" s="7">
        <f>AE37+AF15</f>
        <v>136488552.38999999</v>
      </c>
      <c r="AG37" s="7">
        <f>AF37+AG15</f>
        <v>198970399.05000001</v>
      </c>
      <c r="AH37" s="365">
        <f>AG37+AH15</f>
        <v>271160152.27999997</v>
      </c>
      <c r="AI37" s="365">
        <f>AI15</f>
        <v>73159676.280000031</v>
      </c>
    </row>
    <row r="38" spans="2:35">
      <c r="B38" s="29" t="s">
        <v>4</v>
      </c>
      <c r="C38" s="7">
        <f>C16</f>
        <v>22894432.468050007</v>
      </c>
      <c r="D38" s="7">
        <f t="shared" si="5"/>
        <v>47079023.108180001</v>
      </c>
      <c r="E38" s="7">
        <f t="shared" si="5"/>
        <v>66749394.59787</v>
      </c>
      <c r="F38" s="7">
        <f t="shared" si="5"/>
        <v>93406313.360339999</v>
      </c>
      <c r="G38" s="7">
        <f>G16</f>
        <v>24022782.107000008</v>
      </c>
      <c r="H38" s="7">
        <f t="shared" si="6"/>
        <v>49585301.765440017</v>
      </c>
      <c r="I38" s="7">
        <f t="shared" si="6"/>
        <v>70866213.918370023</v>
      </c>
      <c r="J38" s="7">
        <f t="shared" si="6"/>
        <v>100274360.34646004</v>
      </c>
      <c r="K38" s="7">
        <f>K16</f>
        <v>26147967.501820009</v>
      </c>
      <c r="L38" s="7">
        <f t="shared" si="6"/>
        <v>49412091.644320011</v>
      </c>
      <c r="M38" s="7">
        <f t="shared" si="6"/>
        <v>72439743.759680018</v>
      </c>
      <c r="N38" s="7">
        <f t="shared" si="6"/>
        <v>101708223.46658</v>
      </c>
      <c r="O38" s="7">
        <f>O16</f>
        <v>23633597.00771001</v>
      </c>
      <c r="P38" s="7">
        <f t="shared" si="7"/>
        <v>37060405.516120002</v>
      </c>
      <c r="Q38" s="7">
        <f t="shared" si="7"/>
        <v>68018597.33739005</v>
      </c>
      <c r="R38" s="7">
        <f t="shared" si="7"/>
        <v>110478321.07999018</v>
      </c>
      <c r="S38" s="7">
        <f>S16</f>
        <v>38030396.612560108</v>
      </c>
      <c r="T38" s="7">
        <f t="shared" si="8"/>
        <v>81992219.820660204</v>
      </c>
      <c r="U38" s="7">
        <f t="shared" si="8"/>
        <v>116943273.40261026</v>
      </c>
      <c r="V38" s="7">
        <f t="shared" si="8"/>
        <v>163261264.95624039</v>
      </c>
      <c r="W38" s="7">
        <f>W16</f>
        <v>38829519.931710079</v>
      </c>
      <c r="X38" s="7">
        <f t="shared" si="8"/>
        <v>84265774.660260201</v>
      </c>
      <c r="Y38" s="7">
        <f t="shared" si="8"/>
        <v>120648669.20227024</v>
      </c>
      <c r="Z38" s="7">
        <f t="shared" si="8"/>
        <v>168554255.54409039</v>
      </c>
      <c r="AA38" s="7">
        <f>AA16</f>
        <v>44766936.70015008</v>
      </c>
      <c r="AB38" s="7">
        <f t="shared" si="8"/>
        <v>92707375.046620175</v>
      </c>
      <c r="AC38" s="7">
        <f t="shared" si="8"/>
        <v>133182371.34941027</v>
      </c>
      <c r="AD38" s="7">
        <f t="shared" si="8"/>
        <v>185612564.66396034</v>
      </c>
      <c r="AE38" s="7">
        <f>AE16</f>
        <v>46893939.710000053</v>
      </c>
      <c r="AF38" s="7">
        <f t="shared" si="8"/>
        <v>96165785.170000046</v>
      </c>
      <c r="AG38" s="7">
        <f t="shared" si="8"/>
        <v>139188862.26000005</v>
      </c>
      <c r="AH38" s="365">
        <f t="shared" si="8"/>
        <v>194132342.27000007</v>
      </c>
      <c r="AI38" s="365">
        <f t="shared" ref="AI38:AI39" si="9">AI16</f>
        <v>49352981.670000002</v>
      </c>
    </row>
    <row r="39" spans="2:35">
      <c r="B39" s="29" t="s">
        <v>5</v>
      </c>
      <c r="C39" s="7">
        <f>C17</f>
        <v>6583821.4900000002</v>
      </c>
      <c r="D39" s="7">
        <f t="shared" si="5"/>
        <v>14176339.309999999</v>
      </c>
      <c r="E39" s="7">
        <f t="shared" si="5"/>
        <v>20923242.019999996</v>
      </c>
      <c r="F39" s="7">
        <f t="shared" si="5"/>
        <v>29046162.019999996</v>
      </c>
      <c r="G39" s="7">
        <f>G17</f>
        <v>7353380.4199999999</v>
      </c>
      <c r="H39" s="7">
        <f t="shared" si="6"/>
        <v>15500831.68</v>
      </c>
      <c r="I39" s="7">
        <f t="shared" si="6"/>
        <v>22498103.219999999</v>
      </c>
      <c r="J39" s="7">
        <f t="shared" si="6"/>
        <v>31429275.350000001</v>
      </c>
      <c r="K39" s="7">
        <f>K17</f>
        <v>7544692.1899999995</v>
      </c>
      <c r="L39" s="7">
        <f t="shared" si="6"/>
        <v>16363485.449999999</v>
      </c>
      <c r="M39" s="7">
        <f t="shared" si="6"/>
        <v>24361184.57</v>
      </c>
      <c r="N39" s="7">
        <f t="shared" si="6"/>
        <v>33855048.810000002</v>
      </c>
      <c r="O39" s="7">
        <f>O17</f>
        <v>8022029.4699999997</v>
      </c>
      <c r="P39" s="7">
        <f t="shared" si="7"/>
        <v>14863266.23</v>
      </c>
      <c r="Q39" s="7">
        <f t="shared" si="7"/>
        <v>24058681.740000002</v>
      </c>
      <c r="R39" s="7">
        <f t="shared" si="7"/>
        <v>33425693.490000002</v>
      </c>
      <c r="S39" s="7">
        <f>S17</f>
        <v>10228457.58</v>
      </c>
      <c r="T39" s="7">
        <f t="shared" si="8"/>
        <v>20597618.170000002</v>
      </c>
      <c r="U39" s="7">
        <f t="shared" si="8"/>
        <v>30788895.07</v>
      </c>
      <c r="V39" s="7">
        <f t="shared" si="8"/>
        <v>42529090.219999999</v>
      </c>
      <c r="W39" s="7">
        <f>W17</f>
        <v>11089516.940000001</v>
      </c>
      <c r="X39" s="7">
        <f t="shared" si="8"/>
        <v>23117340.960000001</v>
      </c>
      <c r="Y39" s="7">
        <f t="shared" si="8"/>
        <v>33846922.560000002</v>
      </c>
      <c r="Z39" s="7">
        <f t="shared" si="8"/>
        <v>47014704.969999999</v>
      </c>
      <c r="AA39" s="7">
        <f>AA17</f>
        <v>12177313.35</v>
      </c>
      <c r="AB39" s="7">
        <f t="shared" si="8"/>
        <v>25461867.68</v>
      </c>
      <c r="AC39" s="7">
        <f t="shared" si="8"/>
        <v>36972890.090000004</v>
      </c>
      <c r="AD39" s="7">
        <f t="shared" si="8"/>
        <v>51344446.87827</v>
      </c>
      <c r="AE39" s="7">
        <f>AE17</f>
        <v>13094879.760000002</v>
      </c>
      <c r="AF39" s="7">
        <f t="shared" si="8"/>
        <v>27482095.140000001</v>
      </c>
      <c r="AG39" s="7">
        <f t="shared" si="8"/>
        <v>40613220.640000001</v>
      </c>
      <c r="AH39" s="365">
        <f t="shared" si="8"/>
        <v>56237562.590000004</v>
      </c>
      <c r="AI39" s="365">
        <f t="shared" si="9"/>
        <v>14230246.870000001</v>
      </c>
    </row>
    <row r="40" spans="2:35">
      <c r="B40" s="53" t="s">
        <v>30</v>
      </c>
      <c r="C40" s="7">
        <f>C18+C19</f>
        <v>5492398.8561699968</v>
      </c>
      <c r="D40" s="7">
        <f>C40+D18+D19</f>
        <v>10930199.424999991</v>
      </c>
      <c r="E40" s="7">
        <f>D40+E18+E19</f>
        <v>15792498.723839989</v>
      </c>
      <c r="F40" s="7">
        <f>E40+F18+F19</f>
        <v>21979278.839079984</v>
      </c>
      <c r="G40" s="7">
        <f>G18+G19</f>
        <v>6320033.7854499985</v>
      </c>
      <c r="H40" s="7">
        <f>G40+H18+H19</f>
        <v>12714083.627119996</v>
      </c>
      <c r="I40" s="7">
        <f>H40+I18+I19</f>
        <v>18631056.412029993</v>
      </c>
      <c r="J40" s="7">
        <f>I40+J18+J19</f>
        <v>26490622.334589995</v>
      </c>
      <c r="K40" s="7">
        <f>K18+K19</f>
        <v>7880943.59045</v>
      </c>
      <c r="L40" s="7">
        <f>K40+L18+L19</f>
        <v>15962395.100200001</v>
      </c>
      <c r="M40" s="7">
        <f>L40+M18+M19</f>
        <v>23918131.248860002</v>
      </c>
      <c r="N40" s="7">
        <f>M40+N18+N19</f>
        <v>33288288.435670003</v>
      </c>
      <c r="O40" s="7">
        <f>O18+O19</f>
        <v>8776131.1419400014</v>
      </c>
      <c r="P40" s="7">
        <f>O40+P18+P19</f>
        <v>13147171.748020001</v>
      </c>
      <c r="Q40" s="7">
        <f>P40+Q18+Q19</f>
        <v>22446061.226190004</v>
      </c>
      <c r="R40" s="7">
        <f>Q40+R18+R19</f>
        <v>34266255.168330006</v>
      </c>
      <c r="S40" s="7">
        <f>S18+S19</f>
        <v>12171912.329779997</v>
      </c>
      <c r="T40" s="7">
        <f>S40+T18+T19</f>
        <v>25085301.273809999</v>
      </c>
      <c r="U40" s="7">
        <f>T40+U18+U19</f>
        <v>36141977.178739995</v>
      </c>
      <c r="V40" s="7">
        <f>U40+V18+V19</f>
        <v>50123357.954459995</v>
      </c>
      <c r="W40" s="7">
        <f>W18+W19</f>
        <v>14208511.271469999</v>
      </c>
      <c r="X40" s="7">
        <f>W40+X18+X19</f>
        <v>28979244.160859998</v>
      </c>
      <c r="Y40" s="7">
        <f>X40+Y18+Y19</f>
        <v>41831752.090559989</v>
      </c>
      <c r="Z40" s="7">
        <f>Y40+Z18+Z19</f>
        <v>57552843.577589996</v>
      </c>
      <c r="AA40" s="7">
        <f>AA18+AA19</f>
        <v>17260027.623490006</v>
      </c>
      <c r="AB40" s="7">
        <f>AA40+AB18+AB19</f>
        <v>34641614.415170014</v>
      </c>
      <c r="AC40" s="7">
        <f>AB40+AC18+AC19</f>
        <v>49640973.213890024</v>
      </c>
      <c r="AD40" s="7">
        <f>AC40+AD18+AD19</f>
        <v>69753199.757175028</v>
      </c>
      <c r="AE40" s="7">
        <f>AE18+AE19</f>
        <v>20226748.660000004</v>
      </c>
      <c r="AF40" s="7">
        <f>AE40+AF18+AF19</f>
        <v>39242420.710000008</v>
      </c>
      <c r="AG40" s="7">
        <f>AF40+AG18+AG19</f>
        <v>55776548.980000012</v>
      </c>
      <c r="AH40" s="365">
        <f>AG40+AH18+AH19</f>
        <v>75627345.290000021</v>
      </c>
      <c r="AI40" s="365">
        <f>AI18+AI19</f>
        <v>19600975.580000002</v>
      </c>
    </row>
    <row r="41" spans="2:35">
      <c r="B41" s="28" t="s">
        <v>7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365"/>
      <c r="AI41" s="365"/>
    </row>
    <row r="42" spans="2:35">
      <c r="B42" s="29" t="s">
        <v>1</v>
      </c>
      <c r="C42" s="7">
        <f>C21</f>
        <v>37206016.534999743</v>
      </c>
      <c r="D42" s="7">
        <f t="shared" ref="D42:F45" si="10">C42+D21</f>
        <v>73515145.676149487</v>
      </c>
      <c r="E42" s="7">
        <f t="shared" si="10"/>
        <v>106577453.91574928</v>
      </c>
      <c r="F42" s="7">
        <f t="shared" si="10"/>
        <v>144764352.48315904</v>
      </c>
      <c r="G42" s="7">
        <f>G21</f>
        <v>37483202.532489784</v>
      </c>
      <c r="H42" s="7">
        <f t="shared" ref="H42:N45" si="11">G42+H21</f>
        <v>74032152.316869557</v>
      </c>
      <c r="I42" s="7">
        <f t="shared" si="11"/>
        <v>106852974.8479394</v>
      </c>
      <c r="J42" s="7">
        <f t="shared" si="11"/>
        <v>145812865.61326918</v>
      </c>
      <c r="K42" s="7">
        <f>K21</f>
        <v>37222199.351699784</v>
      </c>
      <c r="L42" s="7">
        <f t="shared" si="11"/>
        <v>73905608.930949658</v>
      </c>
      <c r="M42" s="7">
        <f t="shared" si="11"/>
        <v>107468197.15950955</v>
      </c>
      <c r="N42" s="7">
        <f t="shared" si="11"/>
        <v>145964401.16741934</v>
      </c>
      <c r="O42" s="7">
        <f>O21</f>
        <v>35256509.532709673</v>
      </c>
      <c r="P42" s="7">
        <f t="shared" ref="P42:R45" si="12">O42+P21</f>
        <v>56901890.647829548</v>
      </c>
      <c r="Q42" s="7">
        <f t="shared" si="12"/>
        <v>92339998.326279372</v>
      </c>
      <c r="R42" s="7">
        <f t="shared" si="12"/>
        <v>132647069.68693909</v>
      </c>
      <c r="S42" s="7">
        <f>S21</f>
        <v>39061225.521959752</v>
      </c>
      <c r="T42" s="7">
        <f t="shared" ref="T42:AH45" si="13">S42+T21</f>
        <v>78203178.447109491</v>
      </c>
      <c r="U42" s="7">
        <f t="shared" si="13"/>
        <v>112202945.83175932</v>
      </c>
      <c r="V42" s="7">
        <f t="shared" si="13"/>
        <v>151682310.17229909</v>
      </c>
      <c r="W42" s="7">
        <f>W21</f>
        <v>41151238.274149776</v>
      </c>
      <c r="X42" s="7">
        <f t="shared" si="13"/>
        <v>80078078.517389506</v>
      </c>
      <c r="Y42" s="7">
        <f t="shared" si="13"/>
        <v>114107284.78616932</v>
      </c>
      <c r="Z42" s="7">
        <f t="shared" si="13"/>
        <v>153605604.02131909</v>
      </c>
      <c r="AA42" s="7">
        <f>AA21</f>
        <v>41045896.999669671</v>
      </c>
      <c r="AB42" s="7">
        <f t="shared" si="13"/>
        <v>80283095.662169412</v>
      </c>
      <c r="AC42" s="7">
        <f t="shared" si="13"/>
        <v>114969067.56604922</v>
      </c>
      <c r="AD42" s="7">
        <f t="shared" si="13"/>
        <v>155987938.84424916</v>
      </c>
      <c r="AE42" s="7">
        <f>AE21</f>
        <v>41465069.890000045</v>
      </c>
      <c r="AF42" s="7">
        <f t="shared" si="13"/>
        <v>82198072.26000005</v>
      </c>
      <c r="AG42" s="7">
        <f t="shared" si="13"/>
        <v>119117239.6800001</v>
      </c>
      <c r="AH42" s="365">
        <f t="shared" si="13"/>
        <v>161994288.59000018</v>
      </c>
      <c r="AI42" s="365">
        <f>AI21</f>
        <v>43672444.620000042</v>
      </c>
    </row>
    <row r="43" spans="2:35">
      <c r="B43" s="29" t="s">
        <v>3</v>
      </c>
      <c r="C43" s="7">
        <f>C22</f>
        <v>267832380.60029939</v>
      </c>
      <c r="D43" s="7">
        <f t="shared" si="10"/>
        <v>530468234.48989898</v>
      </c>
      <c r="E43" s="7">
        <f t="shared" si="10"/>
        <v>757171196.8159188</v>
      </c>
      <c r="F43" s="7">
        <f t="shared" si="10"/>
        <v>1027016471.0180284</v>
      </c>
      <c r="G43" s="7">
        <f>G22</f>
        <v>267339534.17791933</v>
      </c>
      <c r="H43" s="7">
        <f t="shared" si="11"/>
        <v>533756933.53630883</v>
      </c>
      <c r="I43" s="7">
        <f t="shared" si="11"/>
        <v>763206954.17152846</v>
      </c>
      <c r="J43" s="7">
        <f t="shared" si="11"/>
        <v>1041977987.6876781</v>
      </c>
      <c r="K43" s="7">
        <f>K22</f>
        <v>268281397.08602965</v>
      </c>
      <c r="L43" s="7">
        <f t="shared" si="11"/>
        <v>575183759.44295943</v>
      </c>
      <c r="M43" s="7">
        <f t="shared" si="11"/>
        <v>850805470.40226912</v>
      </c>
      <c r="N43" s="7">
        <f t="shared" si="11"/>
        <v>1167427177.4498186</v>
      </c>
      <c r="O43" s="7">
        <f>O22</f>
        <v>299430324.13850892</v>
      </c>
      <c r="P43" s="7">
        <f t="shared" si="12"/>
        <v>463156386.42132825</v>
      </c>
      <c r="Q43" s="7">
        <f t="shared" si="12"/>
        <v>765021911.05971754</v>
      </c>
      <c r="R43" s="7">
        <f t="shared" si="12"/>
        <v>1114801281.6773772</v>
      </c>
      <c r="S43" s="7">
        <f>S22</f>
        <v>355887255.58713883</v>
      </c>
      <c r="T43" s="7">
        <f t="shared" si="13"/>
        <v>719513611.40922737</v>
      </c>
      <c r="U43" s="7">
        <f t="shared" si="13"/>
        <v>1023776411.5208163</v>
      </c>
      <c r="V43" s="7">
        <f t="shared" si="13"/>
        <v>1379607517.9848452</v>
      </c>
      <c r="W43" s="7">
        <f>W22</f>
        <v>365450999.40698862</v>
      </c>
      <c r="X43" s="7">
        <f t="shared" si="13"/>
        <v>742022323.53471708</v>
      </c>
      <c r="Y43" s="7">
        <f t="shared" si="13"/>
        <v>1063722030.6535563</v>
      </c>
      <c r="Z43" s="7">
        <f t="shared" si="13"/>
        <v>1444184092.5740352</v>
      </c>
      <c r="AA43" s="7">
        <f>AA22</f>
        <v>402710118.54150856</v>
      </c>
      <c r="AB43" s="7">
        <f t="shared" si="13"/>
        <v>796034910.86765683</v>
      </c>
      <c r="AC43" s="7">
        <f t="shared" si="13"/>
        <v>1135329063.1987166</v>
      </c>
      <c r="AD43" s="7">
        <f t="shared" si="13"/>
        <v>1551129980.8292913</v>
      </c>
      <c r="AE43" s="7">
        <f>AE22</f>
        <v>417206954.10000014</v>
      </c>
      <c r="AF43" s="7">
        <f t="shared" si="13"/>
        <v>841262017.98000038</v>
      </c>
      <c r="AG43" s="7">
        <f t="shared" si="13"/>
        <v>1219662524.5100007</v>
      </c>
      <c r="AH43" s="365">
        <f t="shared" si="13"/>
        <v>1657608882.5800006</v>
      </c>
      <c r="AI43" s="365">
        <f t="shared" ref="AI43:AI45" si="14">AI22</f>
        <v>458378247.58000028</v>
      </c>
    </row>
    <row r="44" spans="2:35">
      <c r="B44" s="29" t="s">
        <v>4</v>
      </c>
      <c r="C44" s="7">
        <f>C23</f>
        <v>205146826.39707971</v>
      </c>
      <c r="D44" s="7">
        <f t="shared" si="10"/>
        <v>412985104.94973934</v>
      </c>
      <c r="E44" s="7">
        <f t="shared" si="10"/>
        <v>569012085.42675924</v>
      </c>
      <c r="F44" s="7">
        <f t="shared" si="10"/>
        <v>782172113.04481888</v>
      </c>
      <c r="G44" s="7">
        <f>G23</f>
        <v>197984397.54563975</v>
      </c>
      <c r="H44" s="7">
        <f t="shared" si="11"/>
        <v>405473281.03765941</v>
      </c>
      <c r="I44" s="7">
        <f t="shared" si="11"/>
        <v>563464994.20178926</v>
      </c>
      <c r="J44" s="7">
        <f t="shared" si="11"/>
        <v>781030355.41804886</v>
      </c>
      <c r="K44" s="7">
        <f>K23</f>
        <v>198471381.29100981</v>
      </c>
      <c r="L44" s="7">
        <f t="shared" si="11"/>
        <v>372952488.51610982</v>
      </c>
      <c r="M44" s="7">
        <f t="shared" si="11"/>
        <v>527705113.06975919</v>
      </c>
      <c r="N44" s="7">
        <f t="shared" si="11"/>
        <v>722268373.21429682</v>
      </c>
      <c r="O44" s="7">
        <f>O23</f>
        <v>172565210.42588747</v>
      </c>
      <c r="P44" s="7">
        <f t="shared" si="12"/>
        <v>297085587.0503071</v>
      </c>
      <c r="Q44" s="7">
        <f t="shared" si="12"/>
        <v>503244305.01353592</v>
      </c>
      <c r="R44" s="7">
        <f t="shared" si="12"/>
        <v>768983113.58638489</v>
      </c>
      <c r="S44" s="7">
        <f>S23</f>
        <v>245520014.49358895</v>
      </c>
      <c r="T44" s="7">
        <f t="shared" si="13"/>
        <v>518774235.88883781</v>
      </c>
      <c r="U44" s="7">
        <f t="shared" si="13"/>
        <v>721954509.13369691</v>
      </c>
      <c r="V44" s="7">
        <f t="shared" si="13"/>
        <v>987111218.0593257</v>
      </c>
      <c r="W44" s="7">
        <f>W23</f>
        <v>246933699.33445883</v>
      </c>
      <c r="X44" s="7">
        <f t="shared" si="13"/>
        <v>519094867.8269881</v>
      </c>
      <c r="Y44" s="7">
        <f t="shared" si="13"/>
        <v>720982634.89973688</v>
      </c>
      <c r="Z44" s="7">
        <f t="shared" si="13"/>
        <v>988960521.42500556</v>
      </c>
      <c r="AA44" s="7">
        <f>AA23</f>
        <v>258711310.95197874</v>
      </c>
      <c r="AB44" s="7">
        <f t="shared" si="13"/>
        <v>525339451.5209778</v>
      </c>
      <c r="AC44" s="7">
        <f t="shared" si="13"/>
        <v>732239156.48578703</v>
      </c>
      <c r="AD44" s="7">
        <f t="shared" si="13"/>
        <v>1017139597.9660915</v>
      </c>
      <c r="AE44" s="7">
        <f>AE23</f>
        <v>257536769.49999979</v>
      </c>
      <c r="AF44" s="7">
        <f t="shared" si="13"/>
        <v>527748999.18999982</v>
      </c>
      <c r="AG44" s="7">
        <f t="shared" si="13"/>
        <v>746748073.54999983</v>
      </c>
      <c r="AH44" s="365">
        <f t="shared" si="13"/>
        <v>1030787654.6699998</v>
      </c>
      <c r="AI44" s="365">
        <f t="shared" si="14"/>
        <v>263241191.48000008</v>
      </c>
    </row>
    <row r="45" spans="2:35">
      <c r="B45" s="29" t="s">
        <v>5</v>
      </c>
      <c r="C45" s="7">
        <f>C24</f>
        <v>96789031.060000002</v>
      </c>
      <c r="D45" s="7">
        <f t="shared" si="10"/>
        <v>199866985.16000003</v>
      </c>
      <c r="E45" s="7">
        <f t="shared" si="10"/>
        <v>289102994.78000003</v>
      </c>
      <c r="F45" s="7">
        <f t="shared" si="10"/>
        <v>394627012.69000006</v>
      </c>
      <c r="G45" s="7">
        <f>G24</f>
        <v>99821720.350000024</v>
      </c>
      <c r="H45" s="7">
        <f t="shared" si="11"/>
        <v>208368538.84000003</v>
      </c>
      <c r="I45" s="7">
        <f t="shared" si="11"/>
        <v>299787963.04000008</v>
      </c>
      <c r="J45" s="7">
        <f t="shared" si="11"/>
        <v>411962518.87000012</v>
      </c>
      <c r="K45" s="7">
        <f>K24</f>
        <v>102185749.70000002</v>
      </c>
      <c r="L45" s="7">
        <f t="shared" si="11"/>
        <v>213812052.55000004</v>
      </c>
      <c r="M45" s="7">
        <f t="shared" si="11"/>
        <v>311533568.71000004</v>
      </c>
      <c r="N45" s="7">
        <f t="shared" si="11"/>
        <v>427489078.16000009</v>
      </c>
      <c r="O45" s="7">
        <f>O24</f>
        <v>98155172.030000031</v>
      </c>
      <c r="P45" s="7">
        <f t="shared" si="12"/>
        <v>200764280.12000006</v>
      </c>
      <c r="Q45" s="7">
        <f t="shared" si="12"/>
        <v>310879478.07000005</v>
      </c>
      <c r="R45" s="7">
        <f t="shared" si="12"/>
        <v>432223863.61000001</v>
      </c>
      <c r="S45" s="7">
        <f>S24</f>
        <v>119908560.82000004</v>
      </c>
      <c r="T45" s="7">
        <f t="shared" si="13"/>
        <v>240621388.16000003</v>
      </c>
      <c r="U45" s="7">
        <f t="shared" si="13"/>
        <v>352517654.43000007</v>
      </c>
      <c r="V45" s="7">
        <f t="shared" si="13"/>
        <v>480901310.61000007</v>
      </c>
      <c r="W45" s="7">
        <f>W24</f>
        <v>123457897.51000001</v>
      </c>
      <c r="X45" s="7">
        <f t="shared" si="13"/>
        <v>254000905.79000002</v>
      </c>
      <c r="Y45" s="7">
        <f t="shared" si="13"/>
        <v>371168260.29000002</v>
      </c>
      <c r="Z45" s="7">
        <f t="shared" si="13"/>
        <v>505801482.31000006</v>
      </c>
      <c r="AA45" s="7">
        <f>AA24</f>
        <v>131443235.88</v>
      </c>
      <c r="AB45" s="7">
        <f t="shared" si="13"/>
        <v>268905885.82000005</v>
      </c>
      <c r="AC45" s="7">
        <f t="shared" si="13"/>
        <v>387644753.91000003</v>
      </c>
      <c r="AD45" s="7">
        <f t="shared" si="13"/>
        <v>526624498.76015002</v>
      </c>
      <c r="AE45" s="7">
        <f>AE24</f>
        <v>133593927.47</v>
      </c>
      <c r="AF45" s="7">
        <f t="shared" si="13"/>
        <v>276278678.52999997</v>
      </c>
      <c r="AG45" s="7">
        <f t="shared" si="13"/>
        <v>402496154.14999998</v>
      </c>
      <c r="AH45" s="365">
        <f t="shared" si="13"/>
        <v>551665273.05999994</v>
      </c>
      <c r="AI45" s="365">
        <f t="shared" si="14"/>
        <v>140934913.26999998</v>
      </c>
    </row>
    <row r="46" spans="2:35" ht="14.65" thickBot="1">
      <c r="B46" s="61" t="s">
        <v>30</v>
      </c>
      <c r="C46" s="30">
        <f>C25+C26</f>
        <v>46244094.628980041</v>
      </c>
      <c r="D46" s="30">
        <f>C46+D25+D26</f>
        <v>92156311.33731012</v>
      </c>
      <c r="E46" s="30">
        <f>D46+E25+E26</f>
        <v>131893178.29645017</v>
      </c>
      <c r="F46" s="30">
        <f>E46+F25+F26</f>
        <v>180581645.93916017</v>
      </c>
      <c r="G46" s="30">
        <f>G25+G26</f>
        <v>49000503.45950003</v>
      </c>
      <c r="H46" s="30">
        <f>G46+H25+H26</f>
        <v>97650000.972600043</v>
      </c>
      <c r="I46" s="30">
        <f>H46+I25+I26</f>
        <v>139794138.53595006</v>
      </c>
      <c r="J46" s="30">
        <f>I46+J25+J26</f>
        <v>192742744.39441007</v>
      </c>
      <c r="K46" s="30">
        <f>K25+K26</f>
        <v>51477763.282610014</v>
      </c>
      <c r="L46" s="30">
        <f>K46+L25+L26</f>
        <v>105166246.76472002</v>
      </c>
      <c r="M46" s="30">
        <f>L46+M25+M26</f>
        <v>153418673.37305003</v>
      </c>
      <c r="N46" s="30">
        <f>M46+N25+N26</f>
        <v>210415377.97592002</v>
      </c>
      <c r="O46" s="30">
        <f>O25+O26</f>
        <v>53123584.810439974</v>
      </c>
      <c r="P46" s="30">
        <f>O46+P25+P26</f>
        <v>85216484.705029935</v>
      </c>
      <c r="Q46" s="30">
        <f>P46+Q25+Q26</f>
        <v>141821990.98705989</v>
      </c>
      <c r="R46" s="30">
        <f>Q46+R25+R26</f>
        <v>209966130.93147981</v>
      </c>
      <c r="S46" s="30">
        <f>S25+S26</f>
        <v>67735436.190209925</v>
      </c>
      <c r="T46" s="30">
        <f>S46+T25+T26</f>
        <v>138898234.95238987</v>
      </c>
      <c r="U46" s="30">
        <f>T46+U25+U26</f>
        <v>197174736.8887198</v>
      </c>
      <c r="V46" s="30">
        <f>U46+V25+V26</f>
        <v>267201716.96556976</v>
      </c>
      <c r="W46" s="30">
        <f>W25+W26</f>
        <v>70520760.183589935</v>
      </c>
      <c r="X46" s="30">
        <f>W46+X25+X26</f>
        <v>143844434.46552983</v>
      </c>
      <c r="Y46" s="30">
        <f>X46+Y25+Y26</f>
        <v>205362309.3801198</v>
      </c>
      <c r="Z46" s="30">
        <f>Y46+Z25+Z26</f>
        <v>279882687.92095977</v>
      </c>
      <c r="AA46" s="30">
        <f>AA25+AA26</f>
        <v>84633053.511199921</v>
      </c>
      <c r="AB46" s="30">
        <f>AA46+AB25+AB26</f>
        <v>169426700.84372985</v>
      </c>
      <c r="AC46" s="30">
        <f>AB46+AC25+AC26</f>
        <v>241612706.5629898</v>
      </c>
      <c r="AD46" s="30">
        <f>AC46+AD25+AD26</f>
        <v>338239353.65013969</v>
      </c>
      <c r="AE46" s="30">
        <f>AE25+AE26</f>
        <v>98494015.75999999</v>
      </c>
      <c r="AF46" s="30">
        <f>AE46+AF25+AF26</f>
        <v>197026936.44</v>
      </c>
      <c r="AG46" s="30">
        <f>AF46+AG25+AG26</f>
        <v>284119421.79999995</v>
      </c>
      <c r="AH46" s="366">
        <f>AG46+AH25+AH26</f>
        <v>387738546.42999989</v>
      </c>
      <c r="AI46" s="366">
        <f>AI25+AI26</f>
        <v>105975614.58999999</v>
      </c>
    </row>
    <row r="47" spans="2:35" ht="14.65" thickBot="1">
      <c r="B47" s="2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2:35">
      <c r="B48" s="26" t="s">
        <v>69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363"/>
      <c r="AI48" s="363"/>
    </row>
    <row r="49" spans="2:35">
      <c r="B49" s="28" t="s">
        <v>2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4"/>
      <c r="AI49" s="364"/>
    </row>
    <row r="50" spans="2:35">
      <c r="B50" s="29" t="s">
        <v>1</v>
      </c>
      <c r="G50" s="37">
        <f t="shared" ref="G50:K53" si="15">G7/C7-1</f>
        <v>7.4500315622150204E-3</v>
      </c>
      <c r="H50" s="37">
        <f t="shared" si="15"/>
        <v>6.6049681967785823E-3</v>
      </c>
      <c r="I50" s="37">
        <f t="shared" si="15"/>
        <v>-7.3039579323961323E-3</v>
      </c>
      <c r="J50" s="37">
        <f t="shared" si="15"/>
        <v>2.024234035543615E-2</v>
      </c>
      <c r="K50" s="37">
        <f>K7/G7-1</f>
        <v>-6.9632038661522344E-3</v>
      </c>
      <c r="L50" s="37">
        <f t="shared" ref="L50:O53" si="16">L7/H7-1</f>
        <v>3.6788962655114332E-3</v>
      </c>
      <c r="M50" s="37">
        <f>M7/I7-1</f>
        <v>2.2600460326302585E-2</v>
      </c>
      <c r="N50" s="37">
        <f>N7/J7-1</f>
        <v>-1.1901644186143923E-2</v>
      </c>
      <c r="O50" s="90">
        <f>O7/K7-1</f>
        <v>-5.2809609674511204E-2</v>
      </c>
      <c r="P50" s="90">
        <f t="shared" ref="P50:R53" si="17">P7/L7-1</f>
        <v>-0.40994085982226491</v>
      </c>
      <c r="Q50" s="90">
        <f t="shared" si="17"/>
        <v>5.5881251979666091E-2</v>
      </c>
      <c r="R50" s="90">
        <f t="shared" si="17"/>
        <v>4.70401536831484E-2</v>
      </c>
      <c r="S50" s="90">
        <f>S7/O7-1</f>
        <v>0.10791527691418823</v>
      </c>
      <c r="T50" s="90">
        <f>T7/P7-1</f>
        <v>0.80832819329792427</v>
      </c>
      <c r="U50" s="90">
        <f>U7/Q7-1</f>
        <v>-4.0587389903853799E-2</v>
      </c>
      <c r="V50" s="90">
        <f t="shared" ref="V50:AA53" si="18">V7/R7-1</f>
        <v>-2.0535032493772643E-2</v>
      </c>
      <c r="W50" s="90">
        <f>W7/S7-1</f>
        <v>5.3506072179303255E-2</v>
      </c>
      <c r="X50" s="90">
        <f>X7/T7-1</f>
        <v>-5.4957064181584414E-3</v>
      </c>
      <c r="Y50" s="90">
        <f>Y7/U7-1</f>
        <v>8.6585545709572109E-4</v>
      </c>
      <c r="Z50" s="90">
        <f>Z7/V7-1</f>
        <v>4.801215755785293E-4</v>
      </c>
      <c r="AA50" s="90">
        <f>AA7/W7-1</f>
        <v>-2.5598567357395519E-3</v>
      </c>
      <c r="AB50" s="90">
        <f t="shared" ref="AB50:AH53" si="19">AB7/X7-1</f>
        <v>7.9728644123358006E-3</v>
      </c>
      <c r="AC50" s="90">
        <f t="shared" si="19"/>
        <v>1.9300057424570305E-2</v>
      </c>
      <c r="AD50" s="90">
        <f t="shared" si="19"/>
        <v>3.8496626501945741E-2</v>
      </c>
      <c r="AE50" s="90">
        <f>AE7/AA7-1</f>
        <v>1.0212296988752589E-2</v>
      </c>
      <c r="AF50" s="90">
        <f>AF7/AB7-1</f>
        <v>3.8122082067236107E-2</v>
      </c>
      <c r="AG50" s="90">
        <f>AG7/AC7-1</f>
        <v>6.4383247565003021E-2</v>
      </c>
      <c r="AH50" s="367">
        <f>AH7/AD7-1</f>
        <v>4.5300554937202753E-2</v>
      </c>
      <c r="AI50" s="407">
        <f>AI7/AE7-1</f>
        <v>5.3234559494432121E-2</v>
      </c>
    </row>
    <row r="51" spans="2:35">
      <c r="B51" s="29" t="s">
        <v>3</v>
      </c>
      <c r="G51" s="37">
        <f t="shared" si="15"/>
        <v>-8.9907474301303969E-3</v>
      </c>
      <c r="H51" s="37">
        <f t="shared" si="15"/>
        <v>7.137843824774226E-3</v>
      </c>
      <c r="I51" s="37">
        <f t="shared" si="15"/>
        <v>3.5345328029046108E-3</v>
      </c>
      <c r="J51" s="37">
        <f t="shared" si="15"/>
        <v>2.2392569247095429E-2</v>
      </c>
      <c r="K51" s="37">
        <f t="shared" si="15"/>
        <v>-8.8562545135150161E-3</v>
      </c>
      <c r="L51" s="37">
        <f t="shared" si="16"/>
        <v>0.13952464433312484</v>
      </c>
      <c r="M51" s="37">
        <f t="shared" si="16"/>
        <v>0.18162117367046537</v>
      </c>
      <c r="N51" s="37">
        <f t="shared" si="16"/>
        <v>0.12325879789942018</v>
      </c>
      <c r="O51" s="90">
        <f t="shared" si="16"/>
        <v>0.10447774351616013</v>
      </c>
      <c r="P51" s="90">
        <f t="shared" si="17"/>
        <v>-0.45617568225165639</v>
      </c>
      <c r="Q51" s="90">
        <f t="shared" si="17"/>
        <v>0.10114793669762978</v>
      </c>
      <c r="R51" s="90">
        <f t="shared" si="17"/>
        <v>9.4932944315533563E-2</v>
      </c>
      <c r="S51" s="90">
        <f t="shared" ref="S51:U53" si="20">S8/O8-1</f>
        <v>0.175668642351684</v>
      </c>
      <c r="T51" s="90">
        <f t="shared" si="20"/>
        <v>1.1253396639777229</v>
      </c>
      <c r="U51" s="90">
        <f t="shared" si="20"/>
        <v>-1.598130558226829E-2</v>
      </c>
      <c r="V51" s="90">
        <f t="shared" si="18"/>
        <v>-4.1369230536567603E-3</v>
      </c>
      <c r="W51" s="90">
        <f t="shared" si="18"/>
        <v>9.9763230864537977E-3</v>
      </c>
      <c r="X51" s="90">
        <f t="shared" si="18"/>
        <v>1.8930560608046321E-2</v>
      </c>
      <c r="Y51" s="90">
        <f t="shared" si="18"/>
        <v>3.6225976855685627E-2</v>
      </c>
      <c r="Z51" s="90">
        <f t="shared" si="18"/>
        <v>5.3066051762430844E-2</v>
      </c>
      <c r="AA51" s="90">
        <f t="shared" si="18"/>
        <v>8.4826459603892124E-2</v>
      </c>
      <c r="AB51" s="90">
        <f t="shared" si="19"/>
        <v>2.6321047620873284E-2</v>
      </c>
      <c r="AC51" s="90">
        <f t="shared" si="19"/>
        <v>4.0681193728380194E-2</v>
      </c>
      <c r="AD51" s="90">
        <f t="shared" si="19"/>
        <v>8.3895210574906676E-2</v>
      </c>
      <c r="AE51" s="90">
        <f t="shared" si="19"/>
        <v>2.7021960743763618E-2</v>
      </c>
      <c r="AF51" s="90">
        <f t="shared" si="19"/>
        <v>7.5998873467091554E-2</v>
      </c>
      <c r="AG51" s="90">
        <f t="shared" si="19"/>
        <v>0.11373906637196174</v>
      </c>
      <c r="AH51" s="367">
        <f t="shared" si="19"/>
        <v>5.1883888900054353E-2</v>
      </c>
      <c r="AI51" s="407">
        <f t="shared" ref="AI51:AI53" si="21">AI8/AE8-1</f>
        <v>0.10449973989833583</v>
      </c>
    </row>
    <row r="52" spans="2:35">
      <c r="B52" s="29" t="s">
        <v>4</v>
      </c>
      <c r="G52" s="37">
        <f t="shared" si="15"/>
        <v>-4.5490642463760778E-2</v>
      </c>
      <c r="H52" s="37">
        <f t="shared" si="15"/>
        <v>-9.4053329316897694E-3</v>
      </c>
      <c r="I52" s="37">
        <f t="shared" si="15"/>
        <v>2.5975420370192293E-3</v>
      </c>
      <c r="J52" s="37">
        <f t="shared" si="15"/>
        <v>8.8690528685009262E-3</v>
      </c>
      <c r="K52" s="37">
        <f t="shared" si="15"/>
        <v>-9.4170294137544408E-3</v>
      </c>
      <c r="L52" s="37">
        <f t="shared" si="16"/>
        <v>-0.16880115725872247</v>
      </c>
      <c r="M52" s="37">
        <f t="shared" si="16"/>
        <v>-3.6469895107278938E-2</v>
      </c>
      <c r="N52" s="37">
        <f t="shared" si="16"/>
        <v>-0.12150708319248282</v>
      </c>
      <c r="O52" s="90">
        <f t="shared" si="16"/>
        <v>-0.13574359894952215</v>
      </c>
      <c r="P52" s="90">
        <f t="shared" si="17"/>
        <v>-0.26533669795986847</v>
      </c>
      <c r="Q52" s="90">
        <f t="shared" si="17"/>
        <v>0.33004792408696004</v>
      </c>
      <c r="R52" s="90">
        <f t="shared" si="17"/>
        <v>0.35079331748462272</v>
      </c>
      <c r="S52" s="90">
        <f t="shared" si="20"/>
        <v>0.39318720262856011</v>
      </c>
      <c r="T52" s="90">
        <f t="shared" si="20"/>
        <v>1.0639574556441453</v>
      </c>
      <c r="U52" s="90">
        <f t="shared" si="20"/>
        <v>-3.9790442600618037E-2</v>
      </c>
      <c r="V52" s="90">
        <f t="shared" si="18"/>
        <v>-1.9887072994884458E-2</v>
      </c>
      <c r="W52" s="90">
        <f t="shared" si="18"/>
        <v>2.961890469489914E-3</v>
      </c>
      <c r="X52" s="90">
        <f t="shared" si="18"/>
        <v>-1.1197424962488656E-2</v>
      </c>
      <c r="Y52" s="90">
        <f t="shared" si="18"/>
        <v>-1.6194256489029502E-2</v>
      </c>
      <c r="Z52" s="90">
        <f t="shared" si="18"/>
        <v>5.6369495593091568E-3</v>
      </c>
      <c r="AA52" s="90">
        <f t="shared" si="18"/>
        <v>2.8063803744072136E-2</v>
      </c>
      <c r="AB52" s="90">
        <f t="shared" si="19"/>
        <v>-3.5449176749128175E-2</v>
      </c>
      <c r="AC52" s="90">
        <f t="shared" si="19"/>
        <v>5.5577586158963577E-3</v>
      </c>
      <c r="AD52" s="90">
        <f t="shared" si="19"/>
        <v>5.633579497270258E-2</v>
      </c>
      <c r="AE52" s="90">
        <f t="shared" si="19"/>
        <v>-1.5431789096462922E-2</v>
      </c>
      <c r="AF52" s="90">
        <f t="shared" si="19"/>
        <v>1.0300908485374016E-2</v>
      </c>
      <c r="AG52" s="90">
        <f t="shared" si="19"/>
        <v>5.7391048990074411E-2</v>
      </c>
      <c r="AH52" s="367">
        <f t="shared" si="19"/>
        <v>-1.4514317777768015E-2</v>
      </c>
      <c r="AI52" s="407">
        <f t="shared" si="21"/>
        <v>1.5407028206162021E-2</v>
      </c>
    </row>
    <row r="53" spans="2:35">
      <c r="B53" s="29" t="s">
        <v>5</v>
      </c>
      <c r="G53" s="37">
        <f t="shared" si="15"/>
        <v>2.5088688012456561E-2</v>
      </c>
      <c r="H53" s="37">
        <f t="shared" si="15"/>
        <v>5.1462622379296219E-2</v>
      </c>
      <c r="I53" s="37">
        <f t="shared" si="15"/>
        <v>2.3433951735094993E-2</v>
      </c>
      <c r="J53" s="37">
        <f t="shared" si="15"/>
        <v>5.9981724183420848E-2</v>
      </c>
      <c r="K53" s="37">
        <f t="shared" si="15"/>
        <v>2.3496881004295922E-2</v>
      </c>
      <c r="L53" s="37">
        <f t="shared" si="16"/>
        <v>2.3985632842518756E-2</v>
      </c>
      <c r="M53" s="37">
        <f t="shared" si="16"/>
        <v>6.2799445559648115E-2</v>
      </c>
      <c r="N53" s="37">
        <f t="shared" si="16"/>
        <v>3.1171600490657037E-2</v>
      </c>
      <c r="O53" s="90">
        <f t="shared" si="16"/>
        <v>-4.7631705188032947E-2</v>
      </c>
      <c r="P53" s="90">
        <f t="shared" si="17"/>
        <v>-6.8473969344013175E-2</v>
      </c>
      <c r="Q53" s="90">
        <f t="shared" si="17"/>
        <v>0.12478253566729891</v>
      </c>
      <c r="R53" s="90">
        <f t="shared" si="17"/>
        <v>5.1809537313836751E-2</v>
      </c>
      <c r="S53" s="90">
        <f t="shared" si="20"/>
        <v>0.21686762632278067</v>
      </c>
      <c r="T53" s="90">
        <f t="shared" si="20"/>
        <v>0.15219922107043882</v>
      </c>
      <c r="U53" s="90">
        <f t="shared" si="20"/>
        <v>7.7805055759689878E-3</v>
      </c>
      <c r="V53" s="90">
        <f t="shared" si="18"/>
        <v>4.1669911358616973E-2</v>
      </c>
      <c r="W53" s="90">
        <f t="shared" si="18"/>
        <v>2.4510164109870614E-2</v>
      </c>
      <c r="X53" s="90">
        <f t="shared" si="18"/>
        <v>7.405515650040706E-2</v>
      </c>
      <c r="Y53" s="90">
        <f t="shared" si="18"/>
        <v>4.6534428245031956E-2</v>
      </c>
      <c r="Z53" s="90">
        <f t="shared" si="18"/>
        <v>4.133946761713303E-2</v>
      </c>
      <c r="AA53" s="90">
        <f t="shared" si="18"/>
        <v>6.1383299510160416E-2</v>
      </c>
      <c r="AB53" s="90">
        <f t="shared" si="19"/>
        <v>4.7782158761839666E-2</v>
      </c>
      <c r="AC53" s="90">
        <f t="shared" si="19"/>
        <v>7.4228608742337165E-3</v>
      </c>
      <c r="AD53" s="90">
        <f t="shared" si="19"/>
        <v>2.5873602087727265E-2</v>
      </c>
      <c r="AE53" s="90">
        <f t="shared" si="19"/>
        <v>1.0339291843316278E-2</v>
      </c>
      <c r="AF53" s="90">
        <f t="shared" si="19"/>
        <v>3.317364507616305E-2</v>
      </c>
      <c r="AG53" s="90">
        <f t="shared" si="19"/>
        <v>5.4636036030076607E-2</v>
      </c>
      <c r="AH53" s="367">
        <f t="shared" si="19"/>
        <v>7.171750939578847E-2</v>
      </c>
      <c r="AI53" s="407">
        <f t="shared" si="21"/>
        <v>5.1499317280372159E-2</v>
      </c>
    </row>
    <row r="54" spans="2:35">
      <c r="B54" s="53" t="s">
        <v>30</v>
      </c>
      <c r="G54" s="37">
        <f t="shared" ref="G54:O54" si="22">(G11+G12)/(C11+C12)-1</f>
        <v>4.7329905287693208E-2</v>
      </c>
      <c r="H54" s="37">
        <f t="shared" si="22"/>
        <v>4.4003884473376775E-2</v>
      </c>
      <c r="I54" s="37">
        <f t="shared" si="22"/>
        <v>3.8784627563418272E-2</v>
      </c>
      <c r="J54" s="37">
        <f t="shared" si="22"/>
        <v>6.0876463005327119E-2</v>
      </c>
      <c r="K54" s="37">
        <f t="shared" si="22"/>
        <v>2.1470007830469706E-2</v>
      </c>
      <c r="L54" s="37">
        <f t="shared" si="22"/>
        <v>7.9317211995746373E-2</v>
      </c>
      <c r="M54" s="37">
        <f t="shared" si="22"/>
        <v>0.11233354048318711</v>
      </c>
      <c r="N54" s="37">
        <f t="shared" si="22"/>
        <v>5.6277700385001683E-2</v>
      </c>
      <c r="O54" s="90">
        <f t="shared" si="22"/>
        <v>1.7217631507074227E-2</v>
      </c>
      <c r="P54" s="90">
        <f t="shared" ref="P54:U54" si="23">(P11+P12)/(L11+L12)-1</f>
        <v>-0.39215822451873839</v>
      </c>
      <c r="Q54" s="90">
        <f t="shared" si="23"/>
        <v>0.17395786761212162</v>
      </c>
      <c r="R54" s="90">
        <f t="shared" si="23"/>
        <v>0.18261660897315335</v>
      </c>
      <c r="S54" s="90">
        <f t="shared" si="23"/>
        <v>0.25291351056524625</v>
      </c>
      <c r="T54" s="90">
        <f t="shared" si="23"/>
        <v>1.1012086242820258</v>
      </c>
      <c r="U54" s="90">
        <f t="shared" si="23"/>
        <v>-1.8346434034762771E-3</v>
      </c>
      <c r="V54" s="90">
        <f t="shared" ref="V54:AA54" si="24">(V11+V12)/(R11+R12)-1</f>
        <v>-4.9418892124266645E-3</v>
      </c>
      <c r="W54" s="90">
        <f t="shared" si="24"/>
        <v>1.3475118201119463E-2</v>
      </c>
      <c r="X54" s="90">
        <f t="shared" si="24"/>
        <v>5.2108952751206417E-3</v>
      </c>
      <c r="Y54" s="90">
        <f t="shared" si="24"/>
        <v>3.0613008877431458E-2</v>
      </c>
      <c r="Z54" s="90">
        <f t="shared" si="24"/>
        <v>4.9132987906590264E-2</v>
      </c>
      <c r="AA54" s="90">
        <f t="shared" si="24"/>
        <v>0.19641866892674242</v>
      </c>
      <c r="AB54" s="90">
        <f t="shared" ref="AB54:AI54" si="25">(AB11+AB12)/(X11+X12)-1</f>
        <v>0.15130100960952286</v>
      </c>
      <c r="AC54" s="90">
        <f t="shared" si="25"/>
        <v>0.17509946936793308</v>
      </c>
      <c r="AD54" s="90">
        <f t="shared" si="25"/>
        <v>0.30128143346096992</v>
      </c>
      <c r="AE54" s="90">
        <f t="shared" si="25"/>
        <v>0.16170034028822489</v>
      </c>
      <c r="AF54" s="90">
        <f t="shared" si="25"/>
        <v>0.17957006494134187</v>
      </c>
      <c r="AG54" s="90">
        <f t="shared" si="25"/>
        <v>0.23382574236324549</v>
      </c>
      <c r="AH54" s="367">
        <f t="shared" si="25"/>
        <v>9.480445286750161E-2</v>
      </c>
      <c r="AI54" s="407">
        <f t="shared" si="25"/>
        <v>0.10358572888001083</v>
      </c>
    </row>
    <row r="55" spans="2:35">
      <c r="B55" s="28" t="s">
        <v>6</v>
      </c>
      <c r="G55" s="37"/>
      <c r="H55" s="37"/>
      <c r="I55" s="37"/>
      <c r="J55" s="37"/>
      <c r="K55" s="37"/>
      <c r="L55" s="37"/>
      <c r="M55" s="37"/>
      <c r="N55" s="37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367"/>
      <c r="AI55" s="407"/>
    </row>
    <row r="56" spans="2:35" hidden="1">
      <c r="B56" s="29"/>
      <c r="G56" s="37"/>
      <c r="H56" s="37"/>
      <c r="I56" s="37"/>
      <c r="J56" s="37"/>
      <c r="K56" s="37"/>
      <c r="L56" s="37"/>
      <c r="M56" s="37"/>
      <c r="N56" s="37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367"/>
      <c r="AI56" s="407"/>
    </row>
    <row r="57" spans="2:35">
      <c r="B57" s="29" t="s">
        <v>3</v>
      </c>
      <c r="G57" s="37">
        <f t="shared" ref="G57:K59" si="26">G15/C15-1</f>
        <v>6.8181496749466497E-2</v>
      </c>
      <c r="H57" s="37">
        <f t="shared" si="26"/>
        <v>8.6187913640698444E-2</v>
      </c>
      <c r="I57" s="37">
        <f t="shared" si="26"/>
        <v>9.204669216330208E-2</v>
      </c>
      <c r="J57" s="37">
        <f t="shared" si="26"/>
        <v>0.1309043875706235</v>
      </c>
      <c r="K57" s="37">
        <f t="shared" si="26"/>
        <v>0.11598856190736551</v>
      </c>
      <c r="L57" s="37">
        <f t="shared" ref="L57:O59" si="27">L15/H15-1</f>
        <v>0.26597352349198977</v>
      </c>
      <c r="M57" s="37">
        <f t="shared" si="27"/>
        <v>0.36901627072364485</v>
      </c>
      <c r="N57" s="37">
        <f t="shared" si="27"/>
        <v>0.23939264008860839</v>
      </c>
      <c r="O57" s="90">
        <f t="shared" si="27"/>
        <v>0.20992459106188788</v>
      </c>
      <c r="P57" s="90">
        <f t="shared" ref="P57:R59" si="28">P15/L15-1</f>
        <v>-0.55189011623673512</v>
      </c>
      <c r="Q57" s="90">
        <f t="shared" si="28"/>
        <v>5.1406982803543499E-2</v>
      </c>
      <c r="R57" s="90">
        <f t="shared" si="28"/>
        <v>0.17816701889462472</v>
      </c>
      <c r="S57" s="90">
        <f t="shared" ref="S57:U59" si="29">S15/O15-1</f>
        <v>0.28340813914948138</v>
      </c>
      <c r="T57" s="90">
        <f t="shared" si="29"/>
        <v>2.1784062907554138</v>
      </c>
      <c r="U57" s="90">
        <f t="shared" si="29"/>
        <v>0.1930046869999158</v>
      </c>
      <c r="V57" s="90">
        <f t="shared" ref="V57:AA59" si="30">V15/R15-1</f>
        <v>0.16676411279410486</v>
      </c>
      <c r="W57" s="90">
        <f t="shared" si="30"/>
        <v>0.14087622451390036</v>
      </c>
      <c r="X57" s="90">
        <f t="shared" si="30"/>
        <v>0.14722851389258684</v>
      </c>
      <c r="Y57" s="90">
        <f t="shared" si="30"/>
        <v>0.1918312960055728</v>
      </c>
      <c r="Z57" s="90">
        <f t="shared" si="30"/>
        <v>0.16535065959055006</v>
      </c>
      <c r="AA57" s="90">
        <f t="shared" si="30"/>
        <v>0.20425475907111279</v>
      </c>
      <c r="AB57" s="90">
        <f t="shared" ref="AB57:AI59" si="31">AB15/X15-1</f>
        <v>0.15255257294190505</v>
      </c>
      <c r="AC57" s="90">
        <f t="shared" si="31"/>
        <v>0.13241979269964288</v>
      </c>
      <c r="AD57" s="90">
        <f t="shared" si="31"/>
        <v>0.14121850535462932</v>
      </c>
      <c r="AE57" s="90">
        <f t="shared" si="31"/>
        <v>8.4295790483324362E-2</v>
      </c>
      <c r="AF57" s="90">
        <f t="shared" si="31"/>
        <v>8.941421716347131E-2</v>
      </c>
      <c r="AG57" s="90">
        <f t="shared" si="31"/>
        <v>0.12300165259001328</v>
      </c>
      <c r="AH57" s="367">
        <f t="shared" si="31"/>
        <v>6.0286187378838729E-2</v>
      </c>
      <c r="AI57" s="407">
        <f t="shared" si="31"/>
        <v>6.9039435228059221E-2</v>
      </c>
    </row>
    <row r="58" spans="2:35">
      <c r="B58" s="29" t="s">
        <v>4</v>
      </c>
      <c r="G58" s="37">
        <f t="shared" si="26"/>
        <v>4.928489232151323E-2</v>
      </c>
      <c r="H58" s="37">
        <f t="shared" si="26"/>
        <v>5.6975494802197657E-2</v>
      </c>
      <c r="I58" s="37">
        <f t="shared" si="26"/>
        <v>8.1876474172547065E-2</v>
      </c>
      <c r="J58" s="37">
        <f t="shared" si="26"/>
        <v>0.10320876505402565</v>
      </c>
      <c r="K58" s="37">
        <f t="shared" si="26"/>
        <v>8.84654152609885E-2</v>
      </c>
      <c r="L58" s="37">
        <f t="shared" si="27"/>
        <v>-8.9912713873694372E-2</v>
      </c>
      <c r="M58" s="37">
        <f t="shared" si="27"/>
        <v>8.2080126541451248E-2</v>
      </c>
      <c r="N58" s="37">
        <f t="shared" si="27"/>
        <v>-4.7492527804002815E-3</v>
      </c>
      <c r="O58" s="90">
        <f t="shared" si="27"/>
        <v>-9.6159309282260241E-2</v>
      </c>
      <c r="P58" s="90">
        <f t="shared" si="28"/>
        <v>-0.42285347059847966</v>
      </c>
      <c r="Q58" s="90">
        <f t="shared" si="28"/>
        <v>0.34439202338913999</v>
      </c>
      <c r="R58" s="90">
        <f t="shared" si="28"/>
        <v>0.45069795793289247</v>
      </c>
      <c r="S58" s="90">
        <f t="shared" si="29"/>
        <v>0.60916667065759889</v>
      </c>
      <c r="T58" s="90">
        <f t="shared" si="29"/>
        <v>2.2741826310075277</v>
      </c>
      <c r="U58" s="90">
        <f t="shared" si="29"/>
        <v>0.12897593579534194</v>
      </c>
      <c r="V58" s="90">
        <f t="shared" si="30"/>
        <v>9.0868886345555344E-2</v>
      </c>
      <c r="W58" s="90">
        <f t="shared" si="30"/>
        <v>2.1012752701244475E-2</v>
      </c>
      <c r="X58" s="90">
        <f t="shared" si="30"/>
        <v>3.3538907462289824E-2</v>
      </c>
      <c r="Y58" s="90">
        <f t="shared" si="30"/>
        <v>4.0967032845025564E-2</v>
      </c>
      <c r="Z58" s="90">
        <f t="shared" si="30"/>
        <v>3.4275985096456685E-2</v>
      </c>
      <c r="AA58" s="90">
        <f t="shared" si="30"/>
        <v>0.15290986803035955</v>
      </c>
      <c r="AB58" s="90">
        <f t="shared" si="31"/>
        <v>5.5114217333288806E-2</v>
      </c>
      <c r="AC58" s="90">
        <f t="shared" si="31"/>
        <v>0.1124732326081157</v>
      </c>
      <c r="AD58" s="90">
        <f t="shared" si="31"/>
        <v>9.4448420700782743E-2</v>
      </c>
      <c r="AE58" s="90">
        <f t="shared" si="31"/>
        <v>4.7512811164558411E-2</v>
      </c>
      <c r="AF58" s="90">
        <f t="shared" si="31"/>
        <v>2.7772109714719218E-2</v>
      </c>
      <c r="AG58" s="90">
        <f t="shared" si="31"/>
        <v>6.2954441506255954E-2</v>
      </c>
      <c r="AH58" s="367">
        <f t="shared" si="31"/>
        <v>4.7935865511151476E-2</v>
      </c>
      <c r="AI58" s="407">
        <f t="shared" si="31"/>
        <v>5.2438374237845586E-2</v>
      </c>
    </row>
    <row r="59" spans="2:35">
      <c r="B59" s="29" t="s">
        <v>5</v>
      </c>
      <c r="G59" s="37">
        <f t="shared" si="26"/>
        <v>0.11688636017377796</v>
      </c>
      <c r="H59" s="37">
        <f t="shared" si="26"/>
        <v>7.3089514329253147E-2</v>
      </c>
      <c r="I59" s="37">
        <f t="shared" si="26"/>
        <v>3.7108706136953051E-2</v>
      </c>
      <c r="J59" s="37">
        <f t="shared" si="26"/>
        <v>9.9502657911194614E-2</v>
      </c>
      <c r="K59" s="37">
        <f t="shared" si="26"/>
        <v>2.6016846548515549E-2</v>
      </c>
      <c r="L59" s="37">
        <f t="shared" si="27"/>
        <v>8.2399020083244956E-2</v>
      </c>
      <c r="M59" s="37">
        <f t="shared" si="27"/>
        <v>0.14297395410211555</v>
      </c>
      <c r="N59" s="37">
        <f t="shared" si="27"/>
        <v>6.3003164848867144E-2</v>
      </c>
      <c r="O59" s="90">
        <f t="shared" si="27"/>
        <v>6.3267959511016159E-2</v>
      </c>
      <c r="P59" s="90">
        <f t="shared" si="28"/>
        <v>-0.22424343577366035</v>
      </c>
      <c r="Q59" s="90">
        <f t="shared" si="28"/>
        <v>0.14975762053924302</v>
      </c>
      <c r="R59" s="90">
        <f t="shared" si="28"/>
        <v>-1.3361523484350823E-2</v>
      </c>
      <c r="S59" s="90">
        <f t="shared" si="29"/>
        <v>0.27504612370864301</v>
      </c>
      <c r="T59" s="90">
        <f t="shared" si="29"/>
        <v>0.51568509521953732</v>
      </c>
      <c r="U59" s="90">
        <f t="shared" si="29"/>
        <v>0.10829977056686579</v>
      </c>
      <c r="V59" s="90">
        <f t="shared" si="30"/>
        <v>0.25335544177149139</v>
      </c>
      <c r="W59" s="90">
        <f t="shared" si="30"/>
        <v>8.41827179968615E-2</v>
      </c>
      <c r="X59" s="90">
        <f t="shared" si="30"/>
        <v>0.15996120569292871</v>
      </c>
      <c r="Y59" s="90">
        <f t="shared" si="30"/>
        <v>5.2820142684966376E-2</v>
      </c>
      <c r="Z59" s="90">
        <f t="shared" si="30"/>
        <v>0.12159825639695598</v>
      </c>
      <c r="AA59" s="90">
        <f t="shared" si="30"/>
        <v>9.8092316904833332E-2</v>
      </c>
      <c r="AB59" s="90">
        <f t="shared" si="31"/>
        <v>0.10448525917159213</v>
      </c>
      <c r="AC59" s="90">
        <f t="shared" si="31"/>
        <v>7.2830501610612774E-2</v>
      </c>
      <c r="AD59" s="90">
        <f t="shared" si="31"/>
        <v>9.1418155372602117E-2</v>
      </c>
      <c r="AE59" s="90">
        <f t="shared" si="31"/>
        <v>7.5350480325777403E-2</v>
      </c>
      <c r="AF59" s="90">
        <f t="shared" si="31"/>
        <v>8.3003239898677084E-2</v>
      </c>
      <c r="AG59" s="90">
        <f t="shared" si="31"/>
        <v>0.1407436309560619</v>
      </c>
      <c r="AH59" s="367">
        <f t="shared" si="31"/>
        <v>8.7171152032222476E-2</v>
      </c>
      <c r="AI59" s="407">
        <f t="shared" si="31"/>
        <v>8.670313365290494E-2</v>
      </c>
    </row>
    <row r="60" spans="2:35">
      <c r="B60" s="53" t="s">
        <v>30</v>
      </c>
      <c r="G60" s="37">
        <f>(G18+G19)/(C18+C19)-1</f>
        <v>0.15068733188418415</v>
      </c>
      <c r="H60" s="37">
        <f t="shared" ref="H60:O60" si="32">(H18+H19)/(D18+D19)-1</f>
        <v>0.17585221464746525</v>
      </c>
      <c r="I60" s="37">
        <f t="shared" si="32"/>
        <v>0.21690838454177719</v>
      </c>
      <c r="J60" s="37">
        <f t="shared" si="32"/>
        <v>0.27038067882829808</v>
      </c>
      <c r="K60" s="37">
        <f t="shared" si="32"/>
        <v>0.24697807923013526</v>
      </c>
      <c r="L60" s="37">
        <f t="shared" si="32"/>
        <v>0.26390186342984312</v>
      </c>
      <c r="M60" s="37">
        <f t="shared" si="32"/>
        <v>0.34456189640578438</v>
      </c>
      <c r="N60" s="37">
        <f t="shared" si="32"/>
        <v>0.1921977980888252</v>
      </c>
      <c r="O60" s="90">
        <f t="shared" si="32"/>
        <v>0.11358887945534524</v>
      </c>
      <c r="P60" s="90">
        <f t="shared" ref="P60:U60" si="33">(P18+P19)/(L18+L19)-1</f>
        <v>-0.45912679166527393</v>
      </c>
      <c r="Q60" s="90">
        <f t="shared" si="33"/>
        <v>0.16882828997995714</v>
      </c>
      <c r="R60" s="90">
        <f t="shared" si="33"/>
        <v>0.26147232180681246</v>
      </c>
      <c r="S60" s="90">
        <f t="shared" si="33"/>
        <v>0.3869337334320353</v>
      </c>
      <c r="T60" s="90">
        <f t="shared" si="33"/>
        <v>1.9543054178146564</v>
      </c>
      <c r="U60" s="90">
        <f t="shared" si="33"/>
        <v>0.18903186567455865</v>
      </c>
      <c r="V60" s="90">
        <f t="shared" ref="V60:AA60" si="34">(V18+V19)/(R18+R19)-1</f>
        <v>0.18283852567555448</v>
      </c>
      <c r="W60" s="90">
        <f t="shared" si="34"/>
        <v>0.16731955394611453</v>
      </c>
      <c r="X60" s="90">
        <f t="shared" si="34"/>
        <v>0.1438308683654006</v>
      </c>
      <c r="Y60" s="90">
        <f t="shared" si="34"/>
        <v>0.16242060816572068</v>
      </c>
      <c r="Z60" s="90">
        <f t="shared" si="34"/>
        <v>0.1244305365269196</v>
      </c>
      <c r="AA60" s="90">
        <f t="shared" si="34"/>
        <v>0.21476678968804452</v>
      </c>
      <c r="AB60" s="90">
        <f t="shared" ref="AB60:AI60" si="35">(AB18+AB19)/(X18+X19)-1</f>
        <v>0.17675858888257445</v>
      </c>
      <c r="AC60" s="90">
        <f t="shared" si="35"/>
        <v>0.16703750589089283</v>
      </c>
      <c r="AD60" s="90">
        <f t="shared" si="35"/>
        <v>0.27931489743429827</v>
      </c>
      <c r="AE60" s="90">
        <f t="shared" si="35"/>
        <v>0.17188391010872106</v>
      </c>
      <c r="AF60" s="90">
        <f t="shared" si="35"/>
        <v>9.4012432691253478E-2</v>
      </c>
      <c r="AG60" s="90">
        <f t="shared" si="35"/>
        <v>0.10232233869963614</v>
      </c>
      <c r="AH60" s="367">
        <f t="shared" si="35"/>
        <v>-1.2998572421723309E-2</v>
      </c>
      <c r="AI60" s="407">
        <f t="shared" si="35"/>
        <v>-3.0937897658140034E-2</v>
      </c>
    </row>
    <row r="61" spans="2:35">
      <c r="B61" s="28" t="s">
        <v>7</v>
      </c>
      <c r="G61" s="37"/>
      <c r="H61" s="37"/>
      <c r="I61" s="37"/>
      <c r="J61" s="37"/>
      <c r="K61" s="37"/>
      <c r="L61" s="37"/>
      <c r="M61" s="37"/>
      <c r="N61" s="37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367"/>
      <c r="AI61" s="407"/>
    </row>
    <row r="62" spans="2:35">
      <c r="B62" s="29" t="s">
        <v>1</v>
      </c>
      <c r="G62" s="37">
        <f t="shared" ref="G62:K65" si="36">G21/C21-1</f>
        <v>7.4500315622150204E-3</v>
      </c>
      <c r="H62" s="37">
        <f t="shared" si="36"/>
        <v>6.6049681967785823E-3</v>
      </c>
      <c r="I62" s="37">
        <f t="shared" si="36"/>
        <v>-7.3039579323961323E-3</v>
      </c>
      <c r="J62" s="37">
        <f t="shared" si="36"/>
        <v>2.024234035543615E-2</v>
      </c>
      <c r="K62" s="37">
        <f t="shared" si="36"/>
        <v>-6.9632038661522344E-3</v>
      </c>
      <c r="L62" s="37">
        <f t="shared" ref="L62:O65" si="37">L21/H21-1</f>
        <v>3.6788962655114332E-3</v>
      </c>
      <c r="M62" s="37">
        <f t="shared" si="37"/>
        <v>2.2600460326302585E-2</v>
      </c>
      <c r="N62" s="37">
        <f t="shared" si="37"/>
        <v>-1.1901644186143923E-2</v>
      </c>
      <c r="O62" s="90">
        <f t="shared" si="37"/>
        <v>-5.2809609674511204E-2</v>
      </c>
      <c r="P62" s="90">
        <f t="shared" ref="P62:R65" si="38">P21/L21-1</f>
        <v>-0.40994085982226491</v>
      </c>
      <c r="Q62" s="90">
        <f t="shared" si="38"/>
        <v>5.5881251979666091E-2</v>
      </c>
      <c r="R62" s="90">
        <f t="shared" si="38"/>
        <v>4.70401536831484E-2</v>
      </c>
      <c r="S62" s="90">
        <f t="shared" ref="S62:U65" si="39">S21/O21-1</f>
        <v>0.10791527691418823</v>
      </c>
      <c r="T62" s="90">
        <f t="shared" si="39"/>
        <v>0.80832819329792427</v>
      </c>
      <c r="U62" s="90">
        <f t="shared" si="39"/>
        <v>-4.0587389903853799E-2</v>
      </c>
      <c r="V62" s="90">
        <f t="shared" ref="V62:AA65" si="40">V21/R21-1</f>
        <v>-2.0535032493772643E-2</v>
      </c>
      <c r="W62" s="90">
        <f t="shared" si="40"/>
        <v>5.3506072179303255E-2</v>
      </c>
      <c r="X62" s="90">
        <f t="shared" si="40"/>
        <v>-5.4957064181584414E-3</v>
      </c>
      <c r="Y62" s="90">
        <f t="shared" si="40"/>
        <v>8.6585545709572109E-4</v>
      </c>
      <c r="Z62" s="90">
        <f t="shared" si="40"/>
        <v>4.801215755785293E-4</v>
      </c>
      <c r="AA62" s="90">
        <f t="shared" si="40"/>
        <v>-2.5598567357395519E-3</v>
      </c>
      <c r="AB62" s="90">
        <f t="shared" ref="AB62:AI65" si="41">AB21/X21-1</f>
        <v>7.9728644123358006E-3</v>
      </c>
      <c r="AC62" s="90">
        <f t="shared" si="41"/>
        <v>1.9300057424570305E-2</v>
      </c>
      <c r="AD62" s="90">
        <f t="shared" si="41"/>
        <v>3.8496626501945741E-2</v>
      </c>
      <c r="AE62" s="90">
        <f t="shared" si="41"/>
        <v>1.0212296988752589E-2</v>
      </c>
      <c r="AF62" s="90">
        <f t="shared" si="41"/>
        <v>3.8122082067236107E-2</v>
      </c>
      <c r="AG62" s="90">
        <f t="shared" si="41"/>
        <v>6.4383247565003021E-2</v>
      </c>
      <c r="AH62" s="367">
        <f t="shared" si="41"/>
        <v>4.5300554937202753E-2</v>
      </c>
      <c r="AI62" s="407">
        <f t="shared" si="41"/>
        <v>5.3234559494432121E-2</v>
      </c>
    </row>
    <row r="63" spans="2:35">
      <c r="B63" s="29" t="s">
        <v>3</v>
      </c>
      <c r="G63" s="37">
        <f t="shared" si="36"/>
        <v>-1.8401300891081052E-3</v>
      </c>
      <c r="H63" s="37">
        <f t="shared" si="36"/>
        <v>1.4398435753480543E-2</v>
      </c>
      <c r="I63" s="37">
        <f t="shared" si="36"/>
        <v>1.2117434554072215E-2</v>
      </c>
      <c r="J63" s="37">
        <f t="shared" si="36"/>
        <v>3.3077323071275089E-2</v>
      </c>
      <c r="K63" s="37">
        <f t="shared" si="36"/>
        <v>3.5230962416636924E-3</v>
      </c>
      <c r="L63" s="37">
        <f t="shared" si="37"/>
        <v>0.15196065683412519</v>
      </c>
      <c r="M63" s="37">
        <f t="shared" si="37"/>
        <v>0.20122765819007693</v>
      </c>
      <c r="N63" s="37">
        <f t="shared" si="37"/>
        <v>0.13577692435970778</v>
      </c>
      <c r="O63" s="90">
        <f t="shared" si="37"/>
        <v>0.11610543030864995</v>
      </c>
      <c r="P63" s="90">
        <f t="shared" si="38"/>
        <v>-0.4665206842155073</v>
      </c>
      <c r="Q63" s="90">
        <f t="shared" si="38"/>
        <v>9.5216786760873084E-2</v>
      </c>
      <c r="R63" s="90">
        <f t="shared" si="38"/>
        <v>0.10472327964908201</v>
      </c>
      <c r="S63" s="90">
        <f t="shared" si="39"/>
        <v>0.18854780861311293</v>
      </c>
      <c r="T63" s="90">
        <f t="shared" si="39"/>
        <v>1.2209436344591418</v>
      </c>
      <c r="U63" s="90">
        <f t="shared" si="39"/>
        <v>7.9415344831821333E-3</v>
      </c>
      <c r="V63" s="90">
        <f t="shared" si="40"/>
        <v>1.7301580238087588E-2</v>
      </c>
      <c r="W63" s="90">
        <f t="shared" si="40"/>
        <v>2.6872959539030461E-2</v>
      </c>
      <c r="X63" s="90">
        <f t="shared" si="40"/>
        <v>3.5599642595690817E-2</v>
      </c>
      <c r="Y63" s="90">
        <f t="shared" si="40"/>
        <v>5.730870484612427E-2</v>
      </c>
      <c r="Z63" s="90">
        <f t="shared" si="40"/>
        <v>6.9220916915367914E-2</v>
      </c>
      <c r="AA63" s="90">
        <f t="shared" si="40"/>
        <v>0.10195380282166333</v>
      </c>
      <c r="AB63" s="90">
        <f t="shared" si="41"/>
        <v>4.4489495415581004E-2</v>
      </c>
      <c r="AC63" s="90">
        <f t="shared" si="41"/>
        <v>5.4692139355044134E-2</v>
      </c>
      <c r="AD63" s="90">
        <f t="shared" si="41"/>
        <v>9.2884046129892983E-2</v>
      </c>
      <c r="AE63" s="90">
        <f t="shared" si="41"/>
        <v>3.5998190487476878E-2</v>
      </c>
      <c r="AF63" s="90">
        <f t="shared" si="41"/>
        <v>7.8129505572509528E-2</v>
      </c>
      <c r="AG63" s="90">
        <f t="shared" si="41"/>
        <v>0.11525796695954615</v>
      </c>
      <c r="AH63" s="367">
        <f t="shared" si="41"/>
        <v>5.3259719977580167E-2</v>
      </c>
      <c r="AI63" s="407">
        <f t="shared" si="41"/>
        <v>9.8683142923192468E-2</v>
      </c>
    </row>
    <row r="64" spans="2:35">
      <c r="B64" s="29" t="s">
        <v>4</v>
      </c>
      <c r="G64" s="37">
        <f t="shared" si="36"/>
        <v>-3.4913671233580024E-2</v>
      </c>
      <c r="H64" s="37">
        <f t="shared" si="36"/>
        <v>-1.6810910053386419E-3</v>
      </c>
      <c r="I64" s="37">
        <f t="shared" si="36"/>
        <v>1.2592262447835845E-2</v>
      </c>
      <c r="J64" s="37">
        <f t="shared" si="36"/>
        <v>2.0666790333192742E-2</v>
      </c>
      <c r="K64" s="37">
        <f t="shared" si="36"/>
        <v>2.4597076911467841E-3</v>
      </c>
      <c r="L64" s="37">
        <f t="shared" si="37"/>
        <v>-0.15908214315582436</v>
      </c>
      <c r="M64" s="37">
        <f t="shared" si="37"/>
        <v>-2.0501636102366882E-2</v>
      </c>
      <c r="N64" s="37">
        <f t="shared" si="37"/>
        <v>-0.10572501497082509</v>
      </c>
      <c r="O64" s="90">
        <f t="shared" si="37"/>
        <v>-0.13052849582951853</v>
      </c>
      <c r="P64" s="90">
        <f t="shared" si="38"/>
        <v>-0.28633891310779858</v>
      </c>
      <c r="Q64" s="90">
        <f t="shared" si="38"/>
        <v>0.33218236884737351</v>
      </c>
      <c r="R64" s="90">
        <f t="shared" si="38"/>
        <v>0.36582214121739254</v>
      </c>
      <c r="S64" s="90">
        <f t="shared" si="39"/>
        <v>0.4227665813268533</v>
      </c>
      <c r="T64" s="90">
        <f t="shared" si="39"/>
        <v>1.1944538621132081</v>
      </c>
      <c r="U64" s="90">
        <f t="shared" si="39"/>
        <v>-1.4447338185819225E-2</v>
      </c>
      <c r="V64" s="90">
        <f t="shared" si="40"/>
        <v>-2.1904954355230766E-3</v>
      </c>
      <c r="W64" s="90">
        <f t="shared" si="40"/>
        <v>5.7579209735130199E-3</v>
      </c>
      <c r="X64" s="90">
        <f t="shared" si="40"/>
        <v>-4.0001318081690496E-3</v>
      </c>
      <c r="Y64" s="90">
        <f>Y23/U23-1</f>
        <v>-6.361376286529441E-3</v>
      </c>
      <c r="Z64" s="90">
        <f>Z23/V23-1</f>
        <v>1.0639661395221101E-2</v>
      </c>
      <c r="AA64" s="90">
        <f t="shared" si="40"/>
        <v>4.7695440716529092E-2</v>
      </c>
      <c r="AB64" s="90">
        <f t="shared" si="41"/>
        <v>-2.0329968283782196E-2</v>
      </c>
      <c r="AC64" s="90">
        <f t="shared" si="41"/>
        <v>2.4825366909202229E-2</v>
      </c>
      <c r="AD64" s="90">
        <f t="shared" si="41"/>
        <v>6.3149072389747873E-2</v>
      </c>
      <c r="AE64" s="90">
        <f t="shared" si="41"/>
        <v>-4.5399694650264388E-3</v>
      </c>
      <c r="AF64" s="90">
        <f t="shared" si="41"/>
        <v>1.3442276247932039E-2</v>
      </c>
      <c r="AG64" s="90">
        <f t="shared" si="41"/>
        <v>5.847939414533565E-2</v>
      </c>
      <c r="AH64" s="367">
        <f t="shared" si="41"/>
        <v>-3.0216182039998207E-3</v>
      </c>
      <c r="AI64" s="407">
        <f t="shared" si="41"/>
        <v>2.2149932186674715E-2</v>
      </c>
    </row>
    <row r="65" spans="2:35">
      <c r="B65" s="29" t="s">
        <v>5</v>
      </c>
      <c r="G65" s="37">
        <f t="shared" si="36"/>
        <v>3.1332985326819163E-2</v>
      </c>
      <c r="H65" s="37">
        <f t="shared" si="36"/>
        <v>5.3055616380340842E-2</v>
      </c>
      <c r="I65" s="37">
        <f t="shared" si="36"/>
        <v>2.4467864366613856E-2</v>
      </c>
      <c r="J65" s="37">
        <f t="shared" si="36"/>
        <v>6.3023926227602001E-2</v>
      </c>
      <c r="K65" s="37">
        <f t="shared" si="36"/>
        <v>2.3682514604147498E-2</v>
      </c>
      <c r="L65" s="37">
        <f t="shared" si="37"/>
        <v>2.8370102439102984E-2</v>
      </c>
      <c r="M65" s="37">
        <f t="shared" si="37"/>
        <v>6.8936027711274717E-2</v>
      </c>
      <c r="N65" s="37">
        <f t="shared" si="37"/>
        <v>3.3705982537876267E-2</v>
      </c>
      <c r="O65" s="90">
        <f t="shared" si="37"/>
        <v>-3.9443637511424767E-2</v>
      </c>
      <c r="P65" s="90">
        <f t="shared" si="38"/>
        <v>-8.0780197227503181E-2</v>
      </c>
      <c r="Q65" s="90">
        <f t="shared" si="38"/>
        <v>0.12682654012149941</v>
      </c>
      <c r="R65" s="90">
        <f t="shared" si="38"/>
        <v>4.6473652830818279E-2</v>
      </c>
      <c r="S65" s="90">
        <f t="shared" si="39"/>
        <v>0.22162244067333847</v>
      </c>
      <c r="T65" s="90">
        <f t="shared" si="39"/>
        <v>0.17643384283314245</v>
      </c>
      <c r="U65" s="90">
        <f t="shared" si="39"/>
        <v>1.6174591274936923E-2</v>
      </c>
      <c r="V65" s="90">
        <f t="shared" si="40"/>
        <v>5.8010682642416933E-2</v>
      </c>
      <c r="W65" s="90">
        <f t="shared" si="40"/>
        <v>2.9600361022829924E-2</v>
      </c>
      <c r="X65" s="90">
        <f t="shared" si="40"/>
        <v>8.1434435400243865E-2</v>
      </c>
      <c r="Y65" s="90">
        <f t="shared" si="40"/>
        <v>4.7106917913428248E-2</v>
      </c>
      <c r="Z65" s="90">
        <f t="shared" si="40"/>
        <v>4.8678827398697999E-2</v>
      </c>
      <c r="AA65" s="90">
        <f t="shared" si="40"/>
        <v>6.4680660622405073E-2</v>
      </c>
      <c r="AB65" s="90">
        <f t="shared" si="41"/>
        <v>5.3006604881957076E-2</v>
      </c>
      <c r="AC65" s="90">
        <f t="shared" si="41"/>
        <v>1.3412555030420048E-2</v>
      </c>
      <c r="AD65" s="90">
        <f t="shared" si="41"/>
        <v>3.2284177448447915E-2</v>
      </c>
      <c r="AE65" s="90">
        <f t="shared" si="41"/>
        <v>1.6362132106694682E-2</v>
      </c>
      <c r="AF65" s="90">
        <f t="shared" si="41"/>
        <v>3.7989236511003721E-2</v>
      </c>
      <c r="AG65" s="90">
        <f t="shared" si="41"/>
        <v>6.2983651859738643E-2</v>
      </c>
      <c r="AH65" s="367">
        <f t="shared" si="41"/>
        <v>7.3315532927739735E-2</v>
      </c>
      <c r="AI65" s="407">
        <f t="shared" si="41"/>
        <v>5.4949996148952795E-2</v>
      </c>
    </row>
    <row r="66" spans="2:35" ht="14.65" thickBot="1">
      <c r="B66" s="61" t="s">
        <v>30</v>
      </c>
      <c r="C66" s="38"/>
      <c r="D66" s="38"/>
      <c r="E66" s="38"/>
      <c r="F66" s="38"/>
      <c r="G66" s="39">
        <f>(G25+G26)/(C25+C26)-1</f>
        <v>5.9605639436448588E-2</v>
      </c>
      <c r="H66" s="39">
        <f t="shared" ref="H66:O66" si="42">(H25+H26)/(D25+D26)-1</f>
        <v>5.9619878999945808E-2</v>
      </c>
      <c r="I66" s="39">
        <f t="shared" si="42"/>
        <v>6.0580281950393111E-2</v>
      </c>
      <c r="J66" s="39">
        <f t="shared" si="42"/>
        <v>8.7497890609581797E-2</v>
      </c>
      <c r="K66" s="39">
        <f t="shared" si="42"/>
        <v>5.0555803475723415E-2</v>
      </c>
      <c r="L66" s="39">
        <f t="shared" si="42"/>
        <v>0.10357734872088109</v>
      </c>
      <c r="M66" s="39">
        <f t="shared" si="42"/>
        <v>0.14493804828247292</v>
      </c>
      <c r="N66" s="39">
        <f t="shared" si="42"/>
        <v>7.6453358474275479E-2</v>
      </c>
      <c r="O66" s="93">
        <f t="shared" si="42"/>
        <v>3.1971504255041028E-2</v>
      </c>
      <c r="P66" s="93">
        <f t="shared" ref="P66:U66" si="43">(P25+P26)/(L25+L26)-1</f>
        <v>-0.40223865877523035</v>
      </c>
      <c r="Q66" s="93">
        <f t="shared" si="43"/>
        <v>0.17311211602895615</v>
      </c>
      <c r="R66" s="93">
        <f t="shared" si="43"/>
        <v>0.19558034835909899</v>
      </c>
      <c r="S66" s="93">
        <f t="shared" si="43"/>
        <v>0.27505394133150429</v>
      </c>
      <c r="T66" s="93">
        <f t="shared" si="43"/>
        <v>1.2174000790179806</v>
      </c>
      <c r="U66" s="93">
        <f t="shared" si="43"/>
        <v>2.9520019589162949E-2</v>
      </c>
      <c r="V66" s="93">
        <f t="shared" ref="V66:AA66" si="44">(V25+V26)/(R25+R26)-1</f>
        <v>2.7630257480184106E-2</v>
      </c>
      <c r="W66" s="93">
        <f t="shared" si="44"/>
        <v>4.1120632715178074E-2</v>
      </c>
      <c r="X66" s="93">
        <f t="shared" si="44"/>
        <v>3.0365240790787507E-2</v>
      </c>
      <c r="Y66" s="93">
        <f t="shared" si="44"/>
        <v>5.5620582405604857E-2</v>
      </c>
      <c r="Z66" s="93">
        <f t="shared" si="44"/>
        <v>6.4166674888147757E-2</v>
      </c>
      <c r="AA66" s="93">
        <f t="shared" si="44"/>
        <v>0.20011544530817305</v>
      </c>
      <c r="AB66" s="93">
        <f t="shared" ref="AB66:AI66" si="45">(AB25+AB26)/(X25+X26)-1</f>
        <v>0.15642932740231164</v>
      </c>
      <c r="AC66" s="93">
        <f t="shared" si="45"/>
        <v>0.17341513859965696</v>
      </c>
      <c r="AD66" s="93">
        <f t="shared" si="45"/>
        <v>0.29664729271597579</v>
      </c>
      <c r="AE66" s="93">
        <f t="shared" si="45"/>
        <v>0.16377717302809813</v>
      </c>
      <c r="AF66" s="93">
        <f t="shared" si="45"/>
        <v>0.16203187125079843</v>
      </c>
      <c r="AG66" s="93">
        <f t="shared" si="45"/>
        <v>0.20650096223239078</v>
      </c>
      <c r="AH66" s="368">
        <f t="shared" si="45"/>
        <v>7.2365933763006263E-2</v>
      </c>
      <c r="AI66" s="408">
        <f t="shared" si="45"/>
        <v>7.5959932918466588E-2</v>
      </c>
    </row>
    <row r="67" spans="2:35" ht="14.65" thickBot="1">
      <c r="G67" s="4"/>
      <c r="H67" s="4"/>
      <c r="I67" s="4"/>
      <c r="J67" s="4"/>
    </row>
    <row r="68" spans="2:35">
      <c r="B68" s="26" t="s">
        <v>26</v>
      </c>
      <c r="C68" s="27"/>
      <c r="D68" s="27"/>
      <c r="E68" s="27"/>
      <c r="F68" s="2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27"/>
      <c r="AH68" s="363"/>
      <c r="AI68" s="363"/>
    </row>
    <row r="69" spans="2:35">
      <c r="B69" s="28" t="s">
        <v>2</v>
      </c>
      <c r="G69" s="37"/>
      <c r="H69" s="37"/>
      <c r="I69" s="37"/>
      <c r="J69" s="37"/>
      <c r="AH69" s="364"/>
      <c r="AI69" s="364"/>
    </row>
    <row r="70" spans="2:35">
      <c r="B70" s="29" t="s">
        <v>1</v>
      </c>
      <c r="G70" s="37">
        <f t="shared" ref="G70:O74" si="46">G30/C30-1</f>
        <v>7.4500315622150204E-3</v>
      </c>
      <c r="H70" s="37">
        <f t="shared" si="46"/>
        <v>7.032654781065073E-3</v>
      </c>
      <c r="I70" s="37">
        <f t="shared" si="46"/>
        <v>2.58517089747623E-3</v>
      </c>
      <c r="J70" s="37">
        <f t="shared" si="46"/>
        <v>7.2428958657630993E-3</v>
      </c>
      <c r="K70" s="37">
        <f t="shared" si="46"/>
        <v>-6.9632038661522344E-3</v>
      </c>
      <c r="L70" s="37">
        <f t="shared" si="46"/>
        <v>-1.709303079265756E-3</v>
      </c>
      <c r="M70" s="37">
        <f>M30/I30-1</f>
        <v>5.7576526291913677E-3</v>
      </c>
      <c r="N70" s="37">
        <f>N30/J30-1</f>
        <v>1.0392468011162226E-3</v>
      </c>
      <c r="O70" s="90">
        <f>O30/K30-1</f>
        <v>-5.2809609674511204E-2</v>
      </c>
      <c r="P70" s="90">
        <f t="shared" ref="P70:R74" si="47">P30/L30-1</f>
        <v>-0.23007344813310127</v>
      </c>
      <c r="Q70" s="90">
        <f t="shared" si="47"/>
        <v>-0.14076907618331191</v>
      </c>
      <c r="R70" s="90">
        <f t="shared" si="47"/>
        <v>-9.1236845244241693E-2</v>
      </c>
      <c r="S70" s="90">
        <f t="shared" ref="S70:AI73" si="48">S30/O30-1</f>
        <v>0.10791527691418823</v>
      </c>
      <c r="T70" s="90">
        <f t="shared" si="48"/>
        <v>0.37435114293680249</v>
      </c>
      <c r="U70" s="90">
        <f t="shared" si="48"/>
        <v>0.21510664788291511</v>
      </c>
      <c r="V70" s="90">
        <f t="shared" si="48"/>
        <v>0.1435029098666496</v>
      </c>
      <c r="W70" s="90">
        <f t="shared" si="48"/>
        <v>5.3506072179303255E-2</v>
      </c>
      <c r="X70" s="90">
        <f t="shared" si="48"/>
        <v>2.3974729768151848E-2</v>
      </c>
      <c r="Y70" s="90">
        <f t="shared" si="48"/>
        <v>1.6972272343592776E-2</v>
      </c>
      <c r="Z70" s="90">
        <f>Z30/V30-1</f>
        <v>1.2679750505087295E-2</v>
      </c>
      <c r="AA70" s="90">
        <f>AA30/W30-1</f>
        <v>-2.5598567357395519E-3</v>
      </c>
      <c r="AB70" s="90">
        <f>AB30/X30-1</f>
        <v>2.560215586783654E-3</v>
      </c>
      <c r="AC70" s="90">
        <f t="shared" si="48"/>
        <v>7.5523905550363146E-3</v>
      </c>
      <c r="AD70" s="90">
        <f t="shared" si="48"/>
        <v>1.550942648289988E-2</v>
      </c>
      <c r="AE70" s="90">
        <f t="shared" si="48"/>
        <v>1.0212296988752589E-2</v>
      </c>
      <c r="AF70" s="90">
        <f t="shared" si="48"/>
        <v>2.3852799671413294E-2</v>
      </c>
      <c r="AG70" s="90">
        <f t="shared" si="48"/>
        <v>3.6080766781619422E-2</v>
      </c>
      <c r="AH70" s="367">
        <f>AH30/AD30-1</f>
        <v>3.8505218994836721E-2</v>
      </c>
      <c r="AI70" s="407">
        <f t="shared" si="48"/>
        <v>5.3234559494432121E-2</v>
      </c>
    </row>
    <row r="71" spans="2:35">
      <c r="B71" s="29" t="s">
        <v>3</v>
      </c>
      <c r="G71" s="37">
        <f t="shared" si="46"/>
        <v>-8.9907474301303969E-3</v>
      </c>
      <c r="H71" s="37">
        <f t="shared" si="46"/>
        <v>-1.0018534698403858E-3</v>
      </c>
      <c r="I71" s="37">
        <f t="shared" si="46"/>
        <v>3.5142911760566165E-4</v>
      </c>
      <c r="J71" s="37">
        <f t="shared" si="46"/>
        <v>6.1200305990936066E-3</v>
      </c>
      <c r="K71" s="37">
        <f t="shared" si="46"/>
        <v>-8.8562545135150161E-3</v>
      </c>
      <c r="L71" s="37">
        <f t="shared" si="46"/>
        <v>6.5239350942893237E-2</v>
      </c>
      <c r="M71" s="37">
        <f t="shared" si="46"/>
        <v>0.10006853863256371</v>
      </c>
      <c r="N71" s="37">
        <f t="shared" si="46"/>
        <v>0.10623605022694771</v>
      </c>
      <c r="O71" s="90">
        <f t="shared" si="46"/>
        <v>0.10447774351616013</v>
      </c>
      <c r="P71" s="90">
        <f t="shared" si="47"/>
        <v>-0.19501441399297004</v>
      </c>
      <c r="Q71" s="90">
        <f t="shared" si="47"/>
        <v>-9.9812307091363239E-2</v>
      </c>
      <c r="R71" s="90">
        <f t="shared" si="47"/>
        <v>-4.7222295204481624E-2</v>
      </c>
      <c r="S71" s="90">
        <f t="shared" ref="S71:U74" si="49">S31/O31-1</f>
        <v>0.175668642351684</v>
      </c>
      <c r="T71" s="90">
        <f t="shared" si="49"/>
        <v>0.51838487887424423</v>
      </c>
      <c r="U71" s="90">
        <f t="shared" si="49"/>
        <v>0.30826445073601372</v>
      </c>
      <c r="V71" s="90">
        <f t="shared" ref="V71:AI74" si="50">V31/R31-1</f>
        <v>0.21131501981076495</v>
      </c>
      <c r="W71" s="90">
        <f t="shared" si="50"/>
        <v>9.9763230864537977E-3</v>
      </c>
      <c r="X71" s="90">
        <f t="shared" si="50"/>
        <v>1.4499427168598533E-2</v>
      </c>
      <c r="Y71" s="90">
        <f t="shared" si="50"/>
        <v>2.092523718766337E-2</v>
      </c>
      <c r="Z71" s="90">
        <f t="shared" si="50"/>
        <v>2.9125574872264304E-2</v>
      </c>
      <c r="AA71" s="90">
        <f t="shared" si="50"/>
        <v>8.4826459603892124E-2</v>
      </c>
      <c r="AB71" s="90">
        <f t="shared" si="50"/>
        <v>5.5144211215124805E-2</v>
      </c>
      <c r="AC71" s="90">
        <f t="shared" si="50"/>
        <v>5.0802543669432598E-2</v>
      </c>
      <c r="AD71" s="90">
        <f t="shared" si="50"/>
        <v>5.9442148264132966E-2</v>
      </c>
      <c r="AE71" s="90">
        <f t="shared" si="50"/>
        <v>2.7021960743763618E-2</v>
      </c>
      <c r="AF71" s="90">
        <f t="shared" si="50"/>
        <v>5.1191232990215108E-2</v>
      </c>
      <c r="AG71" s="90">
        <f t="shared" si="50"/>
        <v>6.9786675411691146E-2</v>
      </c>
      <c r="AH71" s="367">
        <f t="shared" si="50"/>
        <v>6.5004860277518173E-2</v>
      </c>
      <c r="AI71" s="407">
        <f t="shared" si="48"/>
        <v>0.10449973989833583</v>
      </c>
    </row>
    <row r="72" spans="2:35">
      <c r="B72" s="29" t="s">
        <v>4</v>
      </c>
      <c r="G72" s="37">
        <f t="shared" si="46"/>
        <v>-4.5490642463760778E-2</v>
      </c>
      <c r="H72" s="37">
        <f t="shared" si="46"/>
        <v>-2.7378890558254931E-2</v>
      </c>
      <c r="I72" s="37">
        <f t="shared" si="46"/>
        <v>-1.9240749356719045E-2</v>
      </c>
      <c r="J72" s="37">
        <f t="shared" si="46"/>
        <v>-1.1629213611592193E-2</v>
      </c>
      <c r="K72" s="37">
        <f t="shared" si="46"/>
        <v>-9.4170294137544408E-3</v>
      </c>
      <c r="L72" s="37">
        <f t="shared" si="46"/>
        <v>-9.0892596222495237E-2</v>
      </c>
      <c r="M72" s="37">
        <f t="shared" si="46"/>
        <v>-7.5788679281463489E-2</v>
      </c>
      <c r="N72" s="37">
        <f t="shared" si="46"/>
        <v>-8.8424994799409684E-2</v>
      </c>
      <c r="O72" s="90">
        <f t="shared" si="46"/>
        <v>-0.13574359894952215</v>
      </c>
      <c r="P72" s="90">
        <f t="shared" si="47"/>
        <v>-0.19631309088976612</v>
      </c>
      <c r="Q72" s="90">
        <f t="shared" si="47"/>
        <v>-4.401754006526315E-2</v>
      </c>
      <c r="R72" s="90">
        <f t="shared" si="47"/>
        <v>6.1145793480461119E-2</v>
      </c>
      <c r="S72" s="90">
        <f t="shared" si="49"/>
        <v>0.39318720262856011</v>
      </c>
      <c r="T72" s="90">
        <f t="shared" si="49"/>
        <v>0.67976814203570179</v>
      </c>
      <c r="U72" s="90">
        <f t="shared" si="49"/>
        <v>0.39010914350969195</v>
      </c>
      <c r="V72" s="90">
        <f t="shared" si="50"/>
        <v>0.25109181053543361</v>
      </c>
      <c r="W72" s="90">
        <f t="shared" si="50"/>
        <v>2.961890469489914E-3</v>
      </c>
      <c r="X72" s="90">
        <f t="shared" si="50"/>
        <v>-4.4711614251646825E-3</v>
      </c>
      <c r="Y72" s="90">
        <f t="shared" si="50"/>
        <v>-7.7308812752348022E-3</v>
      </c>
      <c r="Z72" s="90">
        <f t="shared" si="50"/>
        <v>-4.1799932247362781E-3</v>
      </c>
      <c r="AA72" s="90">
        <f t="shared" si="50"/>
        <v>2.8063803744072136E-2</v>
      </c>
      <c r="AB72" s="90">
        <f t="shared" si="50"/>
        <v>-5.0525981975356737E-3</v>
      </c>
      <c r="AC72" s="90">
        <f t="shared" si="50"/>
        <v>-2.1274501095501774E-3</v>
      </c>
      <c r="AD72" s="90">
        <f t="shared" si="50"/>
        <v>1.3555195619179061E-2</v>
      </c>
      <c r="AE72" s="90">
        <f t="shared" si="50"/>
        <v>-1.5431789096462922E-2</v>
      </c>
      <c r="AF72" s="90">
        <f t="shared" si="50"/>
        <v>-2.4243751478285613E-3</v>
      </c>
      <c r="AG72" s="90">
        <f t="shared" si="50"/>
        <v>1.4193022038281766E-2</v>
      </c>
      <c r="AH72" s="367">
        <f t="shared" si="50"/>
        <v>6.1673029167834681E-3</v>
      </c>
      <c r="AI72" s="407">
        <f t="shared" si="48"/>
        <v>1.5407028206162021E-2</v>
      </c>
    </row>
    <row r="73" spans="2:35">
      <c r="B73" s="29" t="s">
        <v>5</v>
      </c>
      <c r="G73" s="37">
        <f t="shared" si="46"/>
        <v>2.5088688012456561E-2</v>
      </c>
      <c r="H73" s="37">
        <f t="shared" si="46"/>
        <v>3.865063464638685E-2</v>
      </c>
      <c r="I73" s="37">
        <f t="shared" si="46"/>
        <v>3.3970152355807581E-2</v>
      </c>
      <c r="J73" s="37">
        <f t="shared" si="46"/>
        <v>4.0900372168281685E-2</v>
      </c>
      <c r="K73" s="37">
        <f t="shared" si="46"/>
        <v>2.3496881004295922E-2</v>
      </c>
      <c r="L73" s="37">
        <f t="shared" si="46"/>
        <v>2.3751306050420196E-2</v>
      </c>
      <c r="M73" s="37">
        <f t="shared" si="46"/>
        <v>3.5639688831084815E-2</v>
      </c>
      <c r="N73" s="37">
        <f t="shared" si="46"/>
        <v>3.4427441105579382E-2</v>
      </c>
      <c r="O73" s="90">
        <f t="shared" si="46"/>
        <v>-4.7631705188032947E-2</v>
      </c>
      <c r="P73" s="90">
        <f t="shared" si="47"/>
        <v>-5.8483854198605467E-2</v>
      </c>
      <c r="Q73" s="90">
        <f t="shared" si="47"/>
        <v>-1.2243092630680463E-3</v>
      </c>
      <c r="R73" s="90">
        <f t="shared" si="47"/>
        <v>1.3119142109048409E-2</v>
      </c>
      <c r="S73" s="90">
        <f t="shared" si="49"/>
        <v>0.21686762632278067</v>
      </c>
      <c r="T73" s="90">
        <f t="shared" si="49"/>
        <v>0.1835533620068952</v>
      </c>
      <c r="U73" s="90">
        <f t="shared" si="49"/>
        <v>0.12170652713005126</v>
      </c>
      <c r="V73" s="90">
        <f t="shared" si="50"/>
        <v>9.9233279475911651E-2</v>
      </c>
      <c r="W73" s="90">
        <f t="shared" si="50"/>
        <v>2.4510164109870614E-2</v>
      </c>
      <c r="X73" s="90">
        <f t="shared" si="50"/>
        <v>4.9357370980842363E-2</v>
      </c>
      <c r="Y73" s="90">
        <f t="shared" si="50"/>
        <v>4.8464981498755444E-2</v>
      </c>
      <c r="Z73" s="90">
        <f t="shared" si="50"/>
        <v>4.6569002323728403E-2</v>
      </c>
      <c r="AA73" s="90">
        <f t="shared" si="50"/>
        <v>6.1383299510160416E-2</v>
      </c>
      <c r="AB73" s="90">
        <f t="shared" si="50"/>
        <v>5.4401677829464701E-2</v>
      </c>
      <c r="AC73" s="90">
        <f t="shared" si="50"/>
        <v>3.957806576910361E-2</v>
      </c>
      <c r="AD73" s="90">
        <f t="shared" si="50"/>
        <v>3.5949760011625198E-2</v>
      </c>
      <c r="AE73" s="90">
        <f t="shared" si="50"/>
        <v>1.0339291843316278E-2</v>
      </c>
      <c r="AF73" s="90">
        <f t="shared" si="50"/>
        <v>2.1986842358648007E-2</v>
      </c>
      <c r="AG73" s="90">
        <f t="shared" si="50"/>
        <v>3.197025723100122E-2</v>
      </c>
      <c r="AH73" s="367">
        <f t="shared" si="50"/>
        <v>4.2391130257508181E-2</v>
      </c>
      <c r="AI73" s="407">
        <f t="shared" si="48"/>
        <v>5.1499317280372159E-2</v>
      </c>
    </row>
    <row r="74" spans="2:35">
      <c r="B74" s="53" t="s">
        <v>30</v>
      </c>
      <c r="G74" s="37">
        <f t="shared" si="46"/>
        <v>4.7329905287693208E-2</v>
      </c>
      <c r="H74" s="37">
        <f t="shared" si="46"/>
        <v>4.5672571859341815E-2</v>
      </c>
      <c r="I74" s="37">
        <f t="shared" si="46"/>
        <v>4.360355658507431E-2</v>
      </c>
      <c r="J74" s="37">
        <f t="shared" si="46"/>
        <v>4.8232287446963396E-2</v>
      </c>
      <c r="K74" s="37">
        <f t="shared" si="46"/>
        <v>2.1470007830469706E-2</v>
      </c>
      <c r="L74" s="37">
        <f t="shared" si="46"/>
        <v>5.0248875298302575E-2</v>
      </c>
      <c r="M74" s="37">
        <f t="shared" si="46"/>
        <v>6.881188439678998E-2</v>
      </c>
      <c r="N74" s="37">
        <f t="shared" si="46"/>
        <v>6.5412503285322998E-2</v>
      </c>
      <c r="O74" s="90">
        <f t="shared" si="46"/>
        <v>1.7217631507074227E-2</v>
      </c>
      <c r="P74" s="90">
        <f t="shared" si="47"/>
        <v>-0.19208294695558703</v>
      </c>
      <c r="Q74" s="90">
        <f t="shared" si="47"/>
        <v>-7.8182007559556732E-2</v>
      </c>
      <c r="R74" s="90">
        <f t="shared" si="47"/>
        <v>-8.05756917705025E-3</v>
      </c>
      <c r="S74" s="90">
        <f t="shared" si="49"/>
        <v>0.25291351056524625</v>
      </c>
      <c r="T74" s="90">
        <f t="shared" si="49"/>
        <v>0.57921491143491788</v>
      </c>
      <c r="U74" s="90">
        <f t="shared" si="49"/>
        <v>0.3489550199320377</v>
      </c>
      <c r="V74" s="90">
        <f t="shared" si="50"/>
        <v>0.23550661642891368</v>
      </c>
      <c r="W74" s="90">
        <f t="shared" si="50"/>
        <v>1.3475118201119463E-2</v>
      </c>
      <c r="X74" s="90">
        <f t="shared" si="50"/>
        <v>9.2454925119640485E-3</v>
      </c>
      <c r="Y74" s="90">
        <f t="shared" si="50"/>
        <v>1.5511114533952597E-2</v>
      </c>
      <c r="Z74" s="90">
        <f t="shared" si="50"/>
        <v>2.4191657593980676E-2</v>
      </c>
      <c r="AA74" s="90">
        <f t="shared" si="50"/>
        <v>0.19641866892674242</v>
      </c>
      <c r="AB74" s="90">
        <f t="shared" si="50"/>
        <v>0.17341978079742204</v>
      </c>
      <c r="AC74" s="90">
        <f t="shared" si="50"/>
        <v>0.17391964248724401</v>
      </c>
      <c r="AD74" s="90">
        <f t="shared" si="50"/>
        <v>0.20760285100685971</v>
      </c>
      <c r="AE74" s="90">
        <f t="shared" si="50"/>
        <v>0.16170034028822489</v>
      </c>
      <c r="AF74" s="90">
        <f t="shared" si="50"/>
        <v>0.17063779021005088</v>
      </c>
      <c r="AG74" s="90">
        <f t="shared" si="50"/>
        <v>0.18946091091837713</v>
      </c>
      <c r="AH74" s="367">
        <f t="shared" si="50"/>
        <v>0.16248527759992792</v>
      </c>
      <c r="AI74" s="407">
        <f t="shared" si="50"/>
        <v>0.10358572888001083</v>
      </c>
    </row>
    <row r="75" spans="2:35">
      <c r="B75" s="28" t="s">
        <v>6</v>
      </c>
      <c r="G75" s="37"/>
      <c r="H75" s="37"/>
      <c r="I75" s="37"/>
      <c r="J75" s="37"/>
      <c r="K75" s="37"/>
      <c r="L75" s="37"/>
      <c r="M75" s="37"/>
      <c r="N75" s="37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367"/>
      <c r="AI75" s="407"/>
    </row>
    <row r="76" spans="2:35" hidden="1">
      <c r="B76" s="29"/>
      <c r="G76" s="37"/>
      <c r="H76" s="37"/>
      <c r="I76" s="37"/>
      <c r="J76" s="37"/>
      <c r="K76" s="37"/>
      <c r="L76" s="37"/>
      <c r="M76" s="37"/>
      <c r="N76" s="37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367"/>
      <c r="AI76" s="407"/>
    </row>
    <row r="77" spans="2:35">
      <c r="B77" s="29" t="s">
        <v>3</v>
      </c>
      <c r="G77" s="37">
        <f t="shared" ref="G77:O80" si="51">G37/C37-1</f>
        <v>6.8181496749466497E-2</v>
      </c>
      <c r="H77" s="37">
        <f t="shared" si="51"/>
        <v>7.7056995262576367E-2</v>
      </c>
      <c r="I77" s="37">
        <f t="shared" si="51"/>
        <v>8.170319200442E-2</v>
      </c>
      <c r="J77" s="37">
        <f t="shared" si="51"/>
        <v>9.5112429855119585E-2</v>
      </c>
      <c r="K77" s="37">
        <f t="shared" si="51"/>
        <v>0.11598856190736551</v>
      </c>
      <c r="L77" s="37">
        <f t="shared" si="51"/>
        <v>0.19054402139652082</v>
      </c>
      <c r="M77" s="37">
        <f t="shared" si="51"/>
        <v>0.24639213883869693</v>
      </c>
      <c r="N77" s="37">
        <f t="shared" si="51"/>
        <v>0.24442215547232204</v>
      </c>
      <c r="O77" s="90">
        <f t="shared" si="51"/>
        <v>0.20992459106188788</v>
      </c>
      <c r="P77" s="90">
        <f t="shared" ref="P77:U80" si="52">P37/L37-1</f>
        <v>-0.19275558717316554</v>
      </c>
      <c r="Q77" s="90">
        <f t="shared" si="52"/>
        <v>-0.10883455105278295</v>
      </c>
      <c r="R77" s="90">
        <f t="shared" si="52"/>
        <v>-2.8385473357341873E-2</v>
      </c>
      <c r="S77" s="90">
        <f t="shared" si="52"/>
        <v>0.28340813914948138</v>
      </c>
      <c r="T77" s="90">
        <f t="shared" si="52"/>
        <v>0.83943934426072575</v>
      </c>
      <c r="U77" s="90">
        <f t="shared" si="52"/>
        <v>0.57730199799345394</v>
      </c>
      <c r="V77" s="90">
        <f t="shared" ref="V77:AI80" si="53">V37/R37-1</f>
        <v>0.43776065460224234</v>
      </c>
      <c r="W77" s="90">
        <f t="shared" si="53"/>
        <v>0.14087622451390036</v>
      </c>
      <c r="X77" s="90">
        <f t="shared" si="53"/>
        <v>0.14409688235969287</v>
      </c>
      <c r="Y77" s="90">
        <f t="shared" si="53"/>
        <v>0.15873762663468538</v>
      </c>
      <c r="Z77" s="90">
        <f t="shared" si="53"/>
        <v>0.16056171895086924</v>
      </c>
      <c r="AA77" s="90">
        <f t="shared" si="53"/>
        <v>0.20425475907111279</v>
      </c>
      <c r="AB77" s="90">
        <f t="shared" si="53"/>
        <v>0.17796961558410351</v>
      </c>
      <c r="AC77" s="90">
        <f t="shared" si="53"/>
        <v>0.16359990798376178</v>
      </c>
      <c r="AD77" s="90">
        <f t="shared" si="53"/>
        <v>0.15740090547709906</v>
      </c>
      <c r="AE77" s="90">
        <f t="shared" si="53"/>
        <v>8.4295790483324362E-2</v>
      </c>
      <c r="AF77" s="90">
        <f t="shared" si="53"/>
        <v>8.6841826763829566E-2</v>
      </c>
      <c r="AG77" s="90">
        <f t="shared" si="53"/>
        <v>9.7943574165259895E-2</v>
      </c>
      <c r="AH77" s="367">
        <f t="shared" si="53"/>
        <v>8.7659393946358355E-2</v>
      </c>
      <c r="AI77" s="407">
        <f t="shared" si="53"/>
        <v>6.9039435228059221E-2</v>
      </c>
    </row>
    <row r="78" spans="2:35">
      <c r="B78" s="29" t="s">
        <v>4</v>
      </c>
      <c r="G78" s="37">
        <f t="shared" si="51"/>
        <v>4.928489232151323E-2</v>
      </c>
      <c r="H78" s="37">
        <f t="shared" si="51"/>
        <v>5.3235570574627022E-2</v>
      </c>
      <c r="I78" s="37">
        <f t="shared" si="51"/>
        <v>6.1675755193012494E-2</v>
      </c>
      <c r="J78" s="37">
        <f t="shared" si="51"/>
        <v>7.3528723477445324E-2</v>
      </c>
      <c r="K78" s="37">
        <f t="shared" si="51"/>
        <v>8.84654152609885E-2</v>
      </c>
      <c r="L78" s="37">
        <f t="shared" si="51"/>
        <v>-3.4931746899387051E-3</v>
      </c>
      <c r="M78" s="37">
        <f t="shared" si="51"/>
        <v>2.2204231809568986E-2</v>
      </c>
      <c r="N78" s="37">
        <f t="shared" si="51"/>
        <v>1.4299399319684492E-2</v>
      </c>
      <c r="O78" s="90">
        <f t="shared" si="51"/>
        <v>-9.6159309282260241E-2</v>
      </c>
      <c r="P78" s="90">
        <f t="shared" si="52"/>
        <v>-0.24997294623976629</v>
      </c>
      <c r="Q78" s="90">
        <f t="shared" si="52"/>
        <v>-6.1032054958079174E-2</v>
      </c>
      <c r="R78" s="90">
        <f t="shared" si="52"/>
        <v>8.622800904876593E-2</v>
      </c>
      <c r="S78" s="90">
        <f t="shared" si="52"/>
        <v>0.60916667065759889</v>
      </c>
      <c r="T78" s="90">
        <f t="shared" si="52"/>
        <v>1.2123940275018419</v>
      </c>
      <c r="U78" s="90">
        <f t="shared" si="52"/>
        <v>0.71928381325685109</v>
      </c>
      <c r="V78" s="90">
        <f t="shared" si="53"/>
        <v>0.47776743310602554</v>
      </c>
      <c r="W78" s="90">
        <f t="shared" si="53"/>
        <v>2.1012752701244475E-2</v>
      </c>
      <c r="X78" s="90">
        <f t="shared" si="53"/>
        <v>2.7728909457176432E-2</v>
      </c>
      <c r="Y78" s="90">
        <f t="shared" si="53"/>
        <v>3.168541201085695E-2</v>
      </c>
      <c r="Z78" s="90">
        <f t="shared" si="53"/>
        <v>3.2420369824212258E-2</v>
      </c>
      <c r="AA78" s="90">
        <f t="shared" si="53"/>
        <v>0.15290986803035955</v>
      </c>
      <c r="AB78" s="90">
        <f t="shared" si="53"/>
        <v>0.10017828021393638</v>
      </c>
      <c r="AC78" s="90">
        <f t="shared" si="53"/>
        <v>0.10388595439977033</v>
      </c>
      <c r="AD78" s="90">
        <f t="shared" si="53"/>
        <v>0.10120366919723267</v>
      </c>
      <c r="AE78" s="90">
        <f t="shared" si="53"/>
        <v>4.7512811164558411E-2</v>
      </c>
      <c r="AF78" s="90">
        <f t="shared" si="53"/>
        <v>3.7304584685314612E-2</v>
      </c>
      <c r="AG78" s="90">
        <f t="shared" si="53"/>
        <v>4.5099744431126521E-2</v>
      </c>
      <c r="AH78" s="367">
        <f t="shared" si="53"/>
        <v>4.5900866794574169E-2</v>
      </c>
      <c r="AI78" s="407">
        <f t="shared" si="53"/>
        <v>5.2438374237845586E-2</v>
      </c>
    </row>
    <row r="79" spans="2:35">
      <c r="B79" s="29" t="s">
        <v>5</v>
      </c>
      <c r="G79" s="37">
        <f t="shared" si="51"/>
        <v>0.11688636017377796</v>
      </c>
      <c r="H79" s="37">
        <f t="shared" si="51"/>
        <v>9.3429787552115284E-2</v>
      </c>
      <c r="I79" s="37">
        <f t="shared" si="51"/>
        <v>7.5268507552253672E-2</v>
      </c>
      <c r="J79" s="37">
        <f t="shared" si="51"/>
        <v>8.2045721853341247E-2</v>
      </c>
      <c r="K79" s="37">
        <f t="shared" si="51"/>
        <v>2.6016846548515549E-2</v>
      </c>
      <c r="L79" s="37">
        <f t="shared" si="51"/>
        <v>5.5652095823544911E-2</v>
      </c>
      <c r="M79" s="37">
        <f t="shared" si="51"/>
        <v>8.2810596599263153E-2</v>
      </c>
      <c r="N79" s="37">
        <f t="shared" si="51"/>
        <v>7.7181972316775038E-2</v>
      </c>
      <c r="O79" s="90">
        <f t="shared" si="51"/>
        <v>6.3267959511016159E-2</v>
      </c>
      <c r="P79" s="90">
        <f t="shared" si="52"/>
        <v>-9.1680908971627395E-2</v>
      </c>
      <c r="Q79" s="90">
        <f t="shared" si="52"/>
        <v>-1.2417410538095086E-2</v>
      </c>
      <c r="R79" s="90">
        <f t="shared" si="52"/>
        <v>-1.2682165144986546E-2</v>
      </c>
      <c r="S79" s="90">
        <f t="shared" si="52"/>
        <v>0.27504612370864301</v>
      </c>
      <c r="T79" s="90">
        <f t="shared" si="52"/>
        <v>0.38580698557533677</v>
      </c>
      <c r="U79" s="90">
        <f t="shared" si="52"/>
        <v>0.27974156700407793</v>
      </c>
      <c r="V79" s="90">
        <f t="shared" si="53"/>
        <v>0.27234728077439807</v>
      </c>
      <c r="W79" s="90">
        <f t="shared" si="53"/>
        <v>8.41827179968615E-2</v>
      </c>
      <c r="X79" s="90">
        <f t="shared" si="53"/>
        <v>0.12233078452099488</v>
      </c>
      <c r="Y79" s="90">
        <f t="shared" si="53"/>
        <v>9.9322417483558079E-2</v>
      </c>
      <c r="Z79" s="90">
        <f t="shared" si="53"/>
        <v>0.10547168365926085</v>
      </c>
      <c r="AA79" s="90">
        <f t="shared" si="53"/>
        <v>9.8092316904833332E-2</v>
      </c>
      <c r="AB79" s="90">
        <f t="shared" si="53"/>
        <v>0.10141852923555272</v>
      </c>
      <c r="AC79" s="90">
        <f t="shared" si="53"/>
        <v>9.2356033977938123E-2</v>
      </c>
      <c r="AD79" s="90">
        <f t="shared" si="53"/>
        <v>9.2093354856375376E-2</v>
      </c>
      <c r="AE79" s="90">
        <f t="shared" si="53"/>
        <v>7.5350480325777403E-2</v>
      </c>
      <c r="AF79" s="90">
        <f t="shared" si="53"/>
        <v>7.9343254995660306E-2</v>
      </c>
      <c r="AG79" s="90">
        <f t="shared" si="53"/>
        <v>9.8459453430301158E-2</v>
      </c>
      <c r="AH79" s="367">
        <f t="shared" si="53"/>
        <v>9.5299803761268453E-2</v>
      </c>
      <c r="AI79" s="407">
        <f t="shared" si="53"/>
        <v>8.670313365290494E-2</v>
      </c>
    </row>
    <row r="80" spans="2:35">
      <c r="B80" s="53" t="s">
        <v>30</v>
      </c>
      <c r="G80" s="37">
        <f t="shared" si="51"/>
        <v>0.15068733188418415</v>
      </c>
      <c r="H80" s="37">
        <f t="shared" si="51"/>
        <v>0.163206921736472</v>
      </c>
      <c r="I80" s="37">
        <f t="shared" si="51"/>
        <v>0.17974088444313008</v>
      </c>
      <c r="J80" s="37">
        <f t="shared" si="51"/>
        <v>0.2052543911262763</v>
      </c>
      <c r="K80" s="37">
        <f t="shared" si="51"/>
        <v>0.24697807923013526</v>
      </c>
      <c r="L80" s="37">
        <f t="shared" si="51"/>
        <v>0.25548923291263703</v>
      </c>
      <c r="M80" s="37">
        <f>M40/I40-1</f>
        <v>0.2837775121230468</v>
      </c>
      <c r="N80" s="37">
        <f>N40/J40-1</f>
        <v>0.25660650834178367</v>
      </c>
      <c r="O80" s="90">
        <f>O40/K40-1</f>
        <v>0.11358887945534524</v>
      </c>
      <c r="P80" s="90">
        <f t="shared" si="52"/>
        <v>-0.17636597355898842</v>
      </c>
      <c r="Q80" s="90">
        <f t="shared" si="52"/>
        <v>-6.1546197207198561E-2</v>
      </c>
      <c r="R80" s="90">
        <f t="shared" si="52"/>
        <v>2.9378702799632839E-2</v>
      </c>
      <c r="S80" s="90">
        <f t="shared" si="52"/>
        <v>0.3869337334320353</v>
      </c>
      <c r="T80" s="90">
        <f t="shared" si="52"/>
        <v>0.90803784681583033</v>
      </c>
      <c r="U80" s="90">
        <f t="shared" si="52"/>
        <v>0.61017012359253631</v>
      </c>
      <c r="V80" s="90">
        <f t="shared" si="53"/>
        <v>0.46276147504982235</v>
      </c>
      <c r="W80" s="90">
        <f t="shared" si="53"/>
        <v>0.16731955394611453</v>
      </c>
      <c r="X80" s="90">
        <f t="shared" si="53"/>
        <v>0.15522806939996459</v>
      </c>
      <c r="Y80" s="90">
        <f t="shared" si="53"/>
        <v>0.15742843518718508</v>
      </c>
      <c r="Z80" s="90">
        <f t="shared" si="53"/>
        <v>0.14822402022386694</v>
      </c>
      <c r="AA80" s="90">
        <f t="shared" si="53"/>
        <v>0.21476678968804452</v>
      </c>
      <c r="AB80" s="90">
        <f t="shared" si="53"/>
        <v>0.19539399381429479</v>
      </c>
      <c r="AC80" s="90">
        <f t="shared" si="53"/>
        <v>0.18668166483737392</v>
      </c>
      <c r="AD80" s="90">
        <f t="shared" si="53"/>
        <v>0.21198528901768499</v>
      </c>
      <c r="AE80" s="90">
        <f t="shared" si="53"/>
        <v>0.17188391010872106</v>
      </c>
      <c r="AF80" s="90">
        <f t="shared" si="53"/>
        <v>0.13281154393356576</v>
      </c>
      <c r="AG80" s="90">
        <f t="shared" si="53"/>
        <v>0.12359902251862365</v>
      </c>
      <c r="AH80" s="367">
        <f t="shared" si="53"/>
        <v>8.4213277000540154E-2</v>
      </c>
      <c r="AI80" s="407">
        <f t="shared" si="53"/>
        <v>-3.0937897658140034E-2</v>
      </c>
    </row>
    <row r="81" spans="2:35">
      <c r="B81" s="28" t="s">
        <v>7</v>
      </c>
      <c r="G81" s="37"/>
      <c r="H81" s="37"/>
      <c r="I81" s="37"/>
      <c r="J81" s="37"/>
      <c r="K81" s="37"/>
      <c r="L81" s="37"/>
      <c r="M81" s="37"/>
      <c r="N81" s="37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367"/>
      <c r="AI81" s="407"/>
    </row>
    <row r="82" spans="2:35">
      <c r="B82" s="29" t="s">
        <v>1</v>
      </c>
      <c r="G82" s="37">
        <f t="shared" ref="G82:O86" si="54">G42/C42-1</f>
        <v>7.4500315622150204E-3</v>
      </c>
      <c r="H82" s="37">
        <f t="shared" si="54"/>
        <v>7.032654781065073E-3</v>
      </c>
      <c r="I82" s="37">
        <f t="shared" si="54"/>
        <v>2.58517089747623E-3</v>
      </c>
      <c r="J82" s="37">
        <f t="shared" si="54"/>
        <v>7.2428958657630993E-3</v>
      </c>
      <c r="K82" s="37">
        <f t="shared" si="54"/>
        <v>-6.9632038661522344E-3</v>
      </c>
      <c r="L82" s="37">
        <f t="shared" si="54"/>
        <v>-1.709303079265756E-3</v>
      </c>
      <c r="M82" s="37">
        <f t="shared" si="54"/>
        <v>5.7576526291913677E-3</v>
      </c>
      <c r="N82" s="37">
        <f t="shared" si="54"/>
        <v>1.0392468011162226E-3</v>
      </c>
      <c r="O82" s="90">
        <f t="shared" si="54"/>
        <v>-5.2809609674511204E-2</v>
      </c>
      <c r="P82" s="90">
        <f t="shared" ref="P82:U86" si="55">P42/L42-1</f>
        <v>-0.23007344813310127</v>
      </c>
      <c r="Q82" s="90">
        <f t="shared" si="55"/>
        <v>-0.14076907618331191</v>
      </c>
      <c r="R82" s="90">
        <f t="shared" si="55"/>
        <v>-9.1236845244241693E-2</v>
      </c>
      <c r="S82" s="90">
        <f>S42/O42-1</f>
        <v>0.10791527691418823</v>
      </c>
      <c r="T82" s="90">
        <f>T42/P42-1</f>
        <v>0.37435114293680249</v>
      </c>
      <c r="U82" s="90">
        <f>U42/Q42-1</f>
        <v>0.21510664788291511</v>
      </c>
      <c r="V82" s="90">
        <f t="shared" ref="V82:AI86" si="56">V42/R42-1</f>
        <v>0.1435029098666496</v>
      </c>
      <c r="W82" s="90">
        <f t="shared" si="56"/>
        <v>5.3506072179303255E-2</v>
      </c>
      <c r="X82" s="90">
        <f>X42/T42-1</f>
        <v>2.3974729768151848E-2</v>
      </c>
      <c r="Y82" s="90">
        <f>Y42/U42-1</f>
        <v>1.6972272343592776E-2</v>
      </c>
      <c r="Z82" s="90">
        <f>Z42/V42-1</f>
        <v>1.2679750505087295E-2</v>
      </c>
      <c r="AA82" s="90">
        <f t="shared" si="56"/>
        <v>-2.5598567357395519E-3</v>
      </c>
      <c r="AB82" s="90">
        <f>AB42/X42-1</f>
        <v>2.560215586783654E-3</v>
      </c>
      <c r="AC82" s="90">
        <f>AC42/Y42-1</f>
        <v>7.5523905550363146E-3</v>
      </c>
      <c r="AD82" s="90">
        <f>AD42/Z42-1</f>
        <v>1.550942648289988E-2</v>
      </c>
      <c r="AE82" s="90">
        <f t="shared" si="56"/>
        <v>1.0212296988752589E-2</v>
      </c>
      <c r="AF82" s="90">
        <f t="shared" si="56"/>
        <v>2.3852799671413294E-2</v>
      </c>
      <c r="AG82" s="90">
        <f t="shared" si="56"/>
        <v>3.6080766781619422E-2</v>
      </c>
      <c r="AH82" s="367">
        <f t="shared" si="56"/>
        <v>3.8505218994836721E-2</v>
      </c>
      <c r="AI82" s="407">
        <f t="shared" si="56"/>
        <v>5.3234559494432121E-2</v>
      </c>
    </row>
    <row r="83" spans="2:35">
      <c r="B83" s="29" t="s">
        <v>3</v>
      </c>
      <c r="G83" s="37">
        <f t="shared" si="54"/>
        <v>-1.8401300891081052E-3</v>
      </c>
      <c r="H83" s="37">
        <f t="shared" si="54"/>
        <v>6.1996154200869569E-3</v>
      </c>
      <c r="I83" s="37">
        <f t="shared" si="54"/>
        <v>7.9714566282915733E-3</v>
      </c>
      <c r="J83" s="37">
        <f t="shared" si="54"/>
        <v>1.4567942279269497E-2</v>
      </c>
      <c r="K83" s="37">
        <f t="shared" si="54"/>
        <v>3.5230962416636924E-3</v>
      </c>
      <c r="L83" s="37">
        <f t="shared" si="54"/>
        <v>7.7613653900820978E-2</v>
      </c>
      <c r="M83" s="37">
        <f t="shared" si="54"/>
        <v>0.11477688424082833</v>
      </c>
      <c r="N83" s="37">
        <f t="shared" si="54"/>
        <v>0.12039523986541512</v>
      </c>
      <c r="O83" s="90">
        <f t="shared" si="54"/>
        <v>0.11610543030864995</v>
      </c>
      <c r="P83" s="90">
        <f t="shared" si="55"/>
        <v>-0.19476796968350574</v>
      </c>
      <c r="Q83" s="90">
        <f t="shared" si="55"/>
        <v>-0.10082629029405776</v>
      </c>
      <c r="R83" s="90">
        <f t="shared" si="55"/>
        <v>-4.5078525486617282E-2</v>
      </c>
      <c r="S83" s="90">
        <f t="shared" si="55"/>
        <v>0.18854780861311293</v>
      </c>
      <c r="T83" s="90">
        <f t="shared" si="55"/>
        <v>0.55350035647504559</v>
      </c>
      <c r="U83" s="90">
        <f t="shared" si="55"/>
        <v>0.33823148947808424</v>
      </c>
      <c r="V83" s="90">
        <f t="shared" si="56"/>
        <v>0.23753671677613175</v>
      </c>
      <c r="W83" s="90">
        <f t="shared" si="56"/>
        <v>2.6872959539030461E-2</v>
      </c>
      <c r="X83" s="90">
        <f t="shared" si="56"/>
        <v>3.1283233240583908E-2</v>
      </c>
      <c r="Y83" s="90">
        <f t="shared" si="56"/>
        <v>3.9017913172467944E-2</v>
      </c>
      <c r="Z83" s="90">
        <f t="shared" si="56"/>
        <v>4.680793178303011E-2</v>
      </c>
      <c r="AA83" s="90">
        <f t="shared" si="56"/>
        <v>0.10195380282166333</v>
      </c>
      <c r="AB83" s="90">
        <f t="shared" si="56"/>
        <v>7.2791054419554246E-2</v>
      </c>
      <c r="AC83" s="90">
        <f t="shared" si="56"/>
        <v>6.731742925467521E-2</v>
      </c>
      <c r="AD83" s="90">
        <f t="shared" si="56"/>
        <v>7.4052808644804902E-2</v>
      </c>
      <c r="AE83" s="90">
        <f t="shared" si="56"/>
        <v>3.5998190487476878E-2</v>
      </c>
      <c r="AF83" s="90">
        <f t="shared" si="56"/>
        <v>5.6815481952980251E-2</v>
      </c>
      <c r="AG83" s="90">
        <f t="shared" si="56"/>
        <v>7.4281073254374386E-2</v>
      </c>
      <c r="AH83" s="367">
        <f t="shared" si="56"/>
        <v>6.864602133070874E-2</v>
      </c>
      <c r="AI83" s="407">
        <f t="shared" si="56"/>
        <v>9.8683142923192468E-2</v>
      </c>
    </row>
    <row r="84" spans="2:35">
      <c r="B84" s="29" t="s">
        <v>4</v>
      </c>
      <c r="G84" s="37">
        <f t="shared" si="54"/>
        <v>-3.4913671233580024E-2</v>
      </c>
      <c r="H84" s="37">
        <f t="shared" si="54"/>
        <v>-1.818909162109883E-2</v>
      </c>
      <c r="I84" s="37">
        <f t="shared" si="54"/>
        <v>-9.7486351644177072E-3</v>
      </c>
      <c r="J84" s="37">
        <f t="shared" si="54"/>
        <v>-1.4597268398197638E-3</v>
      </c>
      <c r="K84" s="37">
        <f t="shared" si="54"/>
        <v>2.4597076911467841E-3</v>
      </c>
      <c r="L84" s="37">
        <f t="shared" si="54"/>
        <v>-8.020452651855281E-2</v>
      </c>
      <c r="M84" s="37">
        <f t="shared" si="54"/>
        <v>-6.346424622648994E-2</v>
      </c>
      <c r="N84" s="37">
        <f t="shared" si="54"/>
        <v>-7.523648958855067E-2</v>
      </c>
      <c r="O84" s="90">
        <f t="shared" si="54"/>
        <v>-0.13052849582951853</v>
      </c>
      <c r="P84" s="90">
        <f t="shared" si="55"/>
        <v>-0.20342242993915738</v>
      </c>
      <c r="Q84" s="90">
        <f t="shared" si="55"/>
        <v>-4.6353176140231378E-2</v>
      </c>
      <c r="R84" s="90">
        <f t="shared" si="55"/>
        <v>6.4677815206270806E-2</v>
      </c>
      <c r="S84" s="90">
        <f t="shared" si="55"/>
        <v>0.4227665813268533</v>
      </c>
      <c r="T84" s="90">
        <f t="shared" si="55"/>
        <v>0.74621138992175684</v>
      </c>
      <c r="U84" s="90">
        <f t="shared" si="55"/>
        <v>0.43460045536785219</v>
      </c>
      <c r="V84" s="90">
        <f t="shared" si="56"/>
        <v>0.28365786012599759</v>
      </c>
      <c r="W84" s="90">
        <f t="shared" si="56"/>
        <v>5.7579209735130199E-3</v>
      </c>
      <c r="X84" s="90">
        <f t="shared" si="56"/>
        <v>6.1805678842352663E-4</v>
      </c>
      <c r="Y84" s="90">
        <f t="shared" si="56"/>
        <v>-1.3461710144676564E-3</v>
      </c>
      <c r="Z84" s="90">
        <f t="shared" si="56"/>
        <v>1.8734498523029774E-3</v>
      </c>
      <c r="AA84" s="90">
        <f t="shared" si="56"/>
        <v>4.7695440716529092E-2</v>
      </c>
      <c r="AB84" s="90">
        <f t="shared" si="56"/>
        <v>1.2029754253072289E-2</v>
      </c>
      <c r="AC84" s="90">
        <f t="shared" si="56"/>
        <v>1.5612749934837966E-2</v>
      </c>
      <c r="AD84" s="90">
        <f t="shared" si="56"/>
        <v>2.8493631374164829E-2</v>
      </c>
      <c r="AE84" s="90">
        <f t="shared" si="56"/>
        <v>-4.5399694650264388E-3</v>
      </c>
      <c r="AF84" s="90">
        <f t="shared" si="56"/>
        <v>4.5866489981778447E-3</v>
      </c>
      <c r="AG84" s="90">
        <f t="shared" si="56"/>
        <v>1.9814451242740061E-2</v>
      </c>
      <c r="AH84" s="367">
        <f t="shared" si="56"/>
        <v>1.3418076271142665E-2</v>
      </c>
      <c r="AI84" s="407">
        <f t="shared" si="56"/>
        <v>2.2149932186674715E-2</v>
      </c>
    </row>
    <row r="85" spans="2:35">
      <c r="B85" s="29" t="s">
        <v>5</v>
      </c>
      <c r="G85" s="37">
        <f t="shared" si="54"/>
        <v>3.1332985326819163E-2</v>
      </c>
      <c r="H85" s="37">
        <f t="shared" si="54"/>
        <v>4.2536058034768676E-2</v>
      </c>
      <c r="I85" s="37">
        <f t="shared" si="54"/>
        <v>3.6959036927760147E-2</v>
      </c>
      <c r="J85" s="37">
        <f t="shared" si="54"/>
        <v>4.3928838175145479E-2</v>
      </c>
      <c r="K85" s="37">
        <f t="shared" si="54"/>
        <v>2.3682514604147498E-2</v>
      </c>
      <c r="L85" s="37">
        <f t="shared" si="54"/>
        <v>2.6124451130215665E-2</v>
      </c>
      <c r="M85" s="37">
        <f t="shared" si="54"/>
        <v>3.9179710722517358E-2</v>
      </c>
      <c r="N85" s="37">
        <f t="shared" si="54"/>
        <v>3.7689252246997595E-2</v>
      </c>
      <c r="O85" s="90">
        <f t="shared" si="54"/>
        <v>-3.9443637511424767E-2</v>
      </c>
      <c r="P85" s="90">
        <f t="shared" si="55"/>
        <v>-6.1024494523987394E-2</v>
      </c>
      <c r="Q85" s="90">
        <f t="shared" si="55"/>
        <v>-2.0995831772109286E-3</v>
      </c>
      <c r="R85" s="90">
        <f t="shared" si="55"/>
        <v>1.1075804486934349E-2</v>
      </c>
      <c r="S85" s="90">
        <f t="shared" si="55"/>
        <v>0.22162244067333847</v>
      </c>
      <c r="T85" s="90">
        <f t="shared" si="55"/>
        <v>0.19852688942563246</v>
      </c>
      <c r="U85" s="90">
        <f t="shared" si="55"/>
        <v>0.13393671598555779</v>
      </c>
      <c r="V85" s="90">
        <f t="shared" si="56"/>
        <v>0.11262091498937266</v>
      </c>
      <c r="W85" s="90">
        <f t="shared" si="56"/>
        <v>2.9600361022829924E-2</v>
      </c>
      <c r="X85" s="90">
        <f t="shared" si="56"/>
        <v>5.5604024780637307E-2</v>
      </c>
      <c r="Y85" s="90">
        <f t="shared" si="56"/>
        <v>5.2906870409531237E-2</v>
      </c>
      <c r="Z85" s="90">
        <f t="shared" si="56"/>
        <v>5.1778132333254234E-2</v>
      </c>
      <c r="AA85" s="90">
        <f t="shared" si="56"/>
        <v>6.4680660622405073E-2</v>
      </c>
      <c r="AB85" s="90">
        <f t="shared" si="56"/>
        <v>5.8680814478366372E-2</v>
      </c>
      <c r="AC85" s="90">
        <f t="shared" si="56"/>
        <v>4.4390901331721189E-2</v>
      </c>
      <c r="AD85" s="90">
        <f t="shared" si="56"/>
        <v>4.1168357900121189E-2</v>
      </c>
      <c r="AE85" s="90">
        <f t="shared" si="56"/>
        <v>1.6362132106694682E-2</v>
      </c>
      <c r="AF85" s="90">
        <f t="shared" si="56"/>
        <v>2.7417743897711233E-2</v>
      </c>
      <c r="AG85" s="90">
        <f t="shared" si="56"/>
        <v>3.831188243927075E-2</v>
      </c>
      <c r="AH85" s="367">
        <f t="shared" si="56"/>
        <v>4.7549581074948666E-2</v>
      </c>
      <c r="AI85" s="407">
        <f t="shared" si="56"/>
        <v>5.4949996148952795E-2</v>
      </c>
    </row>
    <row r="86" spans="2:35" ht="14.65" thickBot="1">
      <c r="B86" s="61" t="s">
        <v>30</v>
      </c>
      <c r="C86" s="38"/>
      <c r="D86" s="38"/>
      <c r="E86" s="38"/>
      <c r="F86" s="38"/>
      <c r="G86" s="39">
        <f t="shared" si="54"/>
        <v>5.9605639436448588E-2</v>
      </c>
      <c r="H86" s="39">
        <f t="shared" si="54"/>
        <v>5.9612733578082722E-2</v>
      </c>
      <c r="I86" s="39">
        <f t="shared" si="54"/>
        <v>5.9904237213400657E-2</v>
      </c>
      <c r="J86" s="39">
        <f t="shared" si="54"/>
        <v>6.7344044805899728E-2</v>
      </c>
      <c r="K86" s="39">
        <f t="shared" si="54"/>
        <v>5.0555803475723415E-2</v>
      </c>
      <c r="L86" s="39">
        <f t="shared" si="54"/>
        <v>7.6971282306786515E-2</v>
      </c>
      <c r="M86" s="39">
        <f>M46/I46-1</f>
        <v>9.7461417050731525E-2</v>
      </c>
      <c r="N86" s="39">
        <f>N46/J46-1</f>
        <v>9.16902664068453E-2</v>
      </c>
      <c r="O86" s="93">
        <f>O46/K46-1</f>
        <v>3.1971504255041028E-2</v>
      </c>
      <c r="P86" s="93">
        <f t="shared" si="55"/>
        <v>-0.18969738555301008</v>
      </c>
      <c r="Q86" s="93">
        <f t="shared" si="55"/>
        <v>-7.5588467368583379E-2</v>
      </c>
      <c r="R86" s="93">
        <f t="shared" si="55"/>
        <v>-2.1350485347683135E-3</v>
      </c>
      <c r="S86" s="93">
        <f t="shared" si="55"/>
        <v>0.27505394133150429</v>
      </c>
      <c r="T86" s="93">
        <f t="shared" si="55"/>
        <v>0.62994560774449959</v>
      </c>
      <c r="U86" s="93">
        <f t="shared" si="55"/>
        <v>0.39029734046471254</v>
      </c>
      <c r="V86" s="93">
        <f t="shared" si="56"/>
        <v>0.27259437405534781</v>
      </c>
      <c r="W86" s="93">
        <f t="shared" si="56"/>
        <v>4.1120632715178074E-2</v>
      </c>
      <c r="X86" s="93">
        <f t="shared" si="56"/>
        <v>3.5610240222529566E-2</v>
      </c>
      <c r="Y86" s="93">
        <f t="shared" si="56"/>
        <v>4.1524449940160801E-2</v>
      </c>
      <c r="Z86" s="93">
        <f t="shared" si="56"/>
        <v>4.7458418678589576E-2</v>
      </c>
      <c r="AA86" s="93">
        <f t="shared" si="56"/>
        <v>0.20011544530817305</v>
      </c>
      <c r="AB86" s="93">
        <f t="shared" si="56"/>
        <v>0.17784675836262842</v>
      </c>
      <c r="AC86" s="93">
        <f t="shared" si="56"/>
        <v>0.17651923224028199</v>
      </c>
      <c r="AD86" s="93">
        <f t="shared" si="56"/>
        <v>0.20850402060473328</v>
      </c>
      <c r="AE86" s="93">
        <f t="shared" si="56"/>
        <v>0.16377717302809813</v>
      </c>
      <c r="AF86" s="93">
        <f t="shared" si="56"/>
        <v>0.1629036949832785</v>
      </c>
      <c r="AG86" s="93">
        <f t="shared" si="56"/>
        <v>0.17592913817191325</v>
      </c>
      <c r="AH86" s="368">
        <f t="shared" si="56"/>
        <v>0.14634368309212187</v>
      </c>
      <c r="AI86" s="408">
        <f t="shared" si="56"/>
        <v>7.5959932918466588E-2</v>
      </c>
    </row>
    <row r="87" spans="2:35" ht="14.65" thickBot="1">
      <c r="G87" s="4"/>
    </row>
    <row r="88" spans="2:35">
      <c r="B88" s="26" t="s">
        <v>23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363"/>
      <c r="AI88" s="363"/>
    </row>
    <row r="89" spans="2:35">
      <c r="B89" s="28" t="s">
        <v>2</v>
      </c>
      <c r="AH89" s="364"/>
      <c r="AI89" s="364"/>
    </row>
    <row r="90" spans="2:35">
      <c r="B90" s="29" t="s">
        <v>1</v>
      </c>
      <c r="C90" s="7"/>
      <c r="D90" s="7"/>
      <c r="E90" s="7"/>
      <c r="F90" s="7">
        <f>F30</f>
        <v>144764352.48315904</v>
      </c>
      <c r="G90" s="7">
        <f t="shared" ref="G90:O93" si="57">F90+G7-C7</f>
        <v>145041538.48064905</v>
      </c>
      <c r="H90" s="7">
        <f t="shared" si="57"/>
        <v>145281359.12387908</v>
      </c>
      <c r="I90" s="7">
        <f t="shared" si="57"/>
        <v>145039873.41534913</v>
      </c>
      <c r="J90" s="7">
        <f t="shared" si="57"/>
        <v>145812865.61326915</v>
      </c>
      <c r="K90" s="7">
        <f t="shared" si="57"/>
        <v>145551862.43247914</v>
      </c>
      <c r="L90" s="7">
        <f t="shared" si="57"/>
        <v>145686322.22734928</v>
      </c>
      <c r="M90" s="7">
        <f t="shared" si="57"/>
        <v>146428087.92483935</v>
      </c>
      <c r="N90" s="7">
        <f t="shared" si="57"/>
        <v>145964401.16741937</v>
      </c>
      <c r="O90" s="7">
        <f t="shared" si="57"/>
        <v>143998711.34842926</v>
      </c>
      <c r="P90" s="7">
        <f t="shared" ref="P90:AH93" si="58">O90+P7-L7</f>
        <v>128960682.88429925</v>
      </c>
      <c r="Q90" s="7">
        <f t="shared" si="58"/>
        <v>130836202.33418919</v>
      </c>
      <c r="R90" s="7">
        <f t="shared" si="58"/>
        <v>132647069.68693909</v>
      </c>
      <c r="S90" s="7">
        <f t="shared" si="58"/>
        <v>136451785.67618918</v>
      </c>
      <c r="T90" s="7">
        <f t="shared" si="58"/>
        <v>153948357.48621905</v>
      </c>
      <c r="U90" s="7">
        <f t="shared" si="58"/>
        <v>152510017.19241905</v>
      </c>
      <c r="V90" s="7">
        <f t="shared" si="58"/>
        <v>151682310.17229909</v>
      </c>
      <c r="W90" s="7">
        <f t="shared" si="58"/>
        <v>153772322.92448911</v>
      </c>
      <c r="X90" s="7">
        <f t="shared" si="58"/>
        <v>153557210.2425791</v>
      </c>
      <c r="Y90" s="7">
        <f t="shared" si="58"/>
        <v>153586649.1267091</v>
      </c>
      <c r="Z90" s="7">
        <f t="shared" si="58"/>
        <v>153605604.02131912</v>
      </c>
      <c r="AA90" s="7">
        <f t="shared" si="58"/>
        <v>153500262.74683902</v>
      </c>
      <c r="AB90" s="7">
        <f t="shared" si="58"/>
        <v>153810621.16609904</v>
      </c>
      <c r="AC90" s="7">
        <f t="shared" si="58"/>
        <v>154467386.80119905</v>
      </c>
      <c r="AD90" s="7">
        <f t="shared" si="58"/>
        <v>155987938.84424922</v>
      </c>
      <c r="AE90" s="7">
        <f t="shared" si="58"/>
        <v>156407111.73457959</v>
      </c>
      <c r="AF90" s="7">
        <f t="shared" si="58"/>
        <v>157902915.44207984</v>
      </c>
      <c r="AG90" s="7">
        <f>AF90+AG7-AC7</f>
        <v>160136110.95820007</v>
      </c>
      <c r="AH90" s="365">
        <f>AG90+AH7-AD7</f>
        <v>161994288.59000021</v>
      </c>
      <c r="AI90" s="365">
        <f>AH90+AI7-AE7</f>
        <v>164201663.3200002</v>
      </c>
    </row>
    <row r="91" spans="2:35">
      <c r="B91" s="29" t="s">
        <v>3</v>
      </c>
      <c r="C91" s="7"/>
      <c r="D91" s="7"/>
      <c r="E91" s="7"/>
      <c r="F91" s="7">
        <f>F31</f>
        <v>929523375.94722819</v>
      </c>
      <c r="G91" s="7">
        <f t="shared" si="57"/>
        <v>927338484.0908581</v>
      </c>
      <c r="H91" s="7">
        <f t="shared" si="57"/>
        <v>929040954.57847798</v>
      </c>
      <c r="I91" s="7">
        <f t="shared" si="57"/>
        <v>929764543.74303794</v>
      </c>
      <c r="J91" s="7">
        <f t="shared" si="57"/>
        <v>935212087.450598</v>
      </c>
      <c r="K91" s="7">
        <f t="shared" si="57"/>
        <v>933079229.4290483</v>
      </c>
      <c r="L91" s="7">
        <f t="shared" si="57"/>
        <v>966595245.5009284</v>
      </c>
      <c r="M91" s="7">
        <f t="shared" si="57"/>
        <v>1003908131.2042885</v>
      </c>
      <c r="N91" s="7">
        <f t="shared" si="57"/>
        <v>1034565325.7458482</v>
      </c>
      <c r="O91" s="7">
        <f t="shared" si="57"/>
        <v>1059503938.2204375</v>
      </c>
      <c r="P91" s="7">
        <f t="shared" si="58"/>
        <v>934634166.38111722</v>
      </c>
      <c r="Q91" s="7">
        <f t="shared" si="58"/>
        <v>959188471.74899673</v>
      </c>
      <c r="R91" s="7">
        <f t="shared" si="58"/>
        <v>985710776.52515721</v>
      </c>
      <c r="S91" s="7">
        <f t="shared" si="58"/>
        <v>1032023435.4991271</v>
      </c>
      <c r="T91" s="7">
        <f t="shared" si="58"/>
        <v>1199543733.9209864</v>
      </c>
      <c r="U91" s="7">
        <f t="shared" si="58"/>
        <v>1195271760.423826</v>
      </c>
      <c r="V91" s="7">
        <f t="shared" si="58"/>
        <v>1194006268.7942553</v>
      </c>
      <c r="W91" s="7">
        <f t="shared" si="58"/>
        <v>1197098421.3438749</v>
      </c>
      <c r="X91" s="7">
        <f t="shared" si="58"/>
        <v>1203087715.3732347</v>
      </c>
      <c r="Y91" s="7">
        <f t="shared" si="58"/>
        <v>1212616549.0924053</v>
      </c>
      <c r="Z91" s="7">
        <f t="shared" si="58"/>
        <v>1228782387.7739754</v>
      </c>
      <c r="AA91" s="7">
        <f t="shared" si="58"/>
        <v>1255336570.5333953</v>
      </c>
      <c r="AB91" s="7">
        <f t="shared" si="58"/>
        <v>1263821728.2275651</v>
      </c>
      <c r="AC91" s="7">
        <f t="shared" si="58"/>
        <v>1274910100.7145655</v>
      </c>
      <c r="AD91" s="7">
        <f t="shared" si="58"/>
        <v>1301823852.6523914</v>
      </c>
      <c r="AE91" s="7">
        <f t="shared" si="58"/>
        <v>1311000387.6823828</v>
      </c>
      <c r="AF91" s="7">
        <f t="shared" si="58"/>
        <v>1336145126.9839048</v>
      </c>
      <c r="AG91" s="7">
        <f t="shared" si="58"/>
        <v>1368407884.4897051</v>
      </c>
      <c r="AH91" s="365">
        <f t="shared" si="58"/>
        <v>1386448730.3000004</v>
      </c>
      <c r="AI91" s="365">
        <f t="shared" ref="AI91:AI93" si="59">AH91+AI8-AE8</f>
        <v>1422895312.4500008</v>
      </c>
    </row>
    <row r="92" spans="2:35">
      <c r="B92" s="29" t="s">
        <v>4</v>
      </c>
      <c r="C92" s="7"/>
      <c r="D92" s="7"/>
      <c r="E92" s="7"/>
      <c r="F92" s="7">
        <f>F32</f>
        <v>688765799.68447888</v>
      </c>
      <c r="G92" s="7">
        <f t="shared" si="57"/>
        <v>680475021.19408894</v>
      </c>
      <c r="H92" s="7">
        <f t="shared" si="57"/>
        <v>678747697.11513901</v>
      </c>
      <c r="I92" s="7">
        <f t="shared" si="57"/>
        <v>679101889.139009</v>
      </c>
      <c r="J92" s="7">
        <f t="shared" si="57"/>
        <v>680755995.07158899</v>
      </c>
      <c r="K92" s="7">
        <f t="shared" si="57"/>
        <v>679117793.42213905</v>
      </c>
      <c r="L92" s="7">
        <f t="shared" si="57"/>
        <v>648408412.67115939</v>
      </c>
      <c r="M92" s="7">
        <f t="shared" si="57"/>
        <v>643422584.09824872</v>
      </c>
      <c r="N92" s="7">
        <f t="shared" si="57"/>
        <v>620560149.74771667</v>
      </c>
      <c r="O92" s="7">
        <f t="shared" si="57"/>
        <v>597168349.37670434</v>
      </c>
      <c r="P92" s="7">
        <f t="shared" si="58"/>
        <v>557044934.41011393</v>
      </c>
      <c r="Q92" s="7">
        <f t="shared" si="58"/>
        <v>600520488.11378336</v>
      </c>
      <c r="R92" s="7">
        <f t="shared" si="58"/>
        <v>658504792.50639462</v>
      </c>
      <c r="S92" s="7">
        <f t="shared" si="58"/>
        <v>717062796.96924603</v>
      </c>
      <c r="T92" s="7">
        <f t="shared" si="58"/>
        <v>835261627.04038525</v>
      </c>
      <c r="U92" s="7">
        <f t="shared" si="58"/>
        <v>828290320.56133556</v>
      </c>
      <c r="V92" s="7">
        <f t="shared" si="58"/>
        <v>823849953.1030854</v>
      </c>
      <c r="W92" s="7">
        <f t="shared" si="58"/>
        <v>824464514.62480521</v>
      </c>
      <c r="X92" s="7">
        <f t="shared" si="58"/>
        <v>821897030.20163548</v>
      </c>
      <c r="Y92" s="7">
        <f t="shared" si="58"/>
        <v>819172683.06946516</v>
      </c>
      <c r="Z92" s="7">
        <f t="shared" si="58"/>
        <v>820406265.88091505</v>
      </c>
      <c r="AA92" s="7">
        <f t="shared" si="58"/>
        <v>826246460.72999501</v>
      </c>
      <c r="AB92" s="7">
        <f t="shared" si="58"/>
        <v>818209249.18854487</v>
      </c>
      <c r="AC92" s="7">
        <f t="shared" si="58"/>
        <v>819129085.31982541</v>
      </c>
      <c r="AD92" s="7">
        <f t="shared" si="58"/>
        <v>831527033.30213118</v>
      </c>
      <c r="AE92" s="7">
        <f t="shared" si="58"/>
        <v>828225488.84030223</v>
      </c>
      <c r="AF92" s="7">
        <f t="shared" si="58"/>
        <v>830478170.84777331</v>
      </c>
      <c r="AG92" s="7">
        <f t="shared" si="58"/>
        <v>840029459.45575404</v>
      </c>
      <c r="AH92" s="365">
        <f t="shared" si="58"/>
        <v>836655312.39999962</v>
      </c>
      <c r="AI92" s="365">
        <f t="shared" si="59"/>
        <v>839900692.41999996</v>
      </c>
    </row>
    <row r="93" spans="2:35">
      <c r="B93" s="29" t="s">
        <v>5</v>
      </c>
      <c r="C93" s="7"/>
      <c r="D93" s="7"/>
      <c r="E93" s="7"/>
      <c r="F93" s="7">
        <f>F33</f>
        <v>365580850.67000008</v>
      </c>
      <c r="G93" s="7">
        <f t="shared" si="57"/>
        <v>367843981.03000009</v>
      </c>
      <c r="H93" s="7">
        <f t="shared" si="57"/>
        <v>372757911.98000008</v>
      </c>
      <c r="I93" s="7">
        <f t="shared" si="57"/>
        <v>374690957.73000014</v>
      </c>
      <c r="J93" s="7">
        <f t="shared" si="57"/>
        <v>380533243.52000016</v>
      </c>
      <c r="K93" s="7">
        <f t="shared" si="57"/>
        <v>382705961.1000002</v>
      </c>
      <c r="L93" s="7">
        <f t="shared" si="57"/>
        <v>385114103.46000022</v>
      </c>
      <c r="M93" s="7">
        <f t="shared" si="57"/>
        <v>390415767.84000021</v>
      </c>
      <c r="N93" s="7">
        <f t="shared" si="57"/>
        <v>393634029.35000026</v>
      </c>
      <c r="O93" s="7">
        <f t="shared" si="57"/>
        <v>389126114.40000033</v>
      </c>
      <c r="P93" s="7">
        <f t="shared" si="58"/>
        <v>382086476.14000034</v>
      </c>
      <c r="Q93" s="7">
        <f t="shared" si="58"/>
        <v>393282441.54000032</v>
      </c>
      <c r="R93" s="7">
        <f t="shared" si="58"/>
        <v>398798170.12000024</v>
      </c>
      <c r="S93" s="7">
        <f t="shared" si="58"/>
        <v>418345130.80000019</v>
      </c>
      <c r="T93" s="7">
        <f t="shared" si="58"/>
        <v>432920926.22000015</v>
      </c>
      <c r="U93" s="7">
        <f t="shared" si="58"/>
        <v>433706133.15000015</v>
      </c>
      <c r="V93" s="7">
        <f t="shared" si="58"/>
        <v>438372220.39000022</v>
      </c>
      <c r="W93" s="7">
        <f t="shared" si="58"/>
        <v>441060497.72000027</v>
      </c>
      <c r="X93" s="7">
        <f t="shared" si="58"/>
        <v>449232015.23000026</v>
      </c>
      <c r="Y93" s="7">
        <f t="shared" si="58"/>
        <v>453964798.76000023</v>
      </c>
      <c r="Z93" s="7">
        <f t="shared" si="58"/>
        <v>458786777.34000027</v>
      </c>
      <c r="AA93" s="7">
        <f t="shared" si="58"/>
        <v>465684319.30000025</v>
      </c>
      <c r="AB93" s="7">
        <f t="shared" si="58"/>
        <v>471347230.65000033</v>
      </c>
      <c r="AC93" s="7">
        <f t="shared" si="58"/>
        <v>472137303.43000031</v>
      </c>
      <c r="AD93" s="7">
        <f t="shared" si="58"/>
        <v>475280051.88188028</v>
      </c>
      <c r="AE93" s="7">
        <f t="shared" si="58"/>
        <v>476513177.06188035</v>
      </c>
      <c r="AF93" s="7">
        <f t="shared" si="58"/>
        <v>480632617.1318804</v>
      </c>
      <c r="AG93" s="7">
        <f t="shared" si="58"/>
        <v>486491121.5718804</v>
      </c>
      <c r="AH93" s="365">
        <f t="shared" si="58"/>
        <v>495427710.47000039</v>
      </c>
      <c r="AI93" s="365">
        <f t="shared" si="59"/>
        <v>501633329.16000032</v>
      </c>
    </row>
    <row r="94" spans="2:35">
      <c r="B94" s="53" t="s">
        <v>30</v>
      </c>
      <c r="C94" s="7"/>
      <c r="D94" s="7"/>
      <c r="E94" s="7"/>
      <c r="F94" s="7">
        <f>F34</f>
        <v>158602367.10008019</v>
      </c>
      <c r="G94" s="7">
        <f t="shared" ref="G94:O94" si="60">F94+(G11+G12)-(C11+C12)</f>
        <v>160531141.00132018</v>
      </c>
      <c r="H94" s="7">
        <f t="shared" si="60"/>
        <v>162312172.53325012</v>
      </c>
      <c r="I94" s="7">
        <f t="shared" si="60"/>
        <v>163664769.65139008</v>
      </c>
      <c r="J94" s="7">
        <f t="shared" si="60"/>
        <v>166252122.05982006</v>
      </c>
      <c r="K94" s="7">
        <f t="shared" si="60"/>
        <v>167168472.07793003</v>
      </c>
      <c r="L94" s="7">
        <f t="shared" si="60"/>
        <v>170520056.37886003</v>
      </c>
      <c r="M94" s="7">
        <f t="shared" si="60"/>
        <v>174589582.06009001</v>
      </c>
      <c r="N94" s="7">
        <f t="shared" si="60"/>
        <v>177127089.54024997</v>
      </c>
      <c r="O94" s="7">
        <f t="shared" si="60"/>
        <v>177877723.51658994</v>
      </c>
      <c r="P94" s="7">
        <f t="shared" ref="P94:AI94" si="61">O94+(P11+P12)-(L11+L12)</f>
        <v>159992550.83273989</v>
      </c>
      <c r="Q94" s="7">
        <f t="shared" si="61"/>
        <v>167002477.17692983</v>
      </c>
      <c r="R94" s="7">
        <f t="shared" si="61"/>
        <v>175699875.7631498</v>
      </c>
      <c r="S94" s="7">
        <f t="shared" si="61"/>
        <v>186915945.95507973</v>
      </c>
      <c r="T94" s="7">
        <f t="shared" si="61"/>
        <v>217443496.48471969</v>
      </c>
      <c r="U94" s="7">
        <f t="shared" si="61"/>
        <v>217356705.71225971</v>
      </c>
      <c r="V94" s="7">
        <f t="shared" si="61"/>
        <v>217078359.01110977</v>
      </c>
      <c r="W94" s="7">
        <f t="shared" si="61"/>
        <v>217827084.06279978</v>
      </c>
      <c r="X94" s="7">
        <f t="shared" si="61"/>
        <v>218130615.63719976</v>
      </c>
      <c r="Y94" s="7">
        <f t="shared" si="61"/>
        <v>219576156.59068978</v>
      </c>
      <c r="Z94" s="7">
        <f t="shared" si="61"/>
        <v>222329844.34336981</v>
      </c>
      <c r="AA94" s="7">
        <f t="shared" si="61"/>
        <v>233390621.31895977</v>
      </c>
      <c r="AB94" s="7">
        <f t="shared" si="61"/>
        <v>242249740.46725979</v>
      </c>
      <c r="AC94" s="7">
        <f t="shared" si="61"/>
        <v>250771020.40290976</v>
      </c>
      <c r="AD94" s="7">
        <f t="shared" si="61"/>
        <v>268486153.89296466</v>
      </c>
      <c r="AE94" s="7">
        <f t="shared" si="61"/>
        <v>279380395.10525471</v>
      </c>
      <c r="AF94" s="7">
        <f t="shared" si="61"/>
        <v>291485583.19440478</v>
      </c>
      <c r="AG94" s="7">
        <f t="shared" si="61"/>
        <v>304857293.36386484</v>
      </c>
      <c r="AH94" s="365">
        <f t="shared" si="61"/>
        <v>312111201.13999987</v>
      </c>
      <c r="AI94" s="365">
        <f t="shared" si="61"/>
        <v>320218573.04999983</v>
      </c>
    </row>
    <row r="95" spans="2:35">
      <c r="B95" s="29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365"/>
      <c r="AI95" s="365"/>
    </row>
    <row r="96" spans="2:35">
      <c r="B96" s="28" t="s">
        <v>6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365"/>
      <c r="AI96" s="365"/>
    </row>
    <row r="97" spans="2:35" hidden="1">
      <c r="B97" s="29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365"/>
      <c r="AI97" s="365"/>
    </row>
    <row r="98" spans="2:35">
      <c r="B98" s="29" t="s">
        <v>3</v>
      </c>
      <c r="C98" s="7"/>
      <c r="D98" s="7"/>
      <c r="E98" s="7"/>
      <c r="F98" s="7">
        <f>F37</f>
        <v>97493095.070800111</v>
      </c>
      <c r="G98" s="7">
        <f t="shared" ref="G98:O100" si="62">F98+G15-C15</f>
        <v>99185140.504790127</v>
      </c>
      <c r="H98" s="7">
        <f t="shared" si="62"/>
        <v>101264215.48596013</v>
      </c>
      <c r="I98" s="7">
        <f t="shared" si="62"/>
        <v>103287684.63060012</v>
      </c>
      <c r="J98" s="7">
        <f t="shared" si="62"/>
        <v>106765900.23708011</v>
      </c>
      <c r="K98" s="7">
        <f t="shared" si="62"/>
        <v>109840621.16674009</v>
      </c>
      <c r="L98" s="7">
        <f t="shared" si="62"/>
        <v>116809568.09340006</v>
      </c>
      <c r="M98" s="7">
        <f t="shared" si="62"/>
        <v>125668372.71413007</v>
      </c>
      <c r="N98" s="7">
        <f t="shared" si="62"/>
        <v>132861851.7039701</v>
      </c>
      <c r="O98" s="7">
        <f t="shared" si="62"/>
        <v>139072166.28186005</v>
      </c>
      <c r="P98" s="7">
        <f t="shared" ref="P98:AI100" si="63">O98+P15-L15</f>
        <v>120765638.04707006</v>
      </c>
      <c r="Q98" s="7">
        <f t="shared" si="63"/>
        <v>122455146.35827008</v>
      </c>
      <c r="R98" s="7">
        <f t="shared" si="63"/>
        <v>129090505.15221998</v>
      </c>
      <c r="S98" s="7">
        <f t="shared" si="63"/>
        <v>139234777.62687999</v>
      </c>
      <c r="T98" s="7">
        <f t="shared" si="63"/>
        <v>171614772.74428993</v>
      </c>
      <c r="U98" s="7">
        <f t="shared" si="63"/>
        <v>178284021.71464992</v>
      </c>
      <c r="V98" s="7">
        <f t="shared" si="63"/>
        <v>185601249.1905899</v>
      </c>
      <c r="W98" s="7">
        <f t="shared" si="63"/>
        <v>192072840.4608199</v>
      </c>
      <c r="X98" s="7">
        <f t="shared" si="63"/>
        <v>199028514.73709986</v>
      </c>
      <c r="Y98" s="7">
        <f t="shared" si="63"/>
        <v>206936588.02517974</v>
      </c>
      <c r="Z98" s="7">
        <f t="shared" si="63"/>
        <v>215401704.80005968</v>
      </c>
      <c r="AA98" s="7">
        <f t="shared" si="63"/>
        <v>226106641.17515963</v>
      </c>
      <c r="AB98" s="7">
        <f t="shared" si="63"/>
        <v>234374951.67940965</v>
      </c>
      <c r="AC98" s="7">
        <f t="shared" si="63"/>
        <v>240881024.40462971</v>
      </c>
      <c r="AD98" s="7">
        <f t="shared" si="63"/>
        <v>249306128.17689985</v>
      </c>
      <c r="AE98" s="7">
        <f t="shared" si="63"/>
        <v>254626428.70539993</v>
      </c>
      <c r="AF98" s="7">
        <f t="shared" si="63"/>
        <v>260211960.95772997</v>
      </c>
      <c r="AG98" s="7">
        <f t="shared" si="63"/>
        <v>267055557.65086997</v>
      </c>
      <c r="AH98" s="365">
        <f t="shared" si="63"/>
        <v>271160152.27999997</v>
      </c>
      <c r="AI98" s="365">
        <f t="shared" si="63"/>
        <v>275884863.61000001</v>
      </c>
    </row>
    <row r="99" spans="2:35">
      <c r="B99" s="29" t="s">
        <v>4</v>
      </c>
      <c r="C99" s="7"/>
      <c r="D99" s="7"/>
      <c r="E99" s="7"/>
      <c r="F99" s="7">
        <f>F38</f>
        <v>93406313.360339999</v>
      </c>
      <c r="G99" s="7">
        <f t="shared" si="62"/>
        <v>94534662.999290004</v>
      </c>
      <c r="H99" s="7">
        <f t="shared" si="62"/>
        <v>95912592.017600015</v>
      </c>
      <c r="I99" s="7">
        <f t="shared" si="62"/>
        <v>97523132.680840015</v>
      </c>
      <c r="J99" s="7">
        <f t="shared" si="62"/>
        <v>100274360.34646001</v>
      </c>
      <c r="K99" s="7">
        <f t="shared" si="62"/>
        <v>102399545.74128002</v>
      </c>
      <c r="L99" s="7">
        <f t="shared" si="62"/>
        <v>100101150.22534001</v>
      </c>
      <c r="M99" s="7">
        <f t="shared" si="62"/>
        <v>101847890.18777001</v>
      </c>
      <c r="N99" s="7">
        <f t="shared" si="62"/>
        <v>101708223.46657997</v>
      </c>
      <c r="O99" s="7">
        <f t="shared" si="62"/>
        <v>99193852.972469971</v>
      </c>
      <c r="P99" s="7">
        <f t="shared" si="63"/>
        <v>89356537.338379964</v>
      </c>
      <c r="Q99" s="7">
        <f t="shared" si="63"/>
        <v>97287077.044290006</v>
      </c>
      <c r="R99" s="7">
        <f t="shared" si="63"/>
        <v>110478321.07999013</v>
      </c>
      <c r="S99" s="7">
        <f t="shared" si="63"/>
        <v>124875120.68484023</v>
      </c>
      <c r="T99" s="7">
        <f t="shared" si="63"/>
        <v>155410135.38453034</v>
      </c>
      <c r="U99" s="7">
        <f t="shared" si="63"/>
        <v>159402997.14521033</v>
      </c>
      <c r="V99" s="7">
        <f t="shared" si="63"/>
        <v>163261264.95624033</v>
      </c>
      <c r="W99" s="7">
        <f t="shared" si="63"/>
        <v>164060388.27539033</v>
      </c>
      <c r="X99" s="7">
        <f t="shared" si="63"/>
        <v>165534819.79584032</v>
      </c>
      <c r="Y99" s="7">
        <f t="shared" si="63"/>
        <v>166966660.75590032</v>
      </c>
      <c r="Z99" s="7">
        <f t="shared" si="63"/>
        <v>168554255.54409039</v>
      </c>
      <c r="AA99" s="7">
        <f t="shared" si="63"/>
        <v>174491672.3125304</v>
      </c>
      <c r="AB99" s="7">
        <f t="shared" si="63"/>
        <v>176995855.93045038</v>
      </c>
      <c r="AC99" s="7">
        <f t="shared" si="63"/>
        <v>181087957.69123042</v>
      </c>
      <c r="AD99" s="7">
        <f t="shared" si="63"/>
        <v>185612564.66396034</v>
      </c>
      <c r="AE99" s="7">
        <f t="shared" si="63"/>
        <v>187739567.6738103</v>
      </c>
      <c r="AF99" s="7">
        <f t="shared" si="63"/>
        <v>189070974.78734019</v>
      </c>
      <c r="AG99" s="7">
        <f t="shared" si="63"/>
        <v>191619055.57455012</v>
      </c>
      <c r="AH99" s="365">
        <f t="shared" si="63"/>
        <v>194132342.27000007</v>
      </c>
      <c r="AI99" s="365">
        <f t="shared" si="63"/>
        <v>196591384.23000002</v>
      </c>
    </row>
    <row r="100" spans="2:35">
      <c r="B100" s="29" t="s">
        <v>5</v>
      </c>
      <c r="C100" s="7"/>
      <c r="D100" s="7"/>
      <c r="E100" s="7"/>
      <c r="F100" s="7">
        <f>F39</f>
        <v>29046162.019999996</v>
      </c>
      <c r="G100" s="7">
        <f t="shared" si="62"/>
        <v>29815720.949999996</v>
      </c>
      <c r="H100" s="7">
        <f t="shared" si="62"/>
        <v>30370654.389999993</v>
      </c>
      <c r="I100" s="7">
        <f t="shared" si="62"/>
        <v>30621023.219999991</v>
      </c>
      <c r="J100" s="7">
        <f t="shared" si="62"/>
        <v>31429275.349999994</v>
      </c>
      <c r="K100" s="7">
        <f t="shared" si="62"/>
        <v>31620587.11999999</v>
      </c>
      <c r="L100" s="7">
        <f t="shared" si="62"/>
        <v>32291929.11999999</v>
      </c>
      <c r="M100" s="7">
        <f t="shared" si="62"/>
        <v>33292356.699999996</v>
      </c>
      <c r="N100" s="7">
        <f t="shared" si="62"/>
        <v>33855048.809999995</v>
      </c>
      <c r="O100" s="7">
        <f t="shared" si="62"/>
        <v>34332386.089999996</v>
      </c>
      <c r="P100" s="7">
        <f t="shared" si="63"/>
        <v>32354829.589999996</v>
      </c>
      <c r="Q100" s="7">
        <f t="shared" si="63"/>
        <v>33552545.979999993</v>
      </c>
      <c r="R100" s="7">
        <f t="shared" si="63"/>
        <v>33425693.489999991</v>
      </c>
      <c r="S100" s="7">
        <f t="shared" si="63"/>
        <v>35632121.599999994</v>
      </c>
      <c r="T100" s="7">
        <f t="shared" si="63"/>
        <v>39160045.43</v>
      </c>
      <c r="U100" s="7">
        <f t="shared" si="63"/>
        <v>40155906.82</v>
      </c>
      <c r="V100" s="7">
        <f t="shared" si="63"/>
        <v>42529090.219999999</v>
      </c>
      <c r="W100" s="7">
        <f t="shared" si="63"/>
        <v>43390149.579999998</v>
      </c>
      <c r="X100" s="7">
        <f t="shared" si="63"/>
        <v>45048813.00999999</v>
      </c>
      <c r="Y100" s="7">
        <f t="shared" si="63"/>
        <v>45587117.709999993</v>
      </c>
      <c r="Z100" s="7">
        <f t="shared" si="63"/>
        <v>47014704.969999991</v>
      </c>
      <c r="AA100" s="7">
        <f t="shared" si="63"/>
        <v>48102501.379999995</v>
      </c>
      <c r="AB100" s="7">
        <f t="shared" si="63"/>
        <v>49359231.689999998</v>
      </c>
      <c r="AC100" s="7">
        <f t="shared" si="63"/>
        <v>50140672.499999993</v>
      </c>
      <c r="AD100" s="7">
        <f t="shared" si="63"/>
        <v>51344446.878269985</v>
      </c>
      <c r="AE100" s="7">
        <f t="shared" si="63"/>
        <v>52262013.288269989</v>
      </c>
      <c r="AF100" s="7">
        <f t="shared" si="63"/>
        <v>53364674.338269994</v>
      </c>
      <c r="AG100" s="7">
        <f t="shared" si="63"/>
        <v>54984777.428269997</v>
      </c>
      <c r="AH100" s="365">
        <f t="shared" si="63"/>
        <v>56237562.590000004</v>
      </c>
      <c r="AI100" s="365">
        <f t="shared" si="63"/>
        <v>57372929.700000003</v>
      </c>
    </row>
    <row r="101" spans="2:35">
      <c r="B101" s="53" t="s">
        <v>30</v>
      </c>
      <c r="C101" s="7"/>
      <c r="D101" s="7"/>
      <c r="E101" s="7"/>
      <c r="F101" s="7">
        <f>F40</f>
        <v>21979278.839079984</v>
      </c>
      <c r="G101" s="7">
        <f t="shared" ref="G101:O101" si="64">F101+(G18+G19)-(C18+C19)</f>
        <v>22806913.768359981</v>
      </c>
      <c r="H101" s="7">
        <f t="shared" si="64"/>
        <v>23763163.041199982</v>
      </c>
      <c r="I101" s="7">
        <f t="shared" si="64"/>
        <v>24817836.527269982</v>
      </c>
      <c r="J101" s="7">
        <f t="shared" si="64"/>
        <v>26490622.334589988</v>
      </c>
      <c r="K101" s="7">
        <f t="shared" si="64"/>
        <v>28051532.139589995</v>
      </c>
      <c r="L101" s="7">
        <f t="shared" si="64"/>
        <v>29738933.807670001</v>
      </c>
      <c r="M101" s="7">
        <f t="shared" si="64"/>
        <v>31777697.171420004</v>
      </c>
      <c r="N101" s="7">
        <f t="shared" si="64"/>
        <v>33288288.435670007</v>
      </c>
      <c r="O101" s="7">
        <f t="shared" si="64"/>
        <v>34183475.987160012</v>
      </c>
      <c r="P101" s="7">
        <f t="shared" ref="P101:AI101" si="65">O101+(P18+P19)-(L18+L19)</f>
        <v>30473065.083490007</v>
      </c>
      <c r="Q101" s="7">
        <f t="shared" si="65"/>
        <v>31816218.413000006</v>
      </c>
      <c r="R101" s="7">
        <f t="shared" si="65"/>
        <v>34266255.168330006</v>
      </c>
      <c r="S101" s="7">
        <f t="shared" si="65"/>
        <v>37662036.356169999</v>
      </c>
      <c r="T101" s="7">
        <f t="shared" si="65"/>
        <v>46204384.694120005</v>
      </c>
      <c r="U101" s="7">
        <f t="shared" si="65"/>
        <v>47962171.12088</v>
      </c>
      <c r="V101" s="7">
        <f t="shared" si="65"/>
        <v>50123357.954459995</v>
      </c>
      <c r="W101" s="7">
        <f t="shared" si="65"/>
        <v>52159956.896149993</v>
      </c>
      <c r="X101" s="7">
        <f t="shared" si="65"/>
        <v>54017300.84150999</v>
      </c>
      <c r="Y101" s="7">
        <f t="shared" si="65"/>
        <v>55813132.866279989</v>
      </c>
      <c r="Z101" s="7">
        <f t="shared" si="65"/>
        <v>57552843.577589989</v>
      </c>
      <c r="AA101" s="7">
        <f t="shared" si="65"/>
        <v>60604359.929609999</v>
      </c>
      <c r="AB101" s="7">
        <f t="shared" si="65"/>
        <v>63215213.831900008</v>
      </c>
      <c r="AC101" s="7">
        <f t="shared" si="65"/>
        <v>65362064.700920016</v>
      </c>
      <c r="AD101" s="7">
        <f t="shared" si="65"/>
        <v>69753199.757175028</v>
      </c>
      <c r="AE101" s="7">
        <f t="shared" si="65"/>
        <v>72719920.793685019</v>
      </c>
      <c r="AF101" s="7">
        <f t="shared" si="65"/>
        <v>74354006.052005023</v>
      </c>
      <c r="AG101" s="7">
        <f t="shared" si="65"/>
        <v>75888775.523285031</v>
      </c>
      <c r="AH101" s="365">
        <f t="shared" si="65"/>
        <v>75627345.290000021</v>
      </c>
      <c r="AI101" s="365">
        <f t="shared" si="65"/>
        <v>75001572.210000008</v>
      </c>
    </row>
    <row r="102" spans="2:35">
      <c r="B102" s="29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365"/>
      <c r="AI102" s="365"/>
    </row>
    <row r="103" spans="2:35">
      <c r="B103" s="28" t="s">
        <v>7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365"/>
      <c r="AI103" s="365"/>
    </row>
    <row r="104" spans="2:35">
      <c r="B104" s="29" t="s">
        <v>1</v>
      </c>
      <c r="C104" s="7"/>
      <c r="D104" s="7"/>
      <c r="E104" s="7"/>
      <c r="F104" s="7">
        <f>F90</f>
        <v>144764352.48315904</v>
      </c>
      <c r="G104" s="7">
        <f t="shared" ref="G104:O107" si="66">F104+G21-C21</f>
        <v>145041538.48064905</v>
      </c>
      <c r="H104" s="7">
        <f t="shared" si="66"/>
        <v>145281359.12387908</v>
      </c>
      <c r="I104" s="7">
        <f t="shared" si="66"/>
        <v>145039873.41534913</v>
      </c>
      <c r="J104" s="7">
        <f t="shared" si="66"/>
        <v>145812865.61326915</v>
      </c>
      <c r="K104" s="7">
        <f t="shared" si="66"/>
        <v>145551862.43247914</v>
      </c>
      <c r="L104" s="7">
        <f t="shared" si="66"/>
        <v>145686322.22734928</v>
      </c>
      <c r="M104" s="7">
        <f>L104+M21-I21</f>
        <v>146428087.92483935</v>
      </c>
      <c r="N104" s="7">
        <f>M104+N21-J21</f>
        <v>145964401.16741937</v>
      </c>
      <c r="O104" s="7">
        <f>N104+O21-K21</f>
        <v>143998711.34842926</v>
      </c>
      <c r="P104" s="7">
        <f t="shared" ref="P104:AI107" si="67">O104+P21-L21</f>
        <v>128960682.88429925</v>
      </c>
      <c r="Q104" s="7">
        <f t="shared" si="67"/>
        <v>130836202.33418919</v>
      </c>
      <c r="R104" s="7">
        <f t="shared" si="67"/>
        <v>132647069.68693909</v>
      </c>
      <c r="S104" s="7">
        <f t="shared" si="67"/>
        <v>136451785.67618918</v>
      </c>
      <c r="T104" s="7">
        <f t="shared" si="67"/>
        <v>153948357.48621905</v>
      </c>
      <c r="U104" s="7">
        <f t="shared" si="67"/>
        <v>152510017.19241905</v>
      </c>
      <c r="V104" s="7">
        <f t="shared" si="67"/>
        <v>151682310.17229909</v>
      </c>
      <c r="W104" s="7">
        <f t="shared" si="67"/>
        <v>153772322.92448911</v>
      </c>
      <c r="X104" s="7">
        <f t="shared" si="67"/>
        <v>153557210.2425791</v>
      </c>
      <c r="Y104" s="7">
        <f t="shared" si="67"/>
        <v>153586649.1267091</v>
      </c>
      <c r="Z104" s="7">
        <f t="shared" si="67"/>
        <v>153605604.02131912</v>
      </c>
      <c r="AA104" s="7">
        <f t="shared" si="67"/>
        <v>153500262.74683902</v>
      </c>
      <c r="AB104" s="7">
        <f t="shared" si="67"/>
        <v>153810621.16609904</v>
      </c>
      <c r="AC104" s="7">
        <f t="shared" si="67"/>
        <v>154467386.80119905</v>
      </c>
      <c r="AD104" s="7">
        <f t="shared" si="67"/>
        <v>155987938.84424922</v>
      </c>
      <c r="AE104" s="7">
        <f t="shared" si="67"/>
        <v>156407111.73457959</v>
      </c>
      <c r="AF104" s="7">
        <f t="shared" si="67"/>
        <v>157902915.44207984</v>
      </c>
      <c r="AG104" s="7">
        <f t="shared" si="67"/>
        <v>160136110.95820007</v>
      </c>
      <c r="AH104" s="365">
        <f t="shared" si="67"/>
        <v>161994288.59000021</v>
      </c>
      <c r="AI104" s="365">
        <f t="shared" si="67"/>
        <v>164201663.3200002</v>
      </c>
    </row>
    <row r="105" spans="2:35">
      <c r="B105" s="29" t="s">
        <v>3</v>
      </c>
      <c r="C105" s="7"/>
      <c r="D105" s="7"/>
      <c r="E105" s="7"/>
      <c r="F105" s="7">
        <f>F91+F98</f>
        <v>1027016471.0180283</v>
      </c>
      <c r="G105" s="7">
        <f t="shared" si="66"/>
        <v>1026523624.5956483</v>
      </c>
      <c r="H105" s="7">
        <f t="shared" si="66"/>
        <v>1030305170.0644381</v>
      </c>
      <c r="I105" s="7">
        <f t="shared" si="66"/>
        <v>1033052228.3736379</v>
      </c>
      <c r="J105" s="7">
        <f t="shared" si="66"/>
        <v>1041977987.6876779</v>
      </c>
      <c r="K105" s="7">
        <f t="shared" si="66"/>
        <v>1042919850.595788</v>
      </c>
      <c r="L105" s="7">
        <f t="shared" si="66"/>
        <v>1083404813.5943284</v>
      </c>
      <c r="M105" s="7">
        <f t="shared" si="66"/>
        <v>1129576503.9184184</v>
      </c>
      <c r="N105" s="7">
        <f t="shared" si="66"/>
        <v>1167427177.4498181</v>
      </c>
      <c r="O105" s="7">
        <f t="shared" si="66"/>
        <v>1198576104.5022974</v>
      </c>
      <c r="P105" s="7">
        <f t="shared" si="67"/>
        <v>1055399804.4281869</v>
      </c>
      <c r="Q105" s="7">
        <f t="shared" si="67"/>
        <v>1081643618.1072664</v>
      </c>
      <c r="R105" s="7">
        <f t="shared" si="67"/>
        <v>1114801281.6773767</v>
      </c>
      <c r="S105" s="7">
        <f t="shared" si="67"/>
        <v>1171258213.1260066</v>
      </c>
      <c r="T105" s="7">
        <f t="shared" si="67"/>
        <v>1371158506.6652761</v>
      </c>
      <c r="U105" s="7">
        <f t="shared" si="67"/>
        <v>1373555782.1384757</v>
      </c>
      <c r="V105" s="7">
        <f t="shared" si="67"/>
        <v>1379607517.9848449</v>
      </c>
      <c r="W105" s="7">
        <f t="shared" si="67"/>
        <v>1389171261.8046947</v>
      </c>
      <c r="X105" s="7">
        <f t="shared" si="67"/>
        <v>1402116230.1103344</v>
      </c>
      <c r="Y105" s="7">
        <f t="shared" si="67"/>
        <v>1419553137.1175847</v>
      </c>
      <c r="Z105" s="7">
        <f t="shared" si="67"/>
        <v>1444184092.5740347</v>
      </c>
      <c r="AA105" s="7">
        <f t="shared" si="67"/>
        <v>1481443211.7085547</v>
      </c>
      <c r="AB105" s="7">
        <f t="shared" si="67"/>
        <v>1498196679.9069746</v>
      </c>
      <c r="AC105" s="7">
        <f t="shared" si="67"/>
        <v>1515791125.119195</v>
      </c>
      <c r="AD105" s="7">
        <f t="shared" si="67"/>
        <v>1551129980.8292909</v>
      </c>
      <c r="AE105" s="7">
        <f t="shared" si="67"/>
        <v>1565626816.3877826</v>
      </c>
      <c r="AF105" s="7">
        <f t="shared" si="67"/>
        <v>1596357087.9416344</v>
      </c>
      <c r="AG105" s="7">
        <f t="shared" si="67"/>
        <v>1635463442.1405749</v>
      </c>
      <c r="AH105" s="365">
        <f t="shared" si="67"/>
        <v>1657608882.5800002</v>
      </c>
      <c r="AI105" s="365">
        <f t="shared" si="67"/>
        <v>1698780176.0600002</v>
      </c>
    </row>
    <row r="106" spans="2:35">
      <c r="B106" s="29" t="s">
        <v>4</v>
      </c>
      <c r="C106" s="7"/>
      <c r="D106" s="7"/>
      <c r="E106" s="7"/>
      <c r="F106" s="7">
        <f>F92+F99</f>
        <v>782172113.04481888</v>
      </c>
      <c r="G106" s="7">
        <f t="shared" si="66"/>
        <v>775009684.19337893</v>
      </c>
      <c r="H106" s="7">
        <f t="shared" si="66"/>
        <v>774660289.13273895</v>
      </c>
      <c r="I106" s="7">
        <f t="shared" si="66"/>
        <v>776625021.8198489</v>
      </c>
      <c r="J106" s="7">
        <f t="shared" si="66"/>
        <v>781030355.41804886</v>
      </c>
      <c r="K106" s="7">
        <f t="shared" si="66"/>
        <v>781517339.16341889</v>
      </c>
      <c r="L106" s="7">
        <f t="shared" si="66"/>
        <v>748509562.89649928</v>
      </c>
      <c r="M106" s="7">
        <f t="shared" si="66"/>
        <v>745270474.28601873</v>
      </c>
      <c r="N106" s="7">
        <f t="shared" si="66"/>
        <v>722268373.21429658</v>
      </c>
      <c r="O106" s="7">
        <f t="shared" si="66"/>
        <v>696362202.34917426</v>
      </c>
      <c r="P106" s="7">
        <f t="shared" si="67"/>
        <v>646401471.74849391</v>
      </c>
      <c r="Q106" s="7">
        <f t="shared" si="67"/>
        <v>697807565.15807343</v>
      </c>
      <c r="R106" s="7">
        <f t="shared" si="67"/>
        <v>768983113.58638477</v>
      </c>
      <c r="S106" s="7">
        <f t="shared" si="67"/>
        <v>841937917.65408623</v>
      </c>
      <c r="T106" s="7">
        <f t="shared" si="67"/>
        <v>990671762.42491531</v>
      </c>
      <c r="U106" s="7">
        <f t="shared" si="67"/>
        <v>987693317.70654571</v>
      </c>
      <c r="V106" s="7">
        <f t="shared" si="67"/>
        <v>987111218.05932558</v>
      </c>
      <c r="W106" s="7">
        <f t="shared" si="67"/>
        <v>988524902.9001956</v>
      </c>
      <c r="X106" s="7">
        <f t="shared" si="67"/>
        <v>987431849.9974761</v>
      </c>
      <c r="Y106" s="7">
        <f t="shared" si="67"/>
        <v>986139343.82536566</v>
      </c>
      <c r="Z106" s="7">
        <f t="shared" si="67"/>
        <v>988960521.42500556</v>
      </c>
      <c r="AA106" s="7">
        <f t="shared" si="67"/>
        <v>1000738133.0425255</v>
      </c>
      <c r="AB106" s="7">
        <f t="shared" si="67"/>
        <v>995205105.11899531</v>
      </c>
      <c r="AC106" s="7">
        <f t="shared" si="67"/>
        <v>1000217043.0110559</v>
      </c>
      <c r="AD106" s="7">
        <f t="shared" si="67"/>
        <v>1017139597.9660918</v>
      </c>
      <c r="AE106" s="7">
        <f t="shared" si="67"/>
        <v>1015965056.5141129</v>
      </c>
      <c r="AF106" s="7">
        <f t="shared" si="67"/>
        <v>1019549145.635114</v>
      </c>
      <c r="AG106" s="7">
        <f t="shared" si="67"/>
        <v>1031648515.0303046</v>
      </c>
      <c r="AH106" s="365">
        <f t="shared" si="67"/>
        <v>1030787654.6700001</v>
      </c>
      <c r="AI106" s="365">
        <f t="shared" si="67"/>
        <v>1036492076.6500003</v>
      </c>
    </row>
    <row r="107" spans="2:35">
      <c r="B107" s="29" t="s">
        <v>5</v>
      </c>
      <c r="C107" s="7"/>
      <c r="D107" s="7"/>
      <c r="E107" s="7"/>
      <c r="F107" s="7">
        <f>F93+F100</f>
        <v>394627012.69000006</v>
      </c>
      <c r="G107" s="7">
        <f t="shared" si="66"/>
        <v>397659701.98000008</v>
      </c>
      <c r="H107" s="7">
        <f t="shared" si="66"/>
        <v>403128566.37000006</v>
      </c>
      <c r="I107" s="7">
        <f t="shared" si="66"/>
        <v>405311980.95000005</v>
      </c>
      <c r="J107" s="7">
        <f t="shared" si="66"/>
        <v>411962518.87000006</v>
      </c>
      <c r="K107" s="7">
        <f t="shared" si="66"/>
        <v>414326548.22000003</v>
      </c>
      <c r="L107" s="7">
        <f t="shared" si="66"/>
        <v>417406032.58000004</v>
      </c>
      <c r="M107" s="7">
        <f t="shared" si="66"/>
        <v>423708124.53999996</v>
      </c>
      <c r="N107" s="7">
        <f t="shared" si="66"/>
        <v>427489078.15999997</v>
      </c>
      <c r="O107" s="7">
        <f t="shared" si="66"/>
        <v>423458500.49000001</v>
      </c>
      <c r="P107" s="7">
        <f t="shared" si="67"/>
        <v>414441305.73000002</v>
      </c>
      <c r="Q107" s="7">
        <f t="shared" si="67"/>
        <v>426834987.51999998</v>
      </c>
      <c r="R107" s="7">
        <f t="shared" si="67"/>
        <v>432223863.6099999</v>
      </c>
      <c r="S107" s="7">
        <f t="shared" si="67"/>
        <v>453977252.39999992</v>
      </c>
      <c r="T107" s="7">
        <f t="shared" si="67"/>
        <v>472080971.64999986</v>
      </c>
      <c r="U107" s="7">
        <f t="shared" si="67"/>
        <v>473862039.96999985</v>
      </c>
      <c r="V107" s="7">
        <f t="shared" si="67"/>
        <v>480901310.6099999</v>
      </c>
      <c r="W107" s="7">
        <f t="shared" si="67"/>
        <v>484450647.29999983</v>
      </c>
      <c r="X107" s="7">
        <f t="shared" si="67"/>
        <v>494280828.23999977</v>
      </c>
      <c r="Y107" s="7">
        <f t="shared" si="67"/>
        <v>499551916.46999979</v>
      </c>
      <c r="Z107" s="7">
        <f t="shared" si="67"/>
        <v>505801482.30999976</v>
      </c>
      <c r="AA107" s="7">
        <f t="shared" si="67"/>
        <v>513786820.67999983</v>
      </c>
      <c r="AB107" s="7">
        <f t="shared" si="67"/>
        <v>520706462.33999985</v>
      </c>
      <c r="AC107" s="7">
        <f t="shared" si="67"/>
        <v>522277975.92999983</v>
      </c>
      <c r="AD107" s="7">
        <f t="shared" si="67"/>
        <v>526624498.76014984</v>
      </c>
      <c r="AE107" s="7">
        <f t="shared" si="67"/>
        <v>528775190.35014987</v>
      </c>
      <c r="AF107" s="7">
        <f t="shared" si="67"/>
        <v>533997291.47014976</v>
      </c>
      <c r="AG107" s="7">
        <f t="shared" si="67"/>
        <v>541475899.00014973</v>
      </c>
      <c r="AH107" s="365">
        <f t="shared" si="67"/>
        <v>551665273.05999982</v>
      </c>
      <c r="AI107" s="365">
        <f t="shared" si="67"/>
        <v>559006258.85999978</v>
      </c>
    </row>
    <row r="108" spans="2:35" ht="14.65" thickBot="1">
      <c r="B108" s="61" t="s">
        <v>30</v>
      </c>
      <c r="C108" s="30"/>
      <c r="D108" s="30"/>
      <c r="E108" s="30"/>
      <c r="F108" s="7">
        <f>F94+F101</f>
        <v>180581645.93916017</v>
      </c>
      <c r="G108" s="30">
        <f t="shared" ref="G108:O108" si="68">F108+(G25+G26)-(C25+C26)</f>
        <v>183338054.76968014</v>
      </c>
      <c r="H108" s="30">
        <f t="shared" si="68"/>
        <v>186075335.57445008</v>
      </c>
      <c r="I108" s="30">
        <f t="shared" si="68"/>
        <v>188482606.17866004</v>
      </c>
      <c r="J108" s="30">
        <f t="shared" si="68"/>
        <v>192742744.39441004</v>
      </c>
      <c r="K108" s="30">
        <f t="shared" si="68"/>
        <v>195220004.21752006</v>
      </c>
      <c r="L108" s="30">
        <f t="shared" si="68"/>
        <v>200258990.18653005</v>
      </c>
      <c r="M108" s="30">
        <f t="shared" si="68"/>
        <v>206367279.23151004</v>
      </c>
      <c r="N108" s="30">
        <f t="shared" si="68"/>
        <v>210415377.97592002</v>
      </c>
      <c r="O108" s="30">
        <f t="shared" si="68"/>
        <v>212061199.50374997</v>
      </c>
      <c r="P108" s="30">
        <f t="shared" ref="P108:AI108" si="69">O108+(P25+P26)-(L25+L26)</f>
        <v>190465615.9162299</v>
      </c>
      <c r="Q108" s="30">
        <f t="shared" si="69"/>
        <v>198818695.58992982</v>
      </c>
      <c r="R108" s="30">
        <f t="shared" si="69"/>
        <v>209966130.93147978</v>
      </c>
      <c r="S108" s="30">
        <f t="shared" si="69"/>
        <v>224577982.3112497</v>
      </c>
      <c r="T108" s="30">
        <f t="shared" si="69"/>
        <v>263647881.17883968</v>
      </c>
      <c r="U108" s="30">
        <f t="shared" si="69"/>
        <v>265318876.83313972</v>
      </c>
      <c r="V108" s="30">
        <f t="shared" si="69"/>
        <v>267201716.96556976</v>
      </c>
      <c r="W108" s="30">
        <f t="shared" si="69"/>
        <v>269987040.95894974</v>
      </c>
      <c r="X108" s="30">
        <f t="shared" si="69"/>
        <v>272147916.4787097</v>
      </c>
      <c r="Y108" s="30">
        <f t="shared" si="69"/>
        <v>275389289.45696974</v>
      </c>
      <c r="Z108" s="30">
        <f t="shared" si="69"/>
        <v>279882687.92095983</v>
      </c>
      <c r="AA108" s="30">
        <f t="shared" si="69"/>
        <v>293994981.24856985</v>
      </c>
      <c r="AB108" s="30">
        <f t="shared" si="69"/>
        <v>305464954.29915988</v>
      </c>
      <c r="AC108" s="30">
        <f t="shared" si="69"/>
        <v>316133085.10382986</v>
      </c>
      <c r="AD108" s="30">
        <f t="shared" si="69"/>
        <v>338239353.65013969</v>
      </c>
      <c r="AE108" s="30">
        <f t="shared" si="69"/>
        <v>352100315.89893973</v>
      </c>
      <c r="AF108" s="30">
        <f t="shared" si="69"/>
        <v>365839589.24640977</v>
      </c>
      <c r="AG108" s="30">
        <f t="shared" si="69"/>
        <v>380746068.88714981</v>
      </c>
      <c r="AH108" s="366">
        <f t="shared" si="69"/>
        <v>387738546.42999983</v>
      </c>
      <c r="AI108" s="366">
        <f t="shared" si="69"/>
        <v>395220145.25999981</v>
      </c>
    </row>
    <row r="109" spans="2:35" ht="14.65" thickBot="1">
      <c r="F109" s="7"/>
    </row>
    <row r="110" spans="2:35">
      <c r="B110" s="26" t="s">
        <v>24</v>
      </c>
      <c r="C110" s="27"/>
      <c r="D110" s="27"/>
      <c r="E110" s="27"/>
      <c r="F110" s="27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27"/>
      <c r="AH110" s="363"/>
      <c r="AI110" s="363"/>
    </row>
    <row r="111" spans="2:35">
      <c r="B111" s="28" t="s">
        <v>2</v>
      </c>
      <c r="G111" s="37"/>
      <c r="H111" s="37"/>
      <c r="I111" s="37"/>
      <c r="J111" s="37"/>
      <c r="AH111" s="364"/>
      <c r="AI111" s="364"/>
    </row>
    <row r="112" spans="2:35">
      <c r="B112" s="29" t="s">
        <v>1</v>
      </c>
      <c r="G112" s="37"/>
      <c r="H112" s="37"/>
      <c r="I112" s="37"/>
      <c r="J112" s="37">
        <f>J90/F90-1</f>
        <v>7.2428958657628772E-3</v>
      </c>
      <c r="K112" s="37">
        <f t="shared" ref="K112:S116" si="70">K90/G90-1</f>
        <v>3.5184675864299297E-3</v>
      </c>
      <c r="L112" s="37">
        <f t="shared" si="70"/>
        <v>2.7874402188439174E-3</v>
      </c>
      <c r="M112" s="37">
        <f t="shared" si="70"/>
        <v>9.5712611766751721E-3</v>
      </c>
      <c r="N112" s="37">
        <f t="shared" si="70"/>
        <v>1.0392468011164446E-3</v>
      </c>
      <c r="O112" s="37">
        <f t="shared" si="70"/>
        <v>-1.0670774376180692E-2</v>
      </c>
      <c r="P112" s="37">
        <f t="shared" si="70"/>
        <v>-0.11480583137344225</v>
      </c>
      <c r="Q112" s="37">
        <f t="shared" si="70"/>
        <v>-0.10648152148687062</v>
      </c>
      <c r="R112" s="37">
        <f t="shared" si="70"/>
        <v>-9.1236845244241915E-2</v>
      </c>
      <c r="S112" s="37">
        <f t="shared" si="70"/>
        <v>-5.2409675069792883E-2</v>
      </c>
      <c r="T112" s="37">
        <f t="shared" ref="T112:U116" si="71">T90/P90-1</f>
        <v>0.19376195940539653</v>
      </c>
      <c r="U112" s="37">
        <f t="shared" ref="U112:Z112" si="72">U90/Q90-1</f>
        <v>0.16565609878273135</v>
      </c>
      <c r="V112" s="37">
        <f t="shared" si="72"/>
        <v>0.1435029098666496</v>
      </c>
      <c r="W112" s="37">
        <f t="shared" si="72"/>
        <v>0.12693521863761403</v>
      </c>
      <c r="X112" s="37">
        <f t="shared" si="72"/>
        <v>-2.5407691905706686E-3</v>
      </c>
      <c r="Y112" s="37">
        <f t="shared" si="72"/>
        <v>7.059417827824932E-3</v>
      </c>
      <c r="Z112" s="37">
        <f t="shared" si="72"/>
        <v>1.2679750505087517E-2</v>
      </c>
      <c r="AA112" s="37">
        <f t="shared" ref="AA112:AH116" si="73">AA90/W90-1</f>
        <v>-1.7692402148576925E-3</v>
      </c>
      <c r="AB112" s="37">
        <f t="shared" si="73"/>
        <v>1.6502704309333538E-3</v>
      </c>
      <c r="AC112" s="37">
        <f t="shared" si="73"/>
        <v>5.7344676734456534E-3</v>
      </c>
      <c r="AD112" s="37">
        <f t="shared" si="73"/>
        <v>1.5509426482900102E-2</v>
      </c>
      <c r="AE112" s="37">
        <f t="shared" si="73"/>
        <v>1.8937094541230159E-2</v>
      </c>
      <c r="AF112" s="37">
        <f t="shared" si="73"/>
        <v>2.6606057793379323E-2</v>
      </c>
      <c r="AG112" s="37">
        <f>AG90/AC90-1</f>
        <v>3.6698517883886561E-2</v>
      </c>
      <c r="AH112" s="369">
        <f>AH90/AD90-1</f>
        <v>3.8505218994836499E-2</v>
      </c>
      <c r="AI112" s="369">
        <f>AI90/AE90-1</f>
        <v>4.9835020281224995E-2</v>
      </c>
    </row>
    <row r="113" spans="2:35">
      <c r="B113" s="29" t="s">
        <v>3</v>
      </c>
      <c r="G113" s="37"/>
      <c r="H113" s="37"/>
      <c r="I113" s="37"/>
      <c r="J113" s="37">
        <f>J91/F91-1</f>
        <v>6.1200305990936066E-3</v>
      </c>
      <c r="K113" s="37">
        <f t="shared" si="70"/>
        <v>6.1905608757499841E-3</v>
      </c>
      <c r="L113" s="37">
        <f t="shared" si="70"/>
        <v>4.0422643089495836E-2</v>
      </c>
      <c r="M113" s="37">
        <f t="shared" si="70"/>
        <v>7.97444772014686E-2</v>
      </c>
      <c r="N113" s="37">
        <f t="shared" si="70"/>
        <v>0.10623605022694749</v>
      </c>
      <c r="O113" s="37">
        <f t="shared" si="70"/>
        <v>0.13549193337927856</v>
      </c>
      <c r="P113" s="37">
        <f t="shared" si="70"/>
        <v>-3.3065628316066964E-2</v>
      </c>
      <c r="Q113" s="37">
        <f t="shared" si="70"/>
        <v>-4.4545569525018203E-2</v>
      </c>
      <c r="R113" s="37">
        <f t="shared" si="70"/>
        <v>-4.7222295204481513E-2</v>
      </c>
      <c r="S113" s="37">
        <f t="shared" si="70"/>
        <v>-2.5937140703287231E-2</v>
      </c>
      <c r="T113" s="37">
        <f t="shared" si="71"/>
        <v>0.28343663977702982</v>
      </c>
      <c r="U113" s="37">
        <f t="shared" si="71"/>
        <v>0.24612815481857475</v>
      </c>
      <c r="V113" s="37">
        <f t="shared" ref="V113:Z116" si="74">V91/R91-1</f>
        <v>0.21131501981076495</v>
      </c>
      <c r="W113" s="37">
        <f t="shared" si="74"/>
        <v>0.15995274929479786</v>
      </c>
      <c r="X113" s="37">
        <f t="shared" si="74"/>
        <v>2.9544412196327308E-3</v>
      </c>
      <c r="Y113" s="37">
        <f t="shared" si="74"/>
        <v>1.4511167454026586E-2</v>
      </c>
      <c r="Z113" s="37">
        <f t="shared" si="74"/>
        <v>2.9125574872264304E-2</v>
      </c>
      <c r="AA113" s="37">
        <f t="shared" si="73"/>
        <v>4.8649424434243027E-2</v>
      </c>
      <c r="AB113" s="37">
        <f t="shared" si="73"/>
        <v>5.0481782897674021E-2</v>
      </c>
      <c r="AC113" s="37">
        <f t="shared" si="73"/>
        <v>5.1371187098497417E-2</v>
      </c>
      <c r="AD113" s="37">
        <f t="shared" si="73"/>
        <v>5.9442148264132966E-2</v>
      </c>
      <c r="AE113" s="37">
        <f t="shared" si="73"/>
        <v>4.4341747429006872E-2</v>
      </c>
      <c r="AF113" s="37">
        <f t="shared" si="73"/>
        <v>5.7225949784681207E-2</v>
      </c>
      <c r="AG113" s="37">
        <f t="shared" si="73"/>
        <v>7.3336766037648937E-2</v>
      </c>
      <c r="AH113" s="369">
        <f t="shared" si="73"/>
        <v>6.5004860277518173E-2</v>
      </c>
      <c r="AI113" s="369">
        <f t="shared" ref="AI113:AI116" si="75">AI91/AE91-1</f>
        <v>8.535079456797745E-2</v>
      </c>
    </row>
    <row r="114" spans="2:35">
      <c r="B114" s="29" t="s">
        <v>4</v>
      </c>
      <c r="G114" s="37"/>
      <c r="H114" s="37"/>
      <c r="I114" s="37"/>
      <c r="J114" s="37">
        <f>J92/F92-1</f>
        <v>-1.1629213611592193E-2</v>
      </c>
      <c r="K114" s="37">
        <f t="shared" si="70"/>
        <v>-1.9945298940852174E-3</v>
      </c>
      <c r="L114" s="37">
        <f t="shared" si="70"/>
        <v>-4.4698913267668949E-2</v>
      </c>
      <c r="M114" s="37">
        <f t="shared" si="70"/>
        <v>-5.2538957130565223E-2</v>
      </c>
      <c r="N114" s="37">
        <f t="shared" si="70"/>
        <v>-8.8424994799409795E-2</v>
      </c>
      <c r="O114" s="37">
        <f t="shared" si="70"/>
        <v>-0.12067044162174534</v>
      </c>
      <c r="P114" s="37">
        <f t="shared" si="70"/>
        <v>-0.14090421480601689</v>
      </c>
      <c r="Q114" s="37">
        <f t="shared" si="70"/>
        <v>-6.6677945482116252E-2</v>
      </c>
      <c r="R114" s="37">
        <f t="shared" si="70"/>
        <v>6.1145793480461119E-2</v>
      </c>
      <c r="S114" s="37">
        <f t="shared" si="70"/>
        <v>0.20077160438539954</v>
      </c>
      <c r="T114" s="37">
        <f t="shared" si="71"/>
        <v>0.49945107736217098</v>
      </c>
      <c r="U114" s="37">
        <f t="shared" si="71"/>
        <v>0.37928736313888356</v>
      </c>
      <c r="V114" s="37">
        <f t="shared" si="74"/>
        <v>0.25109181053543383</v>
      </c>
      <c r="W114" s="37">
        <f t="shared" si="74"/>
        <v>0.14978007241416758</v>
      </c>
      <c r="X114" s="37">
        <f t="shared" si="74"/>
        <v>-1.6000491829254782E-2</v>
      </c>
      <c r="Y114" s="37">
        <f t="shared" si="74"/>
        <v>-1.1007779839430354E-2</v>
      </c>
      <c r="Z114" s="37">
        <f t="shared" si="74"/>
        <v>-4.1799932247365001E-3</v>
      </c>
      <c r="AA114" s="37">
        <f t="shared" si="73"/>
        <v>2.1613375391913436E-3</v>
      </c>
      <c r="AB114" s="37">
        <f t="shared" si="73"/>
        <v>-4.4869136614179572E-3</v>
      </c>
      <c r="AC114" s="37">
        <f t="shared" si="73"/>
        <v>-5.3221683951165666E-5</v>
      </c>
      <c r="AD114" s="37">
        <f t="shared" si="73"/>
        <v>1.3555195619179283E-2</v>
      </c>
      <c r="AE114" s="37">
        <f t="shared" si="73"/>
        <v>2.3952031317129308E-3</v>
      </c>
      <c r="AF114" s="37">
        <f t="shared" si="73"/>
        <v>1.499484596562084E-2</v>
      </c>
      <c r="AG114" s="37">
        <f t="shared" si="73"/>
        <v>2.5515360778293195E-2</v>
      </c>
      <c r="AH114" s="369">
        <f t="shared" si="73"/>
        <v>6.167302916783246E-3</v>
      </c>
      <c r="AI114" s="369">
        <f t="shared" si="75"/>
        <v>1.4096648481617624E-2</v>
      </c>
    </row>
    <row r="115" spans="2:35">
      <c r="B115" s="29" t="s">
        <v>5</v>
      </c>
      <c r="G115" s="37"/>
      <c r="H115" s="37"/>
      <c r="I115" s="37"/>
      <c r="J115" s="37">
        <f>J93/F93-1</f>
        <v>4.0900372168281907E-2</v>
      </c>
      <c r="K115" s="37">
        <f t="shared" si="70"/>
        <v>4.0402944825643328E-2</v>
      </c>
      <c r="L115" s="37">
        <f t="shared" si="70"/>
        <v>3.3148032765735413E-2</v>
      </c>
      <c r="M115" s="37">
        <f t="shared" si="70"/>
        <v>4.1967412838746165E-2</v>
      </c>
      <c r="N115" s="37">
        <f t="shared" si="70"/>
        <v>3.4427441105579826E-2</v>
      </c>
      <c r="O115" s="37">
        <f t="shared" si="70"/>
        <v>1.6775681469781256E-2</v>
      </c>
      <c r="P115" s="37">
        <f t="shared" si="70"/>
        <v>-7.8616370909260214E-3</v>
      </c>
      <c r="Q115" s="37">
        <f t="shared" si="70"/>
        <v>7.3426176300721568E-3</v>
      </c>
      <c r="R115" s="37">
        <f t="shared" si="70"/>
        <v>1.3119142109048409E-2</v>
      </c>
      <c r="S115" s="37">
        <f t="shared" si="70"/>
        <v>7.5088808791599959E-2</v>
      </c>
      <c r="T115" s="37">
        <f t="shared" si="71"/>
        <v>0.13304435842260376</v>
      </c>
      <c r="U115" s="37">
        <f t="shared" si="71"/>
        <v>0.10278539629613337</v>
      </c>
      <c r="V115" s="37">
        <f t="shared" si="74"/>
        <v>9.9233279475911207E-2</v>
      </c>
      <c r="W115" s="37">
        <f t="shared" si="74"/>
        <v>5.4298150612059448E-2</v>
      </c>
      <c r="X115" s="37">
        <f t="shared" si="74"/>
        <v>3.7676832008141758E-2</v>
      </c>
      <c r="Y115" s="37">
        <f t="shared" si="74"/>
        <v>4.6710581339631352E-2</v>
      </c>
      <c r="Z115" s="37">
        <f t="shared" si="74"/>
        <v>4.6569002323728848E-2</v>
      </c>
      <c r="AA115" s="37">
        <f t="shared" si="73"/>
        <v>5.58286713666023E-2</v>
      </c>
      <c r="AB115" s="37">
        <f t="shared" si="73"/>
        <v>4.9228938878448814E-2</v>
      </c>
      <c r="AC115" s="37">
        <f t="shared" si="73"/>
        <v>4.0030647133077357E-2</v>
      </c>
      <c r="AD115" s="37">
        <f t="shared" si="73"/>
        <v>3.594976001162542E-2</v>
      </c>
      <c r="AE115" s="37">
        <f t="shared" si="73"/>
        <v>2.325364482565706E-2</v>
      </c>
      <c r="AF115" s="37">
        <f t="shared" si="73"/>
        <v>1.9699673357739478E-2</v>
      </c>
      <c r="AG115" s="37">
        <f t="shared" si="73"/>
        <v>3.0401787864678287E-2</v>
      </c>
      <c r="AH115" s="369">
        <f t="shared" si="73"/>
        <v>4.2391130257508403E-2</v>
      </c>
      <c r="AI115" s="369">
        <f t="shared" si="75"/>
        <v>5.2716594854748111E-2</v>
      </c>
    </row>
    <row r="116" spans="2:35">
      <c r="B116" s="53" t="s">
        <v>30</v>
      </c>
      <c r="G116" s="37"/>
      <c r="H116" s="37"/>
      <c r="I116" s="37"/>
      <c r="J116" s="37">
        <f>J94/F94-1</f>
        <v>4.8232287446963396E-2</v>
      </c>
      <c r="K116" s="37">
        <f t="shared" si="70"/>
        <v>4.13460655372484E-2</v>
      </c>
      <c r="L116" s="37">
        <f t="shared" si="70"/>
        <v>5.056850461371587E-2</v>
      </c>
      <c r="M116" s="37">
        <f t="shared" si="70"/>
        <v>6.6751155010146945E-2</v>
      </c>
      <c r="N116" s="37">
        <f t="shared" si="70"/>
        <v>6.5412503285322998E-2</v>
      </c>
      <c r="O116" s="37">
        <f t="shared" si="70"/>
        <v>6.406262679524577E-2</v>
      </c>
      <c r="P116" s="37">
        <f t="shared" si="70"/>
        <v>-6.1737638197410738E-2</v>
      </c>
      <c r="Q116" s="37">
        <f t="shared" si="70"/>
        <v>-4.3456801910144116E-2</v>
      </c>
      <c r="R116" s="37">
        <f t="shared" si="70"/>
        <v>-8.057569177050472E-3</v>
      </c>
      <c r="S116" s="37">
        <f t="shared" si="70"/>
        <v>5.081143529277754E-2</v>
      </c>
      <c r="T116" s="37">
        <f t="shared" si="71"/>
        <v>0.35908512835725981</v>
      </c>
      <c r="U116" s="37">
        <f t="shared" si="71"/>
        <v>0.3015178540254968</v>
      </c>
      <c r="V116" s="37">
        <f t="shared" si="74"/>
        <v>0.23550661642891413</v>
      </c>
      <c r="W116" s="37">
        <f t="shared" si="74"/>
        <v>0.16537453746802711</v>
      </c>
      <c r="X116" s="37">
        <f t="shared" si="74"/>
        <v>3.1599894390419436E-3</v>
      </c>
      <c r="Y116" s="37">
        <f t="shared" si="74"/>
        <v>1.0211099175234217E-2</v>
      </c>
      <c r="Z116" s="37">
        <f t="shared" si="74"/>
        <v>2.4191657593980898E-2</v>
      </c>
      <c r="AA116" s="37">
        <f t="shared" si="73"/>
        <v>7.1449045572647973E-2</v>
      </c>
      <c r="AB116" s="37">
        <f t="shared" si="73"/>
        <v>0.11057193764205731</v>
      </c>
      <c r="AC116" s="37">
        <f t="shared" si="73"/>
        <v>0.14206853921015705</v>
      </c>
      <c r="AD116" s="37">
        <f t="shared" si="73"/>
        <v>0.20760285100685949</v>
      </c>
      <c r="AE116" s="37">
        <f t="shared" si="73"/>
        <v>0.19705065064908367</v>
      </c>
      <c r="AF116" s="37">
        <f t="shared" si="73"/>
        <v>0.20324415057030465</v>
      </c>
      <c r="AG116" s="37">
        <f t="shared" si="73"/>
        <v>0.21567991737663927</v>
      </c>
      <c r="AH116" s="369">
        <f t="shared" si="73"/>
        <v>0.16248527759992748</v>
      </c>
      <c r="AI116" s="369">
        <f t="shared" si="75"/>
        <v>0.14617410047458623</v>
      </c>
    </row>
    <row r="117" spans="2:35">
      <c r="B117" s="28" t="s">
        <v>6</v>
      </c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69"/>
      <c r="AI117" s="369"/>
    </row>
    <row r="118" spans="2:35" hidden="1">
      <c r="B118" s="29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69"/>
      <c r="AI118" s="369"/>
    </row>
    <row r="119" spans="2:35">
      <c r="B119" s="29" t="s">
        <v>3</v>
      </c>
      <c r="G119" s="37"/>
      <c r="H119" s="37"/>
      <c r="I119" s="37"/>
      <c r="J119" s="37">
        <f>J98/F98-1</f>
        <v>9.5112429855119807E-2</v>
      </c>
      <c r="K119" s="37">
        <f t="shared" ref="K119:S122" si="76">K98/G98-1</f>
        <v>0.10743021190190638</v>
      </c>
      <c r="L119" s="37">
        <f t="shared" si="76"/>
        <v>0.15351279356521785</v>
      </c>
      <c r="M119" s="37">
        <f t="shared" si="76"/>
        <v>0.21668302628307168</v>
      </c>
      <c r="N119" s="37">
        <f t="shared" si="76"/>
        <v>0.24442215547232182</v>
      </c>
      <c r="O119" s="37">
        <f t="shared" si="76"/>
        <v>0.26612691010501432</v>
      </c>
      <c r="P119" s="37">
        <f t="shared" si="76"/>
        <v>3.3867687538291058E-2</v>
      </c>
      <c r="Q119" s="37">
        <f t="shared" si="76"/>
        <v>-2.5569093372199814E-2</v>
      </c>
      <c r="R119" s="37">
        <f t="shared" si="76"/>
        <v>-2.8385473357341651E-2</v>
      </c>
      <c r="S119" s="37">
        <f t="shared" si="76"/>
        <v>1.1692587335583315E-3</v>
      </c>
      <c r="T119" s="37">
        <f t="shared" ref="T119:U122" si="77">T98/P98-1</f>
        <v>0.42105631634555474</v>
      </c>
      <c r="U119" s="37">
        <f t="shared" si="77"/>
        <v>0.4559128547610396</v>
      </c>
      <c r="V119" s="37">
        <f t="shared" ref="V119:Z122" si="78">V98/R98-1</f>
        <v>0.43776065460224212</v>
      </c>
      <c r="W119" s="37">
        <f t="shared" si="78"/>
        <v>0.37948897347712096</v>
      </c>
      <c r="X119" s="37">
        <f>X98/T98-1</f>
        <v>0.15973998948014256</v>
      </c>
      <c r="Y119" s="37">
        <f>Y98/U98-1</f>
        <v>0.16071303549787141</v>
      </c>
      <c r="Z119" s="37">
        <f>Z98/V98-1</f>
        <v>0.16056171895086946</v>
      </c>
      <c r="AA119" s="37">
        <f t="shared" ref="AA119:AI122" si="79">AA98/W98-1</f>
        <v>0.17719215602104943</v>
      </c>
      <c r="AB119" s="37">
        <f t="shared" si="79"/>
        <v>0.17759483855365898</v>
      </c>
      <c r="AC119" s="37">
        <f t="shared" si="79"/>
        <v>0.16403303400034619</v>
      </c>
      <c r="AD119" s="37">
        <f t="shared" si="79"/>
        <v>0.15740090547709906</v>
      </c>
      <c r="AE119" s="37">
        <f t="shared" si="79"/>
        <v>0.12613423198015083</v>
      </c>
      <c r="AF119" s="37">
        <f t="shared" si="79"/>
        <v>0.11023792898168372</v>
      </c>
      <c r="AG119" s="37">
        <f t="shared" si="79"/>
        <v>0.10866166528033583</v>
      </c>
      <c r="AH119" s="369">
        <f t="shared" si="79"/>
        <v>8.7659393946358133E-2</v>
      </c>
      <c r="AI119" s="369">
        <f t="shared" si="79"/>
        <v>8.3488721153906154E-2</v>
      </c>
    </row>
    <row r="120" spans="2:35">
      <c r="B120" s="29" t="s">
        <v>4</v>
      </c>
      <c r="G120" s="37"/>
      <c r="H120" s="37"/>
      <c r="I120" s="37"/>
      <c r="J120" s="37">
        <f>J99/F99-1</f>
        <v>7.3528723477445102E-2</v>
      </c>
      <c r="K120" s="37">
        <f t="shared" si="76"/>
        <v>8.3195755847239594E-2</v>
      </c>
      <c r="L120" s="37">
        <f t="shared" si="76"/>
        <v>4.3670576716051901E-2</v>
      </c>
      <c r="M120" s="37">
        <f t="shared" si="76"/>
        <v>4.4345965803656462E-2</v>
      </c>
      <c r="N120" s="37">
        <f t="shared" si="76"/>
        <v>1.4299399319684492E-2</v>
      </c>
      <c r="O120" s="37">
        <f t="shared" si="76"/>
        <v>-3.1305732321405655E-2</v>
      </c>
      <c r="P120" s="37">
        <f t="shared" si="76"/>
        <v>-0.10733755668913492</v>
      </c>
      <c r="Q120" s="37">
        <f t="shared" si="76"/>
        <v>-4.4780634484146375E-2</v>
      </c>
      <c r="R120" s="37">
        <f t="shared" si="76"/>
        <v>8.622800904876593E-2</v>
      </c>
      <c r="S120" s="37">
        <f t="shared" si="76"/>
        <v>0.25889979008576036</v>
      </c>
      <c r="T120" s="37">
        <f t="shared" si="77"/>
        <v>0.73921394017334374</v>
      </c>
      <c r="U120" s="37">
        <f t="shared" si="77"/>
        <v>0.6384806902220117</v>
      </c>
      <c r="V120" s="37">
        <f t="shared" si="78"/>
        <v>0.47776743310602554</v>
      </c>
      <c r="W120" s="37">
        <f t="shared" si="78"/>
        <v>0.31379563339478844</v>
      </c>
      <c r="X120" s="37">
        <f t="shared" si="78"/>
        <v>6.5148160293783564E-2</v>
      </c>
      <c r="Y120" s="37">
        <f t="shared" si="78"/>
        <v>4.7449946024539225E-2</v>
      </c>
      <c r="Z120" s="37">
        <f t="shared" si="78"/>
        <v>3.242036982421248E-2</v>
      </c>
      <c r="AA120" s="37">
        <f t="shared" si="79"/>
        <v>6.3581978238587356E-2</v>
      </c>
      <c r="AB120" s="37">
        <f t="shared" si="79"/>
        <v>6.9236406870441858E-2</v>
      </c>
      <c r="AC120" s="37">
        <f t="shared" si="79"/>
        <v>8.4575548623895491E-2</v>
      </c>
      <c r="AD120" s="37">
        <f t="shared" si="79"/>
        <v>0.10120366919723267</v>
      </c>
      <c r="AE120" s="37">
        <f t="shared" si="79"/>
        <v>7.5922794398759264E-2</v>
      </c>
      <c r="AF120" s="37">
        <f t="shared" si="79"/>
        <v>6.8222607774696575E-2</v>
      </c>
      <c r="AG120" s="37">
        <f t="shared" si="79"/>
        <v>5.8154600767413189E-2</v>
      </c>
      <c r="AH120" s="369">
        <f t="shared" si="79"/>
        <v>4.5900866794574169E-2</v>
      </c>
      <c r="AI120" s="369">
        <f t="shared" si="79"/>
        <v>4.7149445723500216E-2</v>
      </c>
    </row>
    <row r="121" spans="2:35">
      <c r="B121" s="29" t="s">
        <v>5</v>
      </c>
      <c r="G121" s="37"/>
      <c r="H121" s="37"/>
      <c r="I121" s="37"/>
      <c r="J121" s="37">
        <f>J100/F100-1</f>
        <v>8.2045721853341025E-2</v>
      </c>
      <c r="K121" s="37">
        <f t="shared" si="76"/>
        <v>6.0534044205293513E-2</v>
      </c>
      <c r="L121" s="37">
        <f t="shared" si="76"/>
        <v>6.3260893404806229E-2</v>
      </c>
      <c r="M121" s="37">
        <f t="shared" si="76"/>
        <v>8.7238543950916458E-2</v>
      </c>
      <c r="N121" s="37">
        <f t="shared" si="76"/>
        <v>7.7181972316775038E-2</v>
      </c>
      <c r="O121" s="37">
        <f t="shared" si="76"/>
        <v>8.5760550862282958E-2</v>
      </c>
      <c r="P121" s="37">
        <f t="shared" si="76"/>
        <v>1.9478696911001681E-3</v>
      </c>
      <c r="Q121" s="37">
        <f t="shared" si="76"/>
        <v>7.8152857229238926E-3</v>
      </c>
      <c r="R121" s="37">
        <f t="shared" si="76"/>
        <v>-1.2682165144986657E-2</v>
      </c>
      <c r="S121" s="37">
        <f t="shared" si="76"/>
        <v>3.7857418549145816E-2</v>
      </c>
      <c r="T121" s="37">
        <f t="shared" si="77"/>
        <v>0.21033075822792502</v>
      </c>
      <c r="U121" s="37">
        <f t="shared" si="77"/>
        <v>0.19680655065449093</v>
      </c>
      <c r="V121" s="37">
        <f t="shared" si="78"/>
        <v>0.27234728077439829</v>
      </c>
      <c r="W121" s="37">
        <f t="shared" si="78"/>
        <v>0.21772568209915422</v>
      </c>
      <c r="X121" s="37">
        <f t="shared" si="78"/>
        <v>0.15037693433033361</v>
      </c>
      <c r="Y121" s="37">
        <f t="shared" si="78"/>
        <v>0.13525310023119519</v>
      </c>
      <c r="Z121" s="37">
        <f t="shared" si="78"/>
        <v>0.10547168365926063</v>
      </c>
      <c r="AA121" s="37">
        <f t="shared" si="79"/>
        <v>0.10860418425872598</v>
      </c>
      <c r="AB121" s="37">
        <f t="shared" si="79"/>
        <v>9.5683290901431128E-2</v>
      </c>
      <c r="AC121" s="37">
        <f t="shared" si="79"/>
        <v>9.9886876353253884E-2</v>
      </c>
      <c r="AD121" s="37">
        <f t="shared" si="79"/>
        <v>9.2093354856375154E-2</v>
      </c>
      <c r="AE121" s="37">
        <f t="shared" si="79"/>
        <v>8.647184218988313E-2</v>
      </c>
      <c r="AF121" s="37">
        <f t="shared" si="79"/>
        <v>8.1148804613210501E-2</v>
      </c>
      <c r="AG121" s="37">
        <f t="shared" si="79"/>
        <v>9.6610290344031791E-2</v>
      </c>
      <c r="AH121" s="369">
        <f t="shared" si="79"/>
        <v>9.5299803761268675E-2</v>
      </c>
      <c r="AI121" s="369">
        <f t="shared" si="79"/>
        <v>9.7794097283220083E-2</v>
      </c>
    </row>
    <row r="122" spans="2:35">
      <c r="B122" s="53" t="s">
        <v>30</v>
      </c>
      <c r="G122" s="37"/>
      <c r="H122" s="37"/>
      <c r="I122" s="37"/>
      <c r="J122" s="37">
        <f>J101/F101-1</f>
        <v>0.20525439112627608</v>
      </c>
      <c r="K122" s="37">
        <f t="shared" si="76"/>
        <v>0.22995739031143581</v>
      </c>
      <c r="L122" s="37">
        <f t="shared" si="76"/>
        <v>0.25147202651891809</v>
      </c>
      <c r="M122" s="37">
        <f t="shared" si="76"/>
        <v>0.2804378470501443</v>
      </c>
      <c r="N122" s="37">
        <f t="shared" si="76"/>
        <v>0.25660650834178411</v>
      </c>
      <c r="O122" s="37">
        <f t="shared" si="76"/>
        <v>0.21859568372437721</v>
      </c>
      <c r="P122" s="37">
        <f t="shared" si="76"/>
        <v>2.4685864011394498E-2</v>
      </c>
      <c r="Q122" s="37">
        <f t="shared" si="76"/>
        <v>1.2122099777149842E-3</v>
      </c>
      <c r="R122" s="37">
        <f t="shared" si="76"/>
        <v>2.9378702799632617E-2</v>
      </c>
      <c r="S122" s="37">
        <f t="shared" si="76"/>
        <v>0.10176145838172235</v>
      </c>
      <c r="T122" s="37">
        <f t="shared" si="77"/>
        <v>0.51623686582000783</v>
      </c>
      <c r="U122" s="37">
        <f t="shared" si="77"/>
        <v>0.5074755427654094</v>
      </c>
      <c r="V122" s="37">
        <f t="shared" si="78"/>
        <v>0.46276147504982235</v>
      </c>
      <c r="W122" s="37">
        <f t="shared" si="78"/>
        <v>0.38494786641043821</v>
      </c>
      <c r="X122" s="37">
        <f t="shared" si="78"/>
        <v>0.16909469088513274</v>
      </c>
      <c r="Y122" s="37">
        <f t="shared" si="78"/>
        <v>0.16369070794591556</v>
      </c>
      <c r="Z122" s="37">
        <f t="shared" si="78"/>
        <v>0.14822402022386671</v>
      </c>
      <c r="AA122" s="37">
        <f t="shared" si="79"/>
        <v>0.16189436372182464</v>
      </c>
      <c r="AB122" s="37">
        <f t="shared" si="79"/>
        <v>0.17027716763148248</v>
      </c>
      <c r="AC122" s="37">
        <f t="shared" si="79"/>
        <v>0.17108754417204741</v>
      </c>
      <c r="AD122" s="37">
        <f t="shared" si="79"/>
        <v>0.21198528901768521</v>
      </c>
      <c r="AE122" s="37">
        <f t="shared" si="79"/>
        <v>0.19991236403035773</v>
      </c>
      <c r="AF122" s="37">
        <f t="shared" si="79"/>
        <v>0.17620429553121419</v>
      </c>
      <c r="AG122" s="37">
        <f t="shared" si="79"/>
        <v>0.1610522995338739</v>
      </c>
      <c r="AH122" s="369">
        <f t="shared" si="79"/>
        <v>8.4213277000540154E-2</v>
      </c>
      <c r="AI122" s="369">
        <f t="shared" si="79"/>
        <v>3.1375878733260754E-2</v>
      </c>
    </row>
    <row r="123" spans="2:35">
      <c r="B123" s="28" t="s">
        <v>7</v>
      </c>
      <c r="G123" s="37"/>
      <c r="H123" s="37"/>
      <c r="I123" s="37"/>
      <c r="AH123" s="364"/>
      <c r="AI123" s="364"/>
    </row>
    <row r="124" spans="2:35">
      <c r="B124" s="29" t="s">
        <v>1</v>
      </c>
      <c r="G124" s="37"/>
      <c r="H124" s="37"/>
      <c r="I124" s="37"/>
      <c r="J124" s="37">
        <f>J104/F104-1</f>
        <v>7.2428958657628772E-3</v>
      </c>
      <c r="K124" s="37">
        <f t="shared" ref="K124:S128" si="80">K104/G104-1</f>
        <v>3.5184675864299297E-3</v>
      </c>
      <c r="L124" s="37">
        <f t="shared" si="80"/>
        <v>2.7874402188439174E-3</v>
      </c>
      <c r="M124" s="37">
        <f t="shared" si="80"/>
        <v>9.5712611766751721E-3</v>
      </c>
      <c r="N124" s="37">
        <f t="shared" si="80"/>
        <v>1.0392468011164446E-3</v>
      </c>
      <c r="O124" s="37">
        <f t="shared" si="80"/>
        <v>-1.0670774376180692E-2</v>
      </c>
      <c r="P124" s="37">
        <f t="shared" si="80"/>
        <v>-0.11480583137344225</v>
      </c>
      <c r="Q124" s="37">
        <f t="shared" si="80"/>
        <v>-0.10648152148687062</v>
      </c>
      <c r="R124" s="37">
        <f t="shared" si="80"/>
        <v>-9.1236845244241915E-2</v>
      </c>
      <c r="S124" s="37">
        <f t="shared" si="80"/>
        <v>-5.2409675069792883E-2</v>
      </c>
      <c r="T124" s="37">
        <f t="shared" ref="T124:U128" si="81">T104/P104-1</f>
        <v>0.19376195940539653</v>
      </c>
      <c r="U124" s="37">
        <f t="shared" si="81"/>
        <v>0.16565609878273135</v>
      </c>
      <c r="V124" s="37">
        <f t="shared" ref="V124:Z128" si="82">V104/R104-1</f>
        <v>0.1435029098666496</v>
      </c>
      <c r="W124" s="37">
        <f>W104/S104-1</f>
        <v>0.12693521863761403</v>
      </c>
      <c r="X124" s="37">
        <f>X104/T104-1</f>
        <v>-2.5407691905706686E-3</v>
      </c>
      <c r="Y124" s="37">
        <f>Y104/U104-1</f>
        <v>7.059417827824932E-3</v>
      </c>
      <c r="Z124" s="37">
        <f>Z104/V104-1</f>
        <v>1.2679750505087517E-2</v>
      </c>
      <c r="AA124" s="37">
        <f t="shared" ref="AA124:AI128" si="83">AA104/W104-1</f>
        <v>-1.7692402148576925E-3</v>
      </c>
      <c r="AB124" s="37">
        <f t="shared" si="83"/>
        <v>1.6502704309333538E-3</v>
      </c>
      <c r="AC124" s="37">
        <f t="shared" si="83"/>
        <v>5.7344676734456534E-3</v>
      </c>
      <c r="AD124" s="37">
        <f t="shared" si="83"/>
        <v>1.5509426482900102E-2</v>
      </c>
      <c r="AE124" s="37">
        <f t="shared" si="83"/>
        <v>1.8937094541230159E-2</v>
      </c>
      <c r="AF124" s="37">
        <f t="shared" si="83"/>
        <v>2.6606057793379323E-2</v>
      </c>
      <c r="AG124" s="37">
        <f t="shared" si="83"/>
        <v>3.6698517883886561E-2</v>
      </c>
      <c r="AH124" s="369">
        <f t="shared" si="83"/>
        <v>3.8505218994836499E-2</v>
      </c>
      <c r="AI124" s="369">
        <f t="shared" si="83"/>
        <v>4.9835020281224995E-2</v>
      </c>
    </row>
    <row r="125" spans="2:35">
      <c r="B125" s="29" t="s">
        <v>3</v>
      </c>
      <c r="G125" s="37"/>
      <c r="H125" s="37"/>
      <c r="I125" s="37"/>
      <c r="J125" s="37">
        <f>J105/F105-1</f>
        <v>1.4567942279269497E-2</v>
      </c>
      <c r="K125" s="37">
        <f t="shared" si="80"/>
        <v>1.5972575406238976E-2</v>
      </c>
      <c r="L125" s="37">
        <f t="shared" si="80"/>
        <v>5.1537782273352262E-2</v>
      </c>
      <c r="M125" s="37">
        <f t="shared" si="80"/>
        <v>9.3436007293398182E-2</v>
      </c>
      <c r="N125" s="37">
        <f t="shared" si="80"/>
        <v>0.12039523986541489</v>
      </c>
      <c r="O125" s="37">
        <f t="shared" si="80"/>
        <v>0.14925044701909518</v>
      </c>
      <c r="P125" s="37">
        <f t="shared" si="80"/>
        <v>-2.5849072124048855E-2</v>
      </c>
      <c r="Q125" s="37">
        <f t="shared" si="80"/>
        <v>-4.2434386378325195E-2</v>
      </c>
      <c r="R125" s="37">
        <f t="shared" si="80"/>
        <v>-4.5078525486617393E-2</v>
      </c>
      <c r="S125" s="37">
        <f t="shared" si="80"/>
        <v>-2.2791953947416954E-2</v>
      </c>
      <c r="T125" s="37">
        <f t="shared" si="81"/>
        <v>0.29918396887345122</v>
      </c>
      <c r="U125" s="37">
        <f t="shared" si="81"/>
        <v>0.26987832142163137</v>
      </c>
      <c r="V125" s="37">
        <f t="shared" si="82"/>
        <v>0.2375367167761322</v>
      </c>
      <c r="W125" s="37">
        <f t="shared" si="82"/>
        <v>0.18605039114056088</v>
      </c>
      <c r="X125" s="37">
        <f t="shared" si="82"/>
        <v>2.2577786079852391E-2</v>
      </c>
      <c r="Y125" s="37">
        <f t="shared" si="82"/>
        <v>3.3487795382795671E-2</v>
      </c>
      <c r="Z125" s="37">
        <f t="shared" si="82"/>
        <v>4.6807931783029888E-2</v>
      </c>
      <c r="AA125" s="37">
        <f t="shared" si="83"/>
        <v>6.6422299712699306E-2</v>
      </c>
      <c r="AB125" s="37">
        <f t="shared" si="83"/>
        <v>6.8525310336846612E-2</v>
      </c>
      <c r="AC125" s="37">
        <f t="shared" si="83"/>
        <v>6.7794565405999707E-2</v>
      </c>
      <c r="AD125" s="37">
        <f t="shared" si="83"/>
        <v>7.4052808644804902E-2</v>
      </c>
      <c r="AE125" s="37">
        <f t="shared" si="83"/>
        <v>5.6825401077735815E-2</v>
      </c>
      <c r="AF125" s="37">
        <f t="shared" si="83"/>
        <v>6.5519039890513442E-2</v>
      </c>
      <c r="AG125" s="37">
        <f t="shared" si="83"/>
        <v>7.8950400908284424E-2</v>
      </c>
      <c r="AH125" s="369">
        <f t="shared" si="83"/>
        <v>6.864602133070874E-2</v>
      </c>
      <c r="AI125" s="369">
        <f t="shared" si="83"/>
        <v>8.5047955412151932E-2</v>
      </c>
    </row>
    <row r="126" spans="2:35">
      <c r="B126" s="29" t="s">
        <v>4</v>
      </c>
      <c r="G126" s="37"/>
      <c r="H126" s="37"/>
      <c r="I126" s="37"/>
      <c r="J126" s="37">
        <f>J106/F106-1</f>
        <v>-1.4597268398197638E-3</v>
      </c>
      <c r="K126" s="37">
        <f t="shared" si="80"/>
        <v>8.3968692298510561E-3</v>
      </c>
      <c r="L126" s="37">
        <f t="shared" si="80"/>
        <v>-3.3757669785185906E-2</v>
      </c>
      <c r="M126" s="37">
        <f t="shared" si="80"/>
        <v>-4.0372826850669452E-2</v>
      </c>
      <c r="N126" s="37">
        <f t="shared" si="80"/>
        <v>-7.5236489588551003E-2</v>
      </c>
      <c r="O126" s="37">
        <f t="shared" si="80"/>
        <v>-0.10896128920875847</v>
      </c>
      <c r="P126" s="37">
        <f t="shared" si="80"/>
        <v>-0.13641521258977485</v>
      </c>
      <c r="Q126" s="37">
        <f t="shared" si="80"/>
        <v>-6.3685481668136035E-2</v>
      </c>
      <c r="R126" s="37">
        <f t="shared" si="80"/>
        <v>6.4677815206271028E-2</v>
      </c>
      <c r="S126" s="37">
        <f t="shared" si="80"/>
        <v>0.20905171879492168</v>
      </c>
      <c r="T126" s="37">
        <f t="shared" si="81"/>
        <v>0.53259515289342096</v>
      </c>
      <c r="U126" s="37">
        <f t="shared" si="81"/>
        <v>0.4154236311307471</v>
      </c>
      <c r="V126" s="37">
        <f t="shared" si="82"/>
        <v>0.28365786012599759</v>
      </c>
      <c r="W126" s="37">
        <f t="shared" si="82"/>
        <v>0.17410664393705955</v>
      </c>
      <c r="X126" s="37">
        <f t="shared" si="82"/>
        <v>-3.2704196791768503E-3</v>
      </c>
      <c r="Y126" s="37">
        <f t="shared" si="82"/>
        <v>-1.5733364327992216E-3</v>
      </c>
      <c r="Z126" s="37">
        <f t="shared" si="82"/>
        <v>1.8734498523031995E-3</v>
      </c>
      <c r="AA126" s="37">
        <f t="shared" si="83"/>
        <v>1.2355005024656363E-2</v>
      </c>
      <c r="AB126" s="37">
        <f t="shared" si="83"/>
        <v>7.8721940370254373E-3</v>
      </c>
      <c r="AC126" s="37">
        <f t="shared" si="83"/>
        <v>1.4275567924387778E-2</v>
      </c>
      <c r="AD126" s="37">
        <f t="shared" si="83"/>
        <v>2.8493631374165052E-2</v>
      </c>
      <c r="AE126" s="37">
        <f t="shared" si="83"/>
        <v>1.5215692266360659E-2</v>
      </c>
      <c r="AF126" s="37">
        <f t="shared" si="83"/>
        <v>2.4461330022224725E-2</v>
      </c>
      <c r="AG126" s="37">
        <f t="shared" si="83"/>
        <v>3.1424651518261681E-2</v>
      </c>
      <c r="AH126" s="369">
        <f t="shared" si="83"/>
        <v>1.3418076271142665E-2</v>
      </c>
      <c r="AI126" s="369">
        <f t="shared" si="83"/>
        <v>2.0204454872018829E-2</v>
      </c>
    </row>
    <row r="127" spans="2:35">
      <c r="B127" s="29" t="s">
        <v>5</v>
      </c>
      <c r="G127" s="37"/>
      <c r="H127" s="37"/>
      <c r="I127" s="37"/>
      <c r="J127" s="37">
        <f>J107/F107-1</f>
        <v>4.3928838175145257E-2</v>
      </c>
      <c r="K127" s="37">
        <f t="shared" si="80"/>
        <v>4.1912333980570704E-2</v>
      </c>
      <c r="L127" s="37">
        <f t="shared" si="80"/>
        <v>3.5416657118999106E-2</v>
      </c>
      <c r="M127" s="37">
        <f t="shared" si="80"/>
        <v>4.5387613627610124E-2</v>
      </c>
      <c r="N127" s="37">
        <f t="shared" si="80"/>
        <v>3.7689252246997595E-2</v>
      </c>
      <c r="O127" s="37">
        <f t="shared" si="80"/>
        <v>2.2040470998617057E-2</v>
      </c>
      <c r="P127" s="37">
        <f t="shared" si="80"/>
        <v>-7.102740781380068E-3</v>
      </c>
      <c r="Q127" s="37">
        <f t="shared" si="80"/>
        <v>7.3797569574449717E-3</v>
      </c>
      <c r="R127" s="37">
        <f t="shared" si="80"/>
        <v>1.1075804486934349E-2</v>
      </c>
      <c r="S127" s="37">
        <f t="shared" si="80"/>
        <v>7.2070230907362864E-2</v>
      </c>
      <c r="T127" s="37">
        <f t="shared" si="81"/>
        <v>0.13907799517828678</v>
      </c>
      <c r="U127" s="37">
        <f t="shared" si="81"/>
        <v>0.11017618945259566</v>
      </c>
      <c r="V127" s="37">
        <f t="shared" si="82"/>
        <v>0.11262091498937266</v>
      </c>
      <c r="W127" s="37">
        <f t="shared" si="82"/>
        <v>6.7125378504977906E-2</v>
      </c>
      <c r="X127" s="37">
        <f t="shared" si="82"/>
        <v>4.7025527236159936E-2</v>
      </c>
      <c r="Y127" s="37">
        <f t="shared" si="82"/>
        <v>5.421383088973819E-2</v>
      </c>
      <c r="Z127" s="37">
        <f t="shared" si="82"/>
        <v>5.1778132333254012E-2</v>
      </c>
      <c r="AA127" s="37">
        <f t="shared" si="83"/>
        <v>6.055554584042766E-2</v>
      </c>
      <c r="AB127" s="37">
        <f t="shared" si="83"/>
        <v>5.3462794003349412E-2</v>
      </c>
      <c r="AC127" s="37">
        <f t="shared" si="83"/>
        <v>4.5492888147822486E-2</v>
      </c>
      <c r="AD127" s="37">
        <f t="shared" si="83"/>
        <v>4.1168357900121633E-2</v>
      </c>
      <c r="AE127" s="37">
        <f t="shared" si="83"/>
        <v>2.9172351385566619E-2</v>
      </c>
      <c r="AF127" s="37">
        <f t="shared" si="83"/>
        <v>2.5524609528413178E-2</v>
      </c>
      <c r="AG127" s="37">
        <f t="shared" si="83"/>
        <v>3.6758055968117098E-2</v>
      </c>
      <c r="AH127" s="369">
        <f t="shared" si="83"/>
        <v>4.7549581074948666E-2</v>
      </c>
      <c r="AI127" s="369">
        <f t="shared" si="83"/>
        <v>5.717187391078471E-2</v>
      </c>
    </row>
    <row r="128" spans="2:35" ht="14.65" thickBot="1">
      <c r="B128" s="61" t="s">
        <v>30</v>
      </c>
      <c r="C128" s="38"/>
      <c r="D128" s="38"/>
      <c r="E128" s="38"/>
      <c r="F128" s="38"/>
      <c r="G128" s="39"/>
      <c r="H128" s="39"/>
      <c r="I128" s="39"/>
      <c r="J128" s="39">
        <f>J108/F108-1</f>
        <v>6.7344044805899506E-2</v>
      </c>
      <c r="K128" s="39">
        <f t="shared" si="80"/>
        <v>6.4808964307855765E-2</v>
      </c>
      <c r="L128" s="39">
        <f t="shared" si="80"/>
        <v>7.6225334047053117E-2</v>
      </c>
      <c r="M128" s="39">
        <f t="shared" si="80"/>
        <v>9.4887657887632315E-2</v>
      </c>
      <c r="N128" s="39">
        <f t="shared" si="80"/>
        <v>9.1690266406845522E-2</v>
      </c>
      <c r="O128" s="39">
        <f t="shared" si="80"/>
        <v>8.6267774420622167E-2</v>
      </c>
      <c r="P128" s="39">
        <f t="shared" si="80"/>
        <v>-4.8903543662025761E-2</v>
      </c>
      <c r="Q128" s="39">
        <f t="shared" si="80"/>
        <v>-3.6578393966768097E-2</v>
      </c>
      <c r="R128" s="39">
        <f t="shared" si="80"/>
        <v>-2.1350485347684245E-3</v>
      </c>
      <c r="S128" s="39">
        <f t="shared" si="80"/>
        <v>5.9024389359253693E-2</v>
      </c>
      <c r="T128" s="39">
        <f t="shared" si="81"/>
        <v>0.38422822361174425</v>
      </c>
      <c r="U128" s="39">
        <f t="shared" si="81"/>
        <v>0.33447649903291166</v>
      </c>
      <c r="V128" s="39">
        <f t="shared" si="82"/>
        <v>0.27259437405534803</v>
      </c>
      <c r="W128" s="39">
        <f t="shared" si="82"/>
        <v>0.20219728657445235</v>
      </c>
      <c r="X128" s="39">
        <f t="shared" si="82"/>
        <v>3.2240104725530516E-2</v>
      </c>
      <c r="Y128" s="39">
        <f t="shared" si="82"/>
        <v>3.7955884421157604E-2</v>
      </c>
      <c r="Z128" s="39">
        <f t="shared" si="82"/>
        <v>4.7458418678589798E-2</v>
      </c>
      <c r="AA128" s="39">
        <f t="shared" si="83"/>
        <v>8.8922565336276183E-2</v>
      </c>
      <c r="AB128" s="39">
        <f t="shared" si="83"/>
        <v>0.12242253496383682</v>
      </c>
      <c r="AC128" s="39">
        <f t="shared" si="83"/>
        <v>0.1479498194254445</v>
      </c>
      <c r="AD128" s="39">
        <f t="shared" si="83"/>
        <v>0.20850402060473305</v>
      </c>
      <c r="AE128" s="39">
        <f t="shared" si="83"/>
        <v>0.19764056652804696</v>
      </c>
      <c r="AF128" s="39">
        <f t="shared" si="83"/>
        <v>0.19764831970911279</v>
      </c>
      <c r="AG128" s="39">
        <f t="shared" si="83"/>
        <v>0.20438538965985997</v>
      </c>
      <c r="AH128" s="370">
        <f t="shared" si="83"/>
        <v>0.14634368309212165</v>
      </c>
      <c r="AI128" s="370">
        <f t="shared" si="83"/>
        <v>0.1224646142420287</v>
      </c>
    </row>
  </sheetData>
  <phoneticPr fontId="5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749F8-8BD2-48C4-A8EB-04E603D33F35}">
  <sheetPr>
    <tabColor rgb="FF92D050"/>
  </sheetPr>
  <dimension ref="A1:AL68"/>
  <sheetViews>
    <sheetView workbookViewId="0">
      <selection activeCell="X54" sqref="X54"/>
    </sheetView>
  </sheetViews>
  <sheetFormatPr baseColWidth="10" defaultColWidth="11.3984375" defaultRowHeight="14.25"/>
  <cols>
    <col min="1" max="1" width="11.3984375" customWidth="1"/>
    <col min="2" max="2" width="25.73046875" style="120" bestFit="1" customWidth="1"/>
    <col min="3" max="3" width="17.3984375" style="120" bestFit="1" customWidth="1"/>
    <col min="4" max="4" width="17" style="120" customWidth="1"/>
    <col min="5" max="5" width="15.73046875" style="120" bestFit="1" customWidth="1"/>
    <col min="6" max="6" width="16.73046875" style="120" customWidth="1"/>
    <col min="7" max="7" width="15.73046875" style="120" bestFit="1" customWidth="1"/>
    <col min="8" max="9" width="16.73046875" style="120" customWidth="1"/>
    <col min="10" max="10" width="16.3984375" style="120" customWidth="1"/>
    <col min="11" max="11" width="15.73046875" style="120" bestFit="1" customWidth="1"/>
    <col min="12" max="12" width="17.86328125" style="120" customWidth="1"/>
    <col min="13" max="13" width="19" style="120" customWidth="1"/>
    <col min="14" max="16" width="11.3984375" customWidth="1"/>
    <col min="17" max="17" width="18.73046875" bestFit="1" customWidth="1"/>
    <col min="18" max="19" width="19.1328125" bestFit="1" customWidth="1"/>
    <col min="20" max="20" width="18.73046875" bestFit="1" customWidth="1"/>
    <col min="21" max="22" width="11.3984375" customWidth="1"/>
  </cols>
  <sheetData>
    <row r="1" spans="1:13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>
      <c r="A2" s="123"/>
    </row>
    <row r="3" spans="1:13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13">
      <c r="A4" s="119">
        <v>2017</v>
      </c>
      <c r="B4" s="121">
        <f>'Mensuel corrigé'!C7</f>
        <v>11785430.362749904</v>
      </c>
      <c r="C4" s="121">
        <f>'Mensuel corrigé'!D7</f>
        <v>11743779.657119917</v>
      </c>
      <c r="D4" s="121">
        <f>'Mensuel corrigé'!E7</f>
        <v>13676806.515129924</v>
      </c>
      <c r="E4" s="121">
        <f>'Mensuel corrigé'!F7</f>
        <v>11116665.690679926</v>
      </c>
      <c r="F4" s="121">
        <f>'Mensuel corrigé'!G7</f>
        <v>12486142.117989911</v>
      </c>
      <c r="G4" s="121">
        <f>'Mensuel corrigé'!H7</f>
        <v>12706321.332479905</v>
      </c>
      <c r="H4" s="121">
        <f>'Mensuel corrigé'!I7</f>
        <v>12152923.026619917</v>
      </c>
      <c r="I4" s="121">
        <f>'Mensuel corrigé'!J7</f>
        <v>8304783.8243499668</v>
      </c>
      <c r="J4" s="121">
        <f>'Mensuel corrigé'!K7</f>
        <v>12604601.388629904</v>
      </c>
      <c r="K4" s="121">
        <f>'Mensuel corrigé'!L7</f>
        <v>13567723.150149928</v>
      </c>
      <c r="L4" s="121">
        <f>'Mensuel corrigé'!M7</f>
        <v>12758726.239729904</v>
      </c>
      <c r="M4" s="121">
        <f>'Mensuel corrigé'!N7</f>
        <v>11860449.177529931</v>
      </c>
    </row>
    <row r="5" spans="1:13">
      <c r="A5" s="119">
        <v>2018</v>
      </c>
      <c r="B5" s="121">
        <f>'Mensuel corrigé'!O7</f>
        <v>12366725.038439926</v>
      </c>
      <c r="C5" s="121">
        <f>'Mensuel corrigé'!P7</f>
        <v>12075377.921529954</v>
      </c>
      <c r="D5" s="121">
        <f>'Mensuel corrigé'!Q7</f>
        <v>13041099.572519908</v>
      </c>
      <c r="E5" s="121">
        <f>'Mensuel corrigé'!R7</f>
        <v>12136286.162749905</v>
      </c>
      <c r="F5" s="121">
        <f>'Mensuel corrigé'!S7</f>
        <v>11569145.596219927</v>
      </c>
      <c r="G5" s="121">
        <f>'Mensuel corrigé'!T7</f>
        <v>12843518.025409939</v>
      </c>
      <c r="H5" s="121">
        <f>'Mensuel corrigé'!U7</f>
        <v>12833914.63766993</v>
      </c>
      <c r="I5" s="121">
        <f>'Mensuel corrigé'!V7</f>
        <v>7996470.9355399767</v>
      </c>
      <c r="J5" s="121">
        <f>'Mensuel corrigé'!W7</f>
        <v>11990436.957859932</v>
      </c>
      <c r="K5" s="121">
        <f>'Mensuel corrigé'!X7</f>
        <v>14270431.629689954</v>
      </c>
      <c r="L5" s="121">
        <f>'Mensuel corrigé'!Y7</f>
        <v>12925084.22591991</v>
      </c>
      <c r="M5" s="121">
        <f>'Mensuel corrigé'!Z7</f>
        <v>11764374.90971992</v>
      </c>
    </row>
    <row r="6" spans="1:13">
      <c r="A6" s="119">
        <v>2019</v>
      </c>
      <c r="B6" s="121">
        <f>'Mensuel corrigé'!AA7</f>
        <v>12445899.600479923</v>
      </c>
      <c r="C6" s="121">
        <f>'Mensuel corrigé'!AB7</f>
        <v>12043530.773129921</v>
      </c>
      <c r="D6" s="121">
        <f>'Mensuel corrigé'!AC7</f>
        <v>12732768.978089944</v>
      </c>
      <c r="E6" s="121">
        <f>'Mensuel corrigé'!AD7</f>
        <v>12427582.116759965</v>
      </c>
      <c r="F6" s="121">
        <f>'Mensuel corrigé'!AE7</f>
        <v>12639519.810779957</v>
      </c>
      <c r="G6" s="121">
        <f>'Mensuel corrigé'!AF7</f>
        <v>11616307.651709959</v>
      </c>
      <c r="H6" s="121">
        <f>'Mensuel corrigé'!AG7</f>
        <v>13190623.439149959</v>
      </c>
      <c r="I6" s="121">
        <f>'Mensuel corrigé'!AH7</f>
        <v>7764421.8082699962</v>
      </c>
      <c r="J6" s="121">
        <f>'Mensuel corrigé'!AI7</f>
        <v>12607542.981139939</v>
      </c>
      <c r="K6" s="121">
        <f>'Mensuel corrigé'!AJ7</f>
        <v>14242356.806749946</v>
      </c>
      <c r="L6" s="121">
        <f>'Mensuel corrigé'!AK7</f>
        <v>11964636.244409937</v>
      </c>
      <c r="M6" s="121">
        <f>'Mensuel corrigé'!AL7</f>
        <v>12289210.956749914</v>
      </c>
    </row>
    <row r="7" spans="1:13">
      <c r="A7" s="119">
        <v>2020</v>
      </c>
      <c r="B7" s="121">
        <f>'Mensuel corrigé'!AM7</f>
        <v>13329925.155469827</v>
      </c>
      <c r="C7" s="121">
        <f>'Mensuel corrigé'!AN7</f>
        <v>13135168.845979881</v>
      </c>
      <c r="D7" s="121">
        <f>'Mensuel corrigé'!AO7</f>
        <v>8791415.531259967</v>
      </c>
      <c r="E7" s="121">
        <f>'Mensuel corrigé'!AP7</f>
        <v>1063236.3044099973</v>
      </c>
      <c r="F7" s="121">
        <f>'Mensuel corrigé'!AQ7</f>
        <v>6808056.8404299738</v>
      </c>
      <c r="G7" s="121">
        <f>'Mensuel corrigé'!AR7</f>
        <v>13774087.970279904</v>
      </c>
      <c r="H7" s="121">
        <f>'Mensuel corrigé'!AS7</f>
        <v>13947073.086049931</v>
      </c>
      <c r="I7" s="121">
        <f>'Mensuel corrigé'!AT7</f>
        <v>7856519.5960799837</v>
      </c>
      <c r="J7" s="121">
        <f>'Mensuel corrigé'!AU7</f>
        <v>13634514.996319912</v>
      </c>
      <c r="K7" s="121">
        <f>'Mensuel corrigé'!AV7</f>
        <v>13682538.902429935</v>
      </c>
      <c r="L7" s="121">
        <f>'Mensuel corrigé'!AW7</f>
        <v>12901086.794729905</v>
      </c>
      <c r="M7" s="121">
        <f>'Mensuel corrigé'!AX7</f>
        <v>13723445.663499869</v>
      </c>
    </row>
    <row r="8" spans="1:13">
      <c r="A8" s="119">
        <v>2021</v>
      </c>
      <c r="B8" s="121">
        <f>'Mensuel corrigé'!AY7</f>
        <v>12045081.840289913</v>
      </c>
      <c r="C8" s="121">
        <f>'Mensuel corrigé'!AZ7</f>
        <v>12595607.010799929</v>
      </c>
      <c r="D8" s="121">
        <f>'Mensuel corrigé'!BA7</f>
        <v>14420536.670869911</v>
      </c>
      <c r="E8" s="121">
        <f>'Mensuel corrigé'!BB7</f>
        <v>13213216.872949908</v>
      </c>
      <c r="F8" s="121">
        <f>'Mensuel corrigé'!BC7</f>
        <v>11709484.282539928</v>
      </c>
      <c r="G8" s="121">
        <f>'Mensuel corrigé'!BD7</f>
        <v>14219251.769659895</v>
      </c>
      <c r="H8" s="121">
        <f>'Mensuel corrigé'!BE7</f>
        <v>12731444.081799913</v>
      </c>
      <c r="I8" s="121">
        <f>'Mensuel corrigé'!BF7</f>
        <v>7490459.6390999798</v>
      </c>
      <c r="J8" s="121">
        <f>'Mensuel corrigé'!BG7</f>
        <v>13777863.663749937</v>
      </c>
      <c r="K8" s="121">
        <f>'Mensuel corrigé'!BH7</f>
        <v>13585606.271989893</v>
      </c>
      <c r="L8" s="121">
        <f>'Mensuel corrigé'!BI7</f>
        <v>12616749.792129919</v>
      </c>
      <c r="M8" s="121">
        <f>'Mensuel corrigé'!BJ7</f>
        <v>13277008.276419939</v>
      </c>
    </row>
    <row r="9" spans="1:13">
      <c r="A9" s="119">
        <v>2022</v>
      </c>
      <c r="B9" s="121">
        <f>'Mensuel corrigé'!BK7</f>
        <v>13415498.825099923</v>
      </c>
      <c r="C9" s="121">
        <f>'Mensuel corrigé'!BL7</f>
        <v>12914155.059179951</v>
      </c>
      <c r="D9" s="121">
        <f>'Mensuel corrigé'!BM7</f>
        <v>14821584.3898699</v>
      </c>
      <c r="E9" s="121">
        <f>'Mensuel corrigé'!BN7</f>
        <v>12188741.770119928</v>
      </c>
      <c r="F9" s="121">
        <f>'Mensuel corrigé'!BO7</f>
        <v>13107013.05367991</v>
      </c>
      <c r="G9" s="121">
        <f>'Mensuel corrigé'!BP7</f>
        <v>13631085.419439889</v>
      </c>
      <c r="H9" s="121">
        <f>'Mensuel corrigé'!BQ7</f>
        <v>12130016.633559925</v>
      </c>
      <c r="I9" s="121">
        <f>'Mensuel corrigé'!BR7</f>
        <v>7806156.6370199881</v>
      </c>
      <c r="J9" s="121">
        <f>'Mensuel corrigé'!BS7</f>
        <v>14093032.998199899</v>
      </c>
      <c r="K9" s="121">
        <f>'Mensuel corrigé'!BT7</f>
        <v>13612764.104929922</v>
      </c>
      <c r="L9" s="121">
        <f>'Mensuel corrigé'!BU7</f>
        <v>12798921.399419937</v>
      </c>
      <c r="M9" s="121">
        <f>'Mensuel corrigé'!BV7</f>
        <v>13086633.730799917</v>
      </c>
    </row>
    <row r="10" spans="1:13">
      <c r="A10" s="119">
        <v>2023</v>
      </c>
      <c r="B10" s="121">
        <f>'Mensuel corrigé'!BW7</f>
        <v>13242604.628459875</v>
      </c>
      <c r="C10" s="121">
        <f>'Mensuel corrigé'!BX7</f>
        <v>12751200.485659914</v>
      </c>
      <c r="D10" s="121">
        <f>'Mensuel corrigé'!BY7</f>
        <v>15052091.885549877</v>
      </c>
      <c r="E10" s="121">
        <f>'Mensuel corrigé'!BZ7</f>
        <v>12052647.461999904</v>
      </c>
      <c r="F10" s="121">
        <f>'Mensuel corrigé'!CA7</f>
        <v>12488029.069159912</v>
      </c>
      <c r="G10" s="121">
        <f>'Mensuel corrigé'!CB7</f>
        <v>14696522.131339926</v>
      </c>
      <c r="H10" s="121">
        <f>'Mensuel corrigé'!CC7</f>
        <v>12778979.737869931</v>
      </c>
      <c r="I10" s="121">
        <f>'Mensuel corrigé'!CD7</f>
        <v>8197538.7757899687</v>
      </c>
      <c r="J10" s="121">
        <f>'Mensuel corrigé'!CE7</f>
        <v>13709453.390219912</v>
      </c>
      <c r="K10" s="121">
        <f>'Mensuel corrigé'!CF7</f>
        <v>14485347.628199946</v>
      </c>
      <c r="L10" s="121">
        <f>'Mensuel corrigé'!CG7</f>
        <v>13647712.290000016</v>
      </c>
      <c r="M10" s="121">
        <f>'Mensuel corrigé'!CH7</f>
        <v>12885811.359999986</v>
      </c>
    </row>
    <row r="11" spans="1:13">
      <c r="A11" s="119">
        <v>2024</v>
      </c>
      <c r="B11" s="121">
        <f>'Mensuel corrigé'!CI7</f>
        <v>13257212.860000003</v>
      </c>
      <c r="C11" s="121">
        <f>'Mensuel corrigé'!CJ7</f>
        <v>14223485.200000014</v>
      </c>
      <c r="D11" s="121">
        <f>'Mensuel corrigé'!CK7</f>
        <v>13984371.830000028</v>
      </c>
      <c r="E11" s="121">
        <f>'Mensuel corrigé'!CL7</f>
        <v>13953551.24</v>
      </c>
      <c r="F11" s="121">
        <f>'Mensuel corrigé'!CM7</f>
        <v>12956033.640000004</v>
      </c>
      <c r="G11" s="121">
        <f>'Mensuel corrigé'!CN7</f>
        <v>13823417.490000006</v>
      </c>
      <c r="H11" s="121">
        <f>'Mensuel corrigé'!CO7</f>
        <v>14886764.500000022</v>
      </c>
      <c r="I11" s="121">
        <f>'Mensuel corrigé'!CP7</f>
        <v>7817969.5899999877</v>
      </c>
      <c r="J11" s="121">
        <f>'Mensuel corrigé'!CQ7</f>
        <v>14214433.330000034</v>
      </c>
      <c r="K11" s="121">
        <f>'Mensuel corrigé'!CR7</f>
        <v>15665227.20000004</v>
      </c>
      <c r="L11" s="121">
        <f>'Mensuel corrigé'!CS7</f>
        <v>13498459.530000038</v>
      </c>
      <c r="M11" s="121">
        <f>'Mensuel corrigé'!CT7</f>
        <v>13713362.180000013</v>
      </c>
    </row>
    <row r="12" spans="1:13">
      <c r="A12" s="119">
        <v>2025</v>
      </c>
      <c r="B12" s="121">
        <f>'Mensuel corrigé'!CU7</f>
        <v>14494494.430000022</v>
      </c>
      <c r="C12" s="121">
        <f>'Mensuel corrigé'!CV7</f>
        <v>14143438.17000002</v>
      </c>
      <c r="D12" s="121">
        <f>'Mensuel corrigé'!CW7</f>
        <v>15034512.02</v>
      </c>
      <c r="E12" s="121">
        <f>'Mensuel corrigé'!CX7</f>
        <v>14606043.48000001</v>
      </c>
      <c r="F12" s="121">
        <f>'Mensuel corrigé'!CY7</f>
        <v>14395643.750000058</v>
      </c>
      <c r="G12" s="121"/>
      <c r="H12" s="121"/>
      <c r="I12" s="121"/>
      <c r="J12" s="121"/>
      <c r="K12" s="121"/>
      <c r="L12" s="121"/>
      <c r="M12" s="121"/>
    </row>
    <row r="13" spans="1:13">
      <c r="C13" s="144"/>
      <c r="D13" s="144"/>
      <c r="E13" s="144"/>
    </row>
    <row r="14" spans="1:13">
      <c r="A14" s="125"/>
      <c r="B14" s="125" t="s">
        <v>48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6" spans="1:13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</row>
    <row r="17" spans="1:29">
      <c r="A17" s="119">
        <v>2017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29">
      <c r="A18" s="119">
        <v>2018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29">
      <c r="A19" s="119">
        <v>2019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29">
      <c r="A20" s="119">
        <v>2020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29">
      <c r="A21" s="119">
        <v>2021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29">
      <c r="A22" s="119">
        <v>2022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29">
      <c r="A23" s="119">
        <v>2023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29">
      <c r="A24" s="119">
        <v>2024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29">
      <c r="A25" s="119">
        <v>2025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30" spans="1:29">
      <c r="A30" s="125" t="s">
        <v>49</v>
      </c>
      <c r="B30" s="124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P30" s="125" t="s">
        <v>93</v>
      </c>
      <c r="Q30" s="124"/>
      <c r="R30" s="125"/>
      <c r="S30" s="125"/>
      <c r="T30" s="125"/>
      <c r="U30" s="134"/>
      <c r="V30" s="133" t="s">
        <v>94</v>
      </c>
      <c r="W30" s="125" t="s">
        <v>95</v>
      </c>
      <c r="X30" s="125"/>
      <c r="Y30" s="125"/>
      <c r="Z30" s="125"/>
      <c r="AA30" s="134"/>
      <c r="AB30" s="134"/>
      <c r="AC30" s="134"/>
    </row>
    <row r="31" spans="1:29">
      <c r="A31" s="123"/>
    </row>
    <row r="32" spans="1:29">
      <c r="A32" s="119"/>
      <c r="B32" s="121" t="s">
        <v>35</v>
      </c>
      <c r="C32" s="121" t="s">
        <v>36</v>
      </c>
      <c r="D32" s="121" t="s">
        <v>37</v>
      </c>
      <c r="E32" s="121" t="s">
        <v>38</v>
      </c>
      <c r="F32" s="121" t="s">
        <v>39</v>
      </c>
      <c r="G32" s="121" t="s">
        <v>40</v>
      </c>
      <c r="H32" s="121" t="s">
        <v>41</v>
      </c>
      <c r="I32" s="121" t="s">
        <v>42</v>
      </c>
      <c r="J32" s="121" t="s">
        <v>43</v>
      </c>
      <c r="K32" s="121" t="s">
        <v>44</v>
      </c>
      <c r="L32" s="121" t="s">
        <v>45</v>
      </c>
      <c r="M32" s="121" t="s">
        <v>46</v>
      </c>
      <c r="P32" s="119"/>
      <c r="Q32" s="121" t="s">
        <v>79</v>
      </c>
      <c r="R32" s="121" t="s">
        <v>80</v>
      </c>
      <c r="S32" s="121" t="s">
        <v>81</v>
      </c>
      <c r="T32" s="121" t="s">
        <v>82</v>
      </c>
      <c r="W32" s="119"/>
      <c r="X32" s="121" t="s">
        <v>79</v>
      </c>
      <c r="Y32" s="121" t="s">
        <v>80</v>
      </c>
      <c r="Z32" s="121" t="s">
        <v>81</v>
      </c>
      <c r="AA32" s="121" t="s">
        <v>82</v>
      </c>
    </row>
    <row r="33" spans="1:38">
      <c r="A33" s="119">
        <v>2017</v>
      </c>
      <c r="B33" s="121">
        <f t="shared" ref="B33:M33" si="0">B17+B4</f>
        <v>11785430.362749904</v>
      </c>
      <c r="C33" s="121">
        <f t="shared" si="0"/>
        <v>11743779.657119917</v>
      </c>
      <c r="D33" s="121">
        <f t="shared" si="0"/>
        <v>13676806.515129924</v>
      </c>
      <c r="E33" s="121">
        <f t="shared" si="0"/>
        <v>11116665.690679926</v>
      </c>
      <c r="F33" s="121">
        <f t="shared" si="0"/>
        <v>12486142.117989911</v>
      </c>
      <c r="G33" s="121">
        <f t="shared" si="0"/>
        <v>12706321.332479905</v>
      </c>
      <c r="H33" s="121">
        <f t="shared" si="0"/>
        <v>12152923.026619917</v>
      </c>
      <c r="I33" s="121">
        <f t="shared" si="0"/>
        <v>8304783.8243499668</v>
      </c>
      <c r="J33" s="121">
        <f t="shared" si="0"/>
        <v>12604601.388629904</v>
      </c>
      <c r="K33" s="121">
        <f t="shared" si="0"/>
        <v>13567723.150149928</v>
      </c>
      <c r="L33" s="121">
        <f t="shared" si="0"/>
        <v>12758726.239729904</v>
      </c>
      <c r="M33" s="121">
        <f t="shared" si="0"/>
        <v>11860449.177529931</v>
      </c>
      <c r="P33" s="119">
        <v>2017</v>
      </c>
      <c r="Q33" s="132">
        <f t="shared" ref="Q33:Q41" si="1">SUM(B33:D33)</f>
        <v>37206016.534999743</v>
      </c>
      <c r="R33" s="132">
        <f t="shared" ref="R33:R40" si="2">SUM(E33:G33)</f>
        <v>36309129.141149744</v>
      </c>
      <c r="S33" s="132">
        <f t="shared" ref="S33:S40" si="3">SUM(H33:J33)</f>
        <v>33062308.239599787</v>
      </c>
      <c r="T33" s="132">
        <f>SUM(K33:M33)</f>
        <v>38186898.567409761</v>
      </c>
      <c r="W33" s="119">
        <v>2017</v>
      </c>
      <c r="X33" s="132"/>
      <c r="Y33" s="132"/>
      <c r="Z33" s="132"/>
      <c r="AA33" s="132"/>
    </row>
    <row r="34" spans="1:38">
      <c r="A34" s="119">
        <v>2018</v>
      </c>
      <c r="B34" s="121">
        <f t="shared" ref="B34:M34" si="4">B18+B5</f>
        <v>12366725.038439926</v>
      </c>
      <c r="C34" s="121">
        <f t="shared" si="4"/>
        <v>12075377.921529954</v>
      </c>
      <c r="D34" s="121">
        <f t="shared" si="4"/>
        <v>13041099.572519908</v>
      </c>
      <c r="E34" s="121">
        <f t="shared" si="4"/>
        <v>12136286.162749905</v>
      </c>
      <c r="F34" s="121">
        <f t="shared" si="4"/>
        <v>11569145.596219927</v>
      </c>
      <c r="G34" s="121">
        <f t="shared" si="4"/>
        <v>12843518.025409939</v>
      </c>
      <c r="H34" s="121">
        <f t="shared" si="4"/>
        <v>12833914.63766993</v>
      </c>
      <c r="I34" s="121">
        <f t="shared" si="4"/>
        <v>7996470.9355399767</v>
      </c>
      <c r="J34" s="121">
        <f t="shared" si="4"/>
        <v>11990436.957859932</v>
      </c>
      <c r="K34" s="121">
        <f t="shared" si="4"/>
        <v>14270431.629689954</v>
      </c>
      <c r="L34" s="121">
        <f t="shared" si="4"/>
        <v>12925084.22591991</v>
      </c>
      <c r="M34" s="121">
        <f t="shared" si="4"/>
        <v>11764374.90971992</v>
      </c>
      <c r="P34" s="119">
        <v>2018</v>
      </c>
      <c r="Q34" s="132">
        <f t="shared" si="1"/>
        <v>37483202.532489784</v>
      </c>
      <c r="R34" s="132">
        <f t="shared" si="2"/>
        <v>36548949.784379773</v>
      </c>
      <c r="S34" s="132">
        <f t="shared" si="3"/>
        <v>32820822.531069838</v>
      </c>
      <c r="T34" s="132">
        <f t="shared" ref="T34:T39" si="5">SUM(K34:M34)</f>
        <v>38959890.765329786</v>
      </c>
      <c r="W34" s="119">
        <v>2018</v>
      </c>
      <c r="X34" s="122">
        <f>Q34/Q33-1</f>
        <v>7.4500315622150204E-3</v>
      </c>
      <c r="Y34" s="122">
        <f t="shared" ref="X34:AA41" si="6">R34/R33-1</f>
        <v>6.6049681967788043E-3</v>
      </c>
      <c r="Z34" s="122">
        <f t="shared" si="6"/>
        <v>-7.3039579323961323E-3</v>
      </c>
      <c r="AA34" s="122">
        <f t="shared" si="6"/>
        <v>2.024234035543615E-2</v>
      </c>
    </row>
    <row r="35" spans="1:38">
      <c r="A35" s="119">
        <v>2019</v>
      </c>
      <c r="B35" s="121">
        <f t="shared" ref="B35:M35" si="7">B19+B6</f>
        <v>12445899.600479923</v>
      </c>
      <c r="C35" s="121">
        <f t="shared" si="7"/>
        <v>12043530.773129921</v>
      </c>
      <c r="D35" s="121">
        <f t="shared" si="7"/>
        <v>12732768.978089944</v>
      </c>
      <c r="E35" s="121">
        <f t="shared" si="7"/>
        <v>12427582.116759965</v>
      </c>
      <c r="F35" s="121">
        <f t="shared" si="7"/>
        <v>12639519.810779957</v>
      </c>
      <c r="G35" s="121">
        <f t="shared" si="7"/>
        <v>11616307.651709959</v>
      </c>
      <c r="H35" s="121">
        <f t="shared" si="7"/>
        <v>13190623.439149959</v>
      </c>
      <c r="I35" s="121">
        <f t="shared" si="7"/>
        <v>7764421.8082699962</v>
      </c>
      <c r="J35" s="121">
        <f t="shared" si="7"/>
        <v>12607542.981139939</v>
      </c>
      <c r="K35" s="121">
        <f t="shared" si="7"/>
        <v>14242356.806749946</v>
      </c>
      <c r="L35" s="121">
        <f t="shared" si="7"/>
        <v>11964636.244409937</v>
      </c>
      <c r="M35" s="121">
        <f t="shared" si="7"/>
        <v>12289210.956749914</v>
      </c>
      <c r="P35" s="119">
        <v>2019</v>
      </c>
      <c r="Q35" s="132">
        <f t="shared" si="1"/>
        <v>37222199.351699784</v>
      </c>
      <c r="R35" s="132">
        <f t="shared" si="2"/>
        <v>36683409.579249881</v>
      </c>
      <c r="S35" s="132">
        <f t="shared" si="3"/>
        <v>33562588.228559896</v>
      </c>
      <c r="T35" s="132">
        <f t="shared" si="5"/>
        <v>38496204.007909797</v>
      </c>
      <c r="W35" s="119">
        <v>2019</v>
      </c>
      <c r="X35" s="122">
        <f>Q35/Q34-1</f>
        <v>-6.9632038661522344E-3</v>
      </c>
      <c r="Y35" s="122">
        <f t="shared" si="6"/>
        <v>3.6788962655112112E-3</v>
      </c>
      <c r="Z35" s="122">
        <f t="shared" si="6"/>
        <v>2.2600460326302585E-2</v>
      </c>
      <c r="AA35" s="122">
        <f t="shared" si="6"/>
        <v>-1.1901644186143923E-2</v>
      </c>
    </row>
    <row r="36" spans="1:38">
      <c r="A36" s="119">
        <v>2020</v>
      </c>
      <c r="B36" s="121">
        <f t="shared" ref="B36:M36" si="8">B20+B7</f>
        <v>13329925.155469827</v>
      </c>
      <c r="C36" s="121">
        <f t="shared" si="8"/>
        <v>13135168.845979881</v>
      </c>
      <c r="D36" s="121">
        <f t="shared" si="8"/>
        <v>8791415.531259967</v>
      </c>
      <c r="E36" s="121">
        <f t="shared" si="8"/>
        <v>1063236.3044099973</v>
      </c>
      <c r="F36" s="121">
        <f t="shared" si="8"/>
        <v>6808056.8404299738</v>
      </c>
      <c r="G36" s="121">
        <f t="shared" si="8"/>
        <v>13774087.970279904</v>
      </c>
      <c r="H36" s="121">
        <f t="shared" si="8"/>
        <v>13947073.086049931</v>
      </c>
      <c r="I36" s="121">
        <f t="shared" si="8"/>
        <v>7856519.5960799837</v>
      </c>
      <c r="J36" s="121">
        <f t="shared" si="8"/>
        <v>13634514.996319912</v>
      </c>
      <c r="K36" s="121">
        <f t="shared" si="8"/>
        <v>13682538.902429935</v>
      </c>
      <c r="L36" s="121">
        <f t="shared" si="8"/>
        <v>12901086.794729905</v>
      </c>
      <c r="M36" s="121">
        <f t="shared" si="8"/>
        <v>13723445.663499869</v>
      </c>
      <c r="P36" s="119">
        <v>2020</v>
      </c>
      <c r="Q36" s="132">
        <f t="shared" si="1"/>
        <v>35256509.532709673</v>
      </c>
      <c r="R36" s="132">
        <f t="shared" si="2"/>
        <v>21645381.115119874</v>
      </c>
      <c r="S36" s="132">
        <f t="shared" si="3"/>
        <v>35438107.678449824</v>
      </c>
      <c r="T36" s="132">
        <f t="shared" si="5"/>
        <v>40307071.360659711</v>
      </c>
      <c r="W36" s="119">
        <v>2020</v>
      </c>
      <c r="X36" s="122">
        <f t="shared" si="6"/>
        <v>-5.2809609674511204E-2</v>
      </c>
      <c r="Y36" s="122">
        <f t="shared" si="6"/>
        <v>-0.40994085982226491</v>
      </c>
      <c r="Z36" s="122">
        <f t="shared" si="6"/>
        <v>5.5881251979666091E-2</v>
      </c>
      <c r="AA36" s="122">
        <f t="shared" si="6"/>
        <v>4.70401536831484E-2</v>
      </c>
    </row>
    <row r="37" spans="1:38">
      <c r="A37" s="119">
        <v>2021</v>
      </c>
      <c r="B37" s="121">
        <f t="shared" ref="B37:M37" si="9">B21+B8</f>
        <v>12045081.840289913</v>
      </c>
      <c r="C37" s="121">
        <f t="shared" si="9"/>
        <v>12595607.010799929</v>
      </c>
      <c r="D37" s="121">
        <f t="shared" si="9"/>
        <v>14420536.670869911</v>
      </c>
      <c r="E37" s="121">
        <f t="shared" si="9"/>
        <v>13213216.872949908</v>
      </c>
      <c r="F37" s="121">
        <f t="shared" si="9"/>
        <v>11709484.282539928</v>
      </c>
      <c r="G37" s="121">
        <f t="shared" si="9"/>
        <v>14219251.769659895</v>
      </c>
      <c r="H37" s="121">
        <f t="shared" si="9"/>
        <v>12731444.081799913</v>
      </c>
      <c r="I37" s="121">
        <f t="shared" si="9"/>
        <v>7490459.6390999798</v>
      </c>
      <c r="J37" s="121">
        <f t="shared" si="9"/>
        <v>13777863.663749937</v>
      </c>
      <c r="K37" s="121">
        <f t="shared" si="9"/>
        <v>13585606.271989893</v>
      </c>
      <c r="L37" s="121">
        <f t="shared" si="9"/>
        <v>12616749.792129919</v>
      </c>
      <c r="M37" s="121">
        <f t="shared" si="9"/>
        <v>13277008.276419939</v>
      </c>
      <c r="P37" s="119">
        <v>2021</v>
      </c>
      <c r="Q37" s="132">
        <f t="shared" si="1"/>
        <v>39061225.521959752</v>
      </c>
      <c r="R37" s="132">
        <f t="shared" si="2"/>
        <v>39141952.925149731</v>
      </c>
      <c r="S37" s="132">
        <f t="shared" si="3"/>
        <v>33999767.384649828</v>
      </c>
      <c r="T37" s="132">
        <f t="shared" si="5"/>
        <v>39479364.340539753</v>
      </c>
      <c r="W37" s="119">
        <v>2021</v>
      </c>
      <c r="X37" s="122">
        <f t="shared" si="6"/>
        <v>0.10791527691418823</v>
      </c>
      <c r="Y37" s="122">
        <f t="shared" si="6"/>
        <v>0.80832819329792427</v>
      </c>
      <c r="Z37" s="122">
        <f t="shared" si="6"/>
        <v>-4.0587389903853799E-2</v>
      </c>
      <c r="AA37" s="122">
        <f t="shared" si="6"/>
        <v>-2.0535032493772643E-2</v>
      </c>
    </row>
    <row r="38" spans="1:38">
      <c r="A38" s="119">
        <v>2022</v>
      </c>
      <c r="B38" s="121">
        <f t="shared" ref="B38:M38" si="10">B22+B9</f>
        <v>13415498.825099923</v>
      </c>
      <c r="C38" s="121">
        <f t="shared" si="10"/>
        <v>12914155.059179951</v>
      </c>
      <c r="D38" s="121">
        <f t="shared" si="10"/>
        <v>14821584.3898699</v>
      </c>
      <c r="E38" s="121">
        <f t="shared" si="10"/>
        <v>12188741.770119928</v>
      </c>
      <c r="F38" s="121">
        <f t="shared" si="10"/>
        <v>13107013.05367991</v>
      </c>
      <c r="G38" s="121">
        <f t="shared" si="10"/>
        <v>13631085.419439889</v>
      </c>
      <c r="H38" s="121">
        <f t="shared" si="10"/>
        <v>12130016.633559925</v>
      </c>
      <c r="I38" s="121">
        <f t="shared" si="10"/>
        <v>7806156.6370199881</v>
      </c>
      <c r="J38" s="121">
        <f t="shared" si="10"/>
        <v>14093032.998199899</v>
      </c>
      <c r="K38" s="121">
        <f t="shared" si="10"/>
        <v>13612764.104929922</v>
      </c>
      <c r="L38" s="121">
        <f t="shared" si="10"/>
        <v>12798921.399419937</v>
      </c>
      <c r="M38" s="121">
        <f t="shared" si="10"/>
        <v>13086633.730799917</v>
      </c>
      <c r="P38" s="119">
        <v>2022</v>
      </c>
      <c r="Q38" s="132">
        <f t="shared" si="1"/>
        <v>41151238.274149776</v>
      </c>
      <c r="R38" s="132">
        <f t="shared" si="2"/>
        <v>38926840.243239731</v>
      </c>
      <c r="S38" s="132">
        <f t="shared" si="3"/>
        <v>34029206.268779814</v>
      </c>
      <c r="T38" s="132">
        <f t="shared" si="5"/>
        <v>39498319.235149771</v>
      </c>
      <c r="W38" s="119">
        <v>2022</v>
      </c>
      <c r="X38" s="122">
        <f t="shared" si="6"/>
        <v>5.3506072179303255E-2</v>
      </c>
      <c r="Y38" s="122">
        <f t="shared" si="6"/>
        <v>-5.4957064181584414E-3</v>
      </c>
      <c r="Z38" s="122">
        <f t="shared" si="6"/>
        <v>8.6585545709572109E-4</v>
      </c>
      <c r="AA38" s="122">
        <f t="shared" si="6"/>
        <v>4.801215755785293E-4</v>
      </c>
    </row>
    <row r="39" spans="1:38">
      <c r="A39" s="119">
        <v>2023</v>
      </c>
      <c r="B39" s="121">
        <f t="shared" ref="B39:M39" si="11">B23+B10</f>
        <v>13242604.628459875</v>
      </c>
      <c r="C39" s="121">
        <f t="shared" si="11"/>
        <v>12751200.485659914</v>
      </c>
      <c r="D39" s="121">
        <f t="shared" si="11"/>
        <v>15052091.885549877</v>
      </c>
      <c r="E39" s="121">
        <f t="shared" si="11"/>
        <v>12052647.461999904</v>
      </c>
      <c r="F39" s="121">
        <f t="shared" si="11"/>
        <v>12488029.069159912</v>
      </c>
      <c r="G39" s="121">
        <f t="shared" si="11"/>
        <v>14696522.131339926</v>
      </c>
      <c r="H39" s="121">
        <f t="shared" si="11"/>
        <v>12778979.737869931</v>
      </c>
      <c r="I39" s="121">
        <f t="shared" si="11"/>
        <v>8197538.7757899687</v>
      </c>
      <c r="J39" s="121">
        <f t="shared" si="11"/>
        <v>13709453.390219912</v>
      </c>
      <c r="K39" s="121">
        <f t="shared" si="11"/>
        <v>14485347.628199946</v>
      </c>
      <c r="L39" s="121">
        <f t="shared" si="11"/>
        <v>13647712.290000016</v>
      </c>
      <c r="M39" s="121">
        <f t="shared" si="11"/>
        <v>12885811.359999986</v>
      </c>
      <c r="P39" s="119">
        <v>2023</v>
      </c>
      <c r="Q39" s="132">
        <f t="shared" si="1"/>
        <v>41045896.999669671</v>
      </c>
      <c r="R39" s="132">
        <f t="shared" si="2"/>
        <v>39237198.662499741</v>
      </c>
      <c r="S39" s="132">
        <f t="shared" si="3"/>
        <v>34685971.903879814</v>
      </c>
      <c r="T39" s="132">
        <f t="shared" si="5"/>
        <v>41018871.278199948</v>
      </c>
      <c r="W39" s="119">
        <v>2023</v>
      </c>
      <c r="X39" s="122">
        <f t="shared" si="6"/>
        <v>-2.5598567357395519E-3</v>
      </c>
      <c r="Y39" s="122">
        <f t="shared" si="6"/>
        <v>7.9728644123358006E-3</v>
      </c>
      <c r="Z39" s="122">
        <f t="shared" si="6"/>
        <v>1.9300057424570305E-2</v>
      </c>
      <c r="AA39" s="122">
        <f t="shared" si="6"/>
        <v>3.8496626501945741E-2</v>
      </c>
    </row>
    <row r="40" spans="1:38">
      <c r="A40" s="119">
        <v>2024</v>
      </c>
      <c r="B40" s="121">
        <f t="shared" ref="B40:L40" si="12">B24+B11</f>
        <v>13257212.860000003</v>
      </c>
      <c r="C40" s="121">
        <f t="shared" si="12"/>
        <v>14223485.200000014</v>
      </c>
      <c r="D40" s="121">
        <f t="shared" si="12"/>
        <v>13984371.830000028</v>
      </c>
      <c r="E40" s="121">
        <f t="shared" si="12"/>
        <v>13953551.24</v>
      </c>
      <c r="F40" s="121">
        <f t="shared" si="12"/>
        <v>12956033.640000004</v>
      </c>
      <c r="G40" s="121">
        <f t="shared" si="12"/>
        <v>13823417.490000006</v>
      </c>
      <c r="H40" s="121">
        <f t="shared" si="12"/>
        <v>14886764.500000022</v>
      </c>
      <c r="I40" s="121">
        <f t="shared" si="12"/>
        <v>7817969.5899999877</v>
      </c>
      <c r="J40" s="121">
        <f t="shared" si="12"/>
        <v>14214433.330000034</v>
      </c>
      <c r="K40" s="121">
        <f t="shared" si="12"/>
        <v>15665227.20000004</v>
      </c>
      <c r="L40" s="121">
        <f t="shared" si="12"/>
        <v>13498459.530000038</v>
      </c>
      <c r="M40" s="121">
        <f>M24+M11</f>
        <v>13713362.180000013</v>
      </c>
      <c r="P40" s="119">
        <v>2024</v>
      </c>
      <c r="Q40" s="132">
        <f t="shared" si="1"/>
        <v>41465069.890000045</v>
      </c>
      <c r="R40" s="132">
        <f t="shared" si="2"/>
        <v>40733002.370000005</v>
      </c>
      <c r="S40" s="132">
        <f t="shared" si="3"/>
        <v>36919167.420000046</v>
      </c>
      <c r="T40" s="132">
        <f>SUM(K40:M40)</f>
        <v>42877048.910000093</v>
      </c>
      <c r="W40" s="119">
        <v>2024</v>
      </c>
      <c r="X40" s="122">
        <f t="shared" si="6"/>
        <v>1.0212296988752589E-2</v>
      </c>
      <c r="Y40" s="122">
        <f t="shared" si="6"/>
        <v>3.8122082067236107E-2</v>
      </c>
      <c r="Z40" s="122">
        <f t="shared" si="6"/>
        <v>6.4383247565003021E-2</v>
      </c>
      <c r="AA40" s="122">
        <f t="shared" si="6"/>
        <v>4.5300554937202753E-2</v>
      </c>
    </row>
    <row r="41" spans="1:38">
      <c r="A41" s="119">
        <v>2025</v>
      </c>
      <c r="B41" s="121">
        <f>B12+B25</f>
        <v>14494494.430000022</v>
      </c>
      <c r="C41" s="121">
        <f>C12+C25</f>
        <v>14143438.17000002</v>
      </c>
      <c r="D41" s="121">
        <f>D12+D25</f>
        <v>15034512.02</v>
      </c>
      <c r="E41" s="121">
        <f>E12+E25</f>
        <v>14606043.48000001</v>
      </c>
      <c r="F41" s="121">
        <f>F12+F25</f>
        <v>14395643.750000058</v>
      </c>
      <c r="G41" s="121"/>
      <c r="H41" s="121"/>
      <c r="I41" s="121"/>
      <c r="J41" s="121"/>
      <c r="K41" s="121"/>
      <c r="L41" s="121"/>
      <c r="M41" s="121"/>
      <c r="P41" s="119">
        <v>2025</v>
      </c>
      <c r="Q41" s="132">
        <f t="shared" si="1"/>
        <v>43672444.620000042</v>
      </c>
      <c r="R41" s="132"/>
      <c r="S41" s="132"/>
      <c r="T41" s="132"/>
      <c r="W41" s="119">
        <v>2025</v>
      </c>
      <c r="X41" s="122">
        <f t="shared" si="6"/>
        <v>5.3234559494432121E-2</v>
      </c>
      <c r="Y41" s="132"/>
      <c r="Z41" s="132"/>
      <c r="AA41" s="132"/>
    </row>
    <row r="42" spans="1:38">
      <c r="J42" s="4"/>
    </row>
    <row r="44" spans="1:38">
      <c r="A44" s="125" t="s">
        <v>74</v>
      </c>
      <c r="B44" s="124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P44" s="125" t="s">
        <v>74</v>
      </c>
      <c r="Q44" s="124"/>
      <c r="R44" s="125"/>
      <c r="S44" s="125"/>
    </row>
    <row r="45" spans="1:38">
      <c r="P45" s="123"/>
      <c r="Q45" s="120"/>
      <c r="R45" s="120"/>
      <c r="S45" s="120"/>
      <c r="T45" s="120"/>
    </row>
    <row r="46" spans="1:38">
      <c r="A46" s="119"/>
      <c r="B46" s="121" t="s">
        <v>35</v>
      </c>
      <c r="C46" s="121" t="s">
        <v>36</v>
      </c>
      <c r="D46" s="121" t="s">
        <v>37</v>
      </c>
      <c r="E46" s="121" t="s">
        <v>38</v>
      </c>
      <c r="F46" s="121" t="s">
        <v>39</v>
      </c>
      <c r="G46" s="121" t="s">
        <v>40</v>
      </c>
      <c r="H46" s="121" t="s">
        <v>41</v>
      </c>
      <c r="I46" s="121" t="s">
        <v>42</v>
      </c>
      <c r="J46" s="121" t="s">
        <v>43</v>
      </c>
      <c r="K46" s="121" t="s">
        <v>44</v>
      </c>
      <c r="L46" s="121" t="s">
        <v>45</v>
      </c>
      <c r="M46" s="121" t="s">
        <v>46</v>
      </c>
      <c r="P46" s="119"/>
      <c r="Q46" s="121" t="s">
        <v>79</v>
      </c>
      <c r="R46" s="121" t="s">
        <v>80</v>
      </c>
      <c r="S46" s="121" t="s">
        <v>81</v>
      </c>
      <c r="T46" s="121" t="s">
        <v>82</v>
      </c>
    </row>
    <row r="47" spans="1:38">
      <c r="A47" s="119">
        <v>2017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>
        <f>SUM(B33:M33)</f>
        <v>144764352.48315904</v>
      </c>
      <c r="P47" s="119">
        <v>2017</v>
      </c>
      <c r="Q47" s="132"/>
      <c r="R47" s="132"/>
      <c r="S47" s="132"/>
      <c r="T47" s="132"/>
    </row>
    <row r="48" spans="1:38">
      <c r="A48" s="119">
        <v>2018</v>
      </c>
      <c r="B48" s="121">
        <f t="shared" ref="B48:B55" si="13">M47+B34-B33</f>
        <v>145345647.15884906</v>
      </c>
      <c r="C48" s="121">
        <f>B48+C34-C33</f>
        <v>145677245.42325908</v>
      </c>
      <c r="D48" s="121">
        <f t="shared" ref="D48:M48" si="14">C48+D34-D33</f>
        <v>145041538.48064905</v>
      </c>
      <c r="E48" s="121">
        <f t="shared" si="14"/>
        <v>146061158.95271903</v>
      </c>
      <c r="F48" s="121">
        <f t="shared" si="14"/>
        <v>145144162.43094906</v>
      </c>
      <c r="G48" s="121">
        <f t="shared" si="14"/>
        <v>145281359.1238791</v>
      </c>
      <c r="H48" s="121">
        <f t="shared" si="14"/>
        <v>145962350.73492911</v>
      </c>
      <c r="I48" s="121">
        <f t="shared" si="14"/>
        <v>145654037.84611914</v>
      </c>
      <c r="J48" s="121">
        <f t="shared" si="14"/>
        <v>145039873.41534916</v>
      </c>
      <c r="K48" s="121">
        <f t="shared" si="14"/>
        <v>145742581.89488918</v>
      </c>
      <c r="L48" s="121">
        <f t="shared" si="14"/>
        <v>145908939.88107917</v>
      </c>
      <c r="M48" s="121">
        <f t="shared" si="14"/>
        <v>145812865.61326915</v>
      </c>
      <c r="P48" s="119">
        <v>2018</v>
      </c>
      <c r="Q48" s="409">
        <f>D48</f>
        <v>145041538.48064905</v>
      </c>
      <c r="R48" s="132">
        <f>G48</f>
        <v>145281359.1238791</v>
      </c>
      <c r="S48" s="132">
        <f>J48</f>
        <v>145039873.41534916</v>
      </c>
      <c r="T48" s="132">
        <f>M48</f>
        <v>145812865.61326915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>
      <c r="A49" s="119">
        <v>2019</v>
      </c>
      <c r="B49" s="121">
        <f t="shared" si="13"/>
        <v>145892040.17530915</v>
      </c>
      <c r="C49" s="121">
        <f t="shared" ref="C49:M49" si="15">B49+C35-C34</f>
        <v>145860193.02690911</v>
      </c>
      <c r="D49" s="121">
        <f t="shared" si="15"/>
        <v>145551862.43247914</v>
      </c>
      <c r="E49" s="121">
        <f t="shared" si="15"/>
        <v>145843158.38648918</v>
      </c>
      <c r="F49" s="121">
        <f t="shared" si="15"/>
        <v>146913532.60104921</v>
      </c>
      <c r="G49" s="121">
        <f t="shared" si="15"/>
        <v>145686322.22734922</v>
      </c>
      <c r="H49" s="121">
        <f t="shared" si="15"/>
        <v>146043031.02882925</v>
      </c>
      <c r="I49" s="121">
        <f t="shared" si="15"/>
        <v>145810981.90155926</v>
      </c>
      <c r="J49" s="121">
        <f t="shared" si="15"/>
        <v>146428087.92483926</v>
      </c>
      <c r="K49" s="121">
        <f t="shared" si="15"/>
        <v>146400013.10189924</v>
      </c>
      <c r="L49" s="121">
        <f t="shared" si="15"/>
        <v>145439565.12038928</v>
      </c>
      <c r="M49" s="121">
        <f t="shared" si="15"/>
        <v>145964401.16741928</v>
      </c>
      <c r="P49" s="119">
        <v>2019</v>
      </c>
      <c r="Q49" s="409">
        <f t="shared" ref="Q49:Q55" si="16">D49</f>
        <v>145551862.43247914</v>
      </c>
      <c r="R49" s="132">
        <f t="shared" ref="R49:R54" si="17">G49</f>
        <v>145686322.22734922</v>
      </c>
      <c r="S49" s="132">
        <f t="shared" ref="S49:S54" si="18">J49</f>
        <v>146428087.92483926</v>
      </c>
      <c r="T49" s="132">
        <f t="shared" ref="T49:T54" si="19">M49</f>
        <v>145964401.16741928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>
      <c r="A50" s="119">
        <v>2020</v>
      </c>
      <c r="B50" s="121">
        <f t="shared" si="13"/>
        <v>146848426.72240919</v>
      </c>
      <c r="C50" s="121">
        <f t="shared" ref="C50:M50" si="20">B50+C36-C35</f>
        <v>147940064.79525915</v>
      </c>
      <c r="D50" s="121">
        <f t="shared" si="20"/>
        <v>143998711.34842914</v>
      </c>
      <c r="E50" s="121">
        <f t="shared" si="20"/>
        <v>132634365.53607918</v>
      </c>
      <c r="F50" s="121">
        <f t="shared" si="20"/>
        <v>126802902.5657292</v>
      </c>
      <c r="G50" s="121">
        <f t="shared" si="20"/>
        <v>128960682.88429914</v>
      </c>
      <c r="H50" s="121">
        <f t="shared" si="20"/>
        <v>129717132.53119911</v>
      </c>
      <c r="I50" s="121">
        <f t="shared" si="20"/>
        <v>129809230.31900911</v>
      </c>
      <c r="J50" s="121">
        <f t="shared" si="20"/>
        <v>130836202.33418907</v>
      </c>
      <c r="K50" s="121">
        <f t="shared" si="20"/>
        <v>130276384.42986906</v>
      </c>
      <c r="L50" s="121">
        <f t="shared" si="20"/>
        <v>131212834.98018904</v>
      </c>
      <c r="M50" s="121">
        <f t="shared" si="20"/>
        <v>132647069.686939</v>
      </c>
      <c r="P50" s="119">
        <v>2020</v>
      </c>
      <c r="Q50" s="409">
        <f t="shared" si="16"/>
        <v>143998711.34842914</v>
      </c>
      <c r="R50" s="132">
        <f t="shared" si="17"/>
        <v>128960682.88429914</v>
      </c>
      <c r="S50" s="132">
        <f t="shared" si="18"/>
        <v>130836202.33418907</v>
      </c>
      <c r="T50" s="132">
        <f t="shared" si="19"/>
        <v>132647069.686939</v>
      </c>
    </row>
    <row r="51" spans="1:38">
      <c r="A51" s="119">
        <v>2021</v>
      </c>
      <c r="B51" s="121">
        <f t="shared" si="13"/>
        <v>131362226.37175909</v>
      </c>
      <c r="C51" s="121">
        <f t="shared" ref="C51:M51" si="21">B51+C37-C36</f>
        <v>130822664.53657912</v>
      </c>
      <c r="D51" s="121">
        <f t="shared" si="21"/>
        <v>136451785.67618906</v>
      </c>
      <c r="E51" s="121">
        <f t="shared" si="21"/>
        <v>148601766.24472895</v>
      </c>
      <c r="F51" s="121">
        <f t="shared" si="21"/>
        <v>153503193.68683892</v>
      </c>
      <c r="G51" s="121">
        <f t="shared" si="21"/>
        <v>153948357.48621893</v>
      </c>
      <c r="H51" s="121">
        <f t="shared" si="21"/>
        <v>152732728.48196891</v>
      </c>
      <c r="I51" s="121">
        <f t="shared" si="21"/>
        <v>152366668.52498892</v>
      </c>
      <c r="J51" s="121">
        <f t="shared" si="21"/>
        <v>152510017.19241893</v>
      </c>
      <c r="K51" s="121">
        <f t="shared" si="21"/>
        <v>152413084.56197888</v>
      </c>
      <c r="L51" s="121">
        <f t="shared" si="21"/>
        <v>152128747.55937889</v>
      </c>
      <c r="M51" s="121">
        <f t="shared" si="21"/>
        <v>151682310.17229897</v>
      </c>
      <c r="P51" s="119">
        <v>2021</v>
      </c>
      <c r="Q51" s="409">
        <f t="shared" si="16"/>
        <v>136451785.67618906</v>
      </c>
      <c r="R51" s="132">
        <f t="shared" si="17"/>
        <v>153948357.48621893</v>
      </c>
      <c r="S51" s="132">
        <f t="shared" si="18"/>
        <v>152510017.19241893</v>
      </c>
      <c r="T51" s="132">
        <f t="shared" si="19"/>
        <v>151682310.17229897</v>
      </c>
    </row>
    <row r="52" spans="1:38">
      <c r="A52" s="119">
        <v>2022</v>
      </c>
      <c r="B52" s="121">
        <f t="shared" si="13"/>
        <v>153052727.15710896</v>
      </c>
      <c r="C52" s="121">
        <f t="shared" ref="C52:M52" si="22">B52+C38-C37</f>
        <v>153371275.20548898</v>
      </c>
      <c r="D52" s="121">
        <f t="shared" si="22"/>
        <v>153772322.92448896</v>
      </c>
      <c r="E52" s="121">
        <f t="shared" si="22"/>
        <v>152747847.821659</v>
      </c>
      <c r="F52" s="121">
        <f t="shared" si="22"/>
        <v>154145376.59279898</v>
      </c>
      <c r="G52" s="121">
        <f t="shared" si="22"/>
        <v>153557210.24257895</v>
      </c>
      <c r="H52" s="121">
        <f t="shared" si="22"/>
        <v>152955782.79433894</v>
      </c>
      <c r="I52" s="121">
        <f t="shared" si="22"/>
        <v>153271479.79225895</v>
      </c>
      <c r="J52" s="121">
        <f t="shared" si="22"/>
        <v>153586649.12670892</v>
      </c>
      <c r="K52" s="121">
        <f t="shared" si="22"/>
        <v>153613806.95964897</v>
      </c>
      <c r="L52" s="121">
        <f t="shared" si="22"/>
        <v>153795978.566939</v>
      </c>
      <c r="M52" s="121">
        <f t="shared" si="22"/>
        <v>153605604.02131897</v>
      </c>
      <c r="P52" s="119">
        <v>2022</v>
      </c>
      <c r="Q52" s="409">
        <f t="shared" si="16"/>
        <v>153772322.92448896</v>
      </c>
      <c r="R52" s="132">
        <f t="shared" si="17"/>
        <v>153557210.24257895</v>
      </c>
      <c r="S52" s="132">
        <f t="shared" si="18"/>
        <v>153586649.12670892</v>
      </c>
      <c r="T52" s="132">
        <f t="shared" si="19"/>
        <v>153605604.02131897</v>
      </c>
    </row>
    <row r="53" spans="1:38">
      <c r="A53" s="119">
        <v>2023</v>
      </c>
      <c r="B53" s="121">
        <f t="shared" si="13"/>
        <v>153432709.82467893</v>
      </c>
      <c r="C53" s="121">
        <f t="shared" ref="C53:M53" si="23">B53+C39-C38</f>
        <v>153269755.25115889</v>
      </c>
      <c r="D53" s="121">
        <f t="shared" si="23"/>
        <v>153500262.74683887</v>
      </c>
      <c r="E53" s="121">
        <f t="shared" si="23"/>
        <v>153364168.43871883</v>
      </c>
      <c r="F53" s="121">
        <f t="shared" si="23"/>
        <v>152745184.45419884</v>
      </c>
      <c r="G53" s="121">
        <f t="shared" si="23"/>
        <v>153810621.16609889</v>
      </c>
      <c r="H53" s="121">
        <f t="shared" si="23"/>
        <v>154459584.2704089</v>
      </c>
      <c r="I53" s="121">
        <f t="shared" si="23"/>
        <v>154850966.40917888</v>
      </c>
      <c r="J53" s="121">
        <f t="shared" si="23"/>
        <v>154467386.80119887</v>
      </c>
      <c r="K53" s="121">
        <f t="shared" si="23"/>
        <v>155339970.32446888</v>
      </c>
      <c r="L53" s="121">
        <f t="shared" si="23"/>
        <v>156188761.21504897</v>
      </c>
      <c r="M53" s="121">
        <f t="shared" si="23"/>
        <v>155987938.84424904</v>
      </c>
      <c r="P53" s="119">
        <v>2023</v>
      </c>
      <c r="Q53" s="409">
        <f t="shared" si="16"/>
        <v>153500262.74683887</v>
      </c>
      <c r="R53" s="132">
        <f t="shared" si="17"/>
        <v>153810621.16609889</v>
      </c>
      <c r="S53" s="132">
        <f t="shared" si="18"/>
        <v>154467386.80119887</v>
      </c>
      <c r="T53" s="132">
        <f t="shared" si="19"/>
        <v>155987938.84424904</v>
      </c>
    </row>
    <row r="54" spans="1:38">
      <c r="A54" s="119">
        <v>2024</v>
      </c>
      <c r="B54" s="121">
        <f t="shared" si="13"/>
        <v>156002547.07578918</v>
      </c>
      <c r="C54" s="121">
        <f t="shared" ref="C54:M54" si="24">B54+C40-C39</f>
        <v>157474831.79012927</v>
      </c>
      <c r="D54" s="121">
        <f t="shared" si="24"/>
        <v>156407111.73457941</v>
      </c>
      <c r="E54" s="121">
        <f t="shared" si="24"/>
        <v>158308015.51257953</v>
      </c>
      <c r="F54" s="121">
        <f t="shared" si="24"/>
        <v>158776020.08341962</v>
      </c>
      <c r="G54" s="121">
        <f t="shared" si="24"/>
        <v>157902915.44207969</v>
      </c>
      <c r="H54" s="121">
        <f t="shared" si="24"/>
        <v>160010700.2042098</v>
      </c>
      <c r="I54" s="121">
        <f t="shared" si="24"/>
        <v>159631131.0184198</v>
      </c>
      <c r="J54" s="121">
        <f t="shared" si="24"/>
        <v>160136110.95819992</v>
      </c>
      <c r="K54" s="121">
        <f t="shared" si="24"/>
        <v>161315990.53000003</v>
      </c>
      <c r="L54" s="121">
        <f t="shared" si="24"/>
        <v>161166737.77000004</v>
      </c>
      <c r="M54" s="121">
        <f t="shared" si="24"/>
        <v>161994288.59000006</v>
      </c>
      <c r="P54" s="119">
        <v>2024</v>
      </c>
      <c r="Q54" s="409">
        <f t="shared" si="16"/>
        <v>156407111.73457941</v>
      </c>
      <c r="R54" s="132">
        <f t="shared" si="17"/>
        <v>157902915.44207969</v>
      </c>
      <c r="S54" s="132">
        <f t="shared" si="18"/>
        <v>160136110.95819992</v>
      </c>
      <c r="T54" s="132">
        <f t="shared" si="19"/>
        <v>161994288.59000006</v>
      </c>
    </row>
    <row r="55" spans="1:38">
      <c r="A55" s="119">
        <v>2025</v>
      </c>
      <c r="B55" s="121">
        <f t="shared" si="13"/>
        <v>163231570.16000009</v>
      </c>
      <c r="C55" s="121">
        <f>B55+C41-C40</f>
        <v>163151523.13000008</v>
      </c>
      <c r="D55" s="121">
        <f>C55+D41-D40</f>
        <v>164201663.32000005</v>
      </c>
      <c r="E55" s="121">
        <f>D55+E41-E40</f>
        <v>164854155.56000006</v>
      </c>
      <c r="F55" s="121">
        <f>E55+F41-F40</f>
        <v>166293765.67000011</v>
      </c>
      <c r="G55" s="121"/>
      <c r="H55" s="121"/>
      <c r="I55" s="121"/>
      <c r="J55" s="121"/>
      <c r="K55" s="121"/>
      <c r="L55" s="121"/>
      <c r="M55" s="121"/>
      <c r="P55" s="119">
        <v>2025</v>
      </c>
      <c r="Q55" s="409">
        <f t="shared" si="16"/>
        <v>164201663.32000005</v>
      </c>
      <c r="R55" s="132"/>
      <c r="S55" s="132"/>
      <c r="T55" s="132"/>
    </row>
    <row r="57" spans="1:38">
      <c r="A57" s="125" t="s">
        <v>75</v>
      </c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O57" s="133" t="s">
        <v>92</v>
      </c>
      <c r="P57" s="125" t="s">
        <v>75</v>
      </c>
      <c r="Q57" s="124"/>
      <c r="R57" s="125"/>
      <c r="S57" s="125"/>
      <c r="T57" s="125"/>
    </row>
    <row r="58" spans="1:38">
      <c r="A58" s="123"/>
      <c r="P58" s="123"/>
      <c r="Q58" s="120"/>
      <c r="R58" s="120"/>
      <c r="S58" s="120"/>
      <c r="T58" s="120"/>
    </row>
    <row r="59" spans="1:38">
      <c r="A59" s="119"/>
      <c r="B59" s="121" t="s">
        <v>35</v>
      </c>
      <c r="C59" s="121" t="s">
        <v>36</v>
      </c>
      <c r="D59" s="121" t="s">
        <v>37</v>
      </c>
      <c r="E59" s="121" t="s">
        <v>38</v>
      </c>
      <c r="F59" s="121" t="s">
        <v>39</v>
      </c>
      <c r="G59" s="121" t="s">
        <v>40</v>
      </c>
      <c r="H59" s="121" t="s">
        <v>41</v>
      </c>
      <c r="I59" s="121" t="s">
        <v>42</v>
      </c>
      <c r="J59" s="121" t="s">
        <v>43</v>
      </c>
      <c r="K59" s="121" t="s">
        <v>44</v>
      </c>
      <c r="L59" s="121" t="s">
        <v>45</v>
      </c>
      <c r="M59" s="121" t="s">
        <v>46</v>
      </c>
      <c r="P59" s="119"/>
      <c r="Q59" s="121" t="s">
        <v>79</v>
      </c>
      <c r="R59" s="121" t="s">
        <v>80</v>
      </c>
      <c r="S59" s="121" t="s">
        <v>81</v>
      </c>
      <c r="T59" s="121" t="s">
        <v>82</v>
      </c>
    </row>
    <row r="60" spans="1:38">
      <c r="A60" s="119">
        <v>2017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P60" s="119">
        <v>2017</v>
      </c>
      <c r="Q60" s="121"/>
      <c r="R60" s="121"/>
      <c r="S60" s="121"/>
      <c r="T60" s="121"/>
    </row>
    <row r="61" spans="1:38">
      <c r="A61" s="119">
        <v>2018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2">
        <f>M48/M47-1</f>
        <v>7.2428958657628772E-3</v>
      </c>
      <c r="P61" s="119">
        <v>2018</v>
      </c>
      <c r="Q61" s="410"/>
      <c r="R61" s="121"/>
      <c r="S61" s="121"/>
      <c r="T61" s="121"/>
    </row>
    <row r="62" spans="1:38">
      <c r="A62" s="119">
        <v>2019</v>
      </c>
      <c r="B62" s="122">
        <f>B49/B48-1</f>
        <v>3.7592664599230829E-3</v>
      </c>
      <c r="C62" s="122">
        <f t="shared" ref="C62:L62" si="25">C49/C48-1</f>
        <v>1.2558420027677375E-3</v>
      </c>
      <c r="D62" s="122">
        <f t="shared" si="25"/>
        <v>3.5184675864299297E-3</v>
      </c>
      <c r="E62" s="122">
        <f t="shared" si="25"/>
        <v>-1.4925293472470846E-3</v>
      </c>
      <c r="F62" s="122">
        <f t="shared" si="25"/>
        <v>1.2190432880426094E-2</v>
      </c>
      <c r="G62" s="122">
        <f t="shared" si="25"/>
        <v>2.7874402188432512E-3</v>
      </c>
      <c r="H62" s="122">
        <f t="shared" si="25"/>
        <v>5.5274729061238759E-4</v>
      </c>
      <c r="I62" s="122">
        <f t="shared" si="25"/>
        <v>1.0775125616904191E-3</v>
      </c>
      <c r="J62" s="122">
        <f t="shared" si="25"/>
        <v>9.5712611766745059E-3</v>
      </c>
      <c r="K62" s="122">
        <f t="shared" si="25"/>
        <v>4.5109068225799298E-3</v>
      </c>
      <c r="L62" s="122">
        <f t="shared" si="25"/>
        <v>-3.2169020011552085E-3</v>
      </c>
      <c r="M62" s="122">
        <f>M49/M48-1</f>
        <v>1.0392468011160005E-3</v>
      </c>
      <c r="P62" s="119">
        <v>2019</v>
      </c>
      <c r="Q62" s="411">
        <f>Q49/Q48-1</f>
        <v>3.5184675864299297E-3</v>
      </c>
      <c r="R62" s="122">
        <f t="shared" ref="Q62:T67" si="26">R49/R48-1</f>
        <v>2.7874402188432512E-3</v>
      </c>
      <c r="S62" s="122">
        <f t="shared" si="26"/>
        <v>9.5712611766745059E-3</v>
      </c>
      <c r="T62" s="122">
        <f t="shared" si="26"/>
        <v>1.0392468011160005E-3</v>
      </c>
    </row>
    <row r="63" spans="1:38">
      <c r="A63" s="119">
        <v>2020</v>
      </c>
      <c r="B63" s="122">
        <f t="shared" ref="B63:M63" si="27">B50/B49-1</f>
        <v>6.5554402142213863E-3</v>
      </c>
      <c r="C63" s="122">
        <f t="shared" si="27"/>
        <v>1.4259351541968224E-2</v>
      </c>
      <c r="D63" s="122">
        <f t="shared" si="27"/>
        <v>-1.067077437618158E-2</v>
      </c>
      <c r="E63" s="122">
        <f t="shared" si="27"/>
        <v>-9.0568477784924717E-2</v>
      </c>
      <c r="F63" s="122">
        <f t="shared" si="27"/>
        <v>-0.13688752614731148</v>
      </c>
      <c r="G63" s="122">
        <f t="shared" si="27"/>
        <v>-0.11480583137344258</v>
      </c>
      <c r="H63" s="122">
        <f t="shared" si="27"/>
        <v>-0.11178827488459453</v>
      </c>
      <c r="I63" s="122">
        <f t="shared" si="27"/>
        <v>-0.10974311655999514</v>
      </c>
      <c r="J63" s="122">
        <f t="shared" si="27"/>
        <v>-0.10648152148687084</v>
      </c>
      <c r="K63" s="122">
        <f t="shared" si="27"/>
        <v>-0.11013406577230023</v>
      </c>
      <c r="L63" s="122">
        <f t="shared" si="27"/>
        <v>-9.7818844056800525E-2</v>
      </c>
      <c r="M63" s="122">
        <f t="shared" si="27"/>
        <v>-9.1236845244241915E-2</v>
      </c>
      <c r="P63" s="119">
        <v>2020</v>
      </c>
      <c r="Q63" s="411">
        <f t="shared" si="26"/>
        <v>-1.067077437618158E-2</v>
      </c>
      <c r="R63" s="122">
        <f t="shared" si="26"/>
        <v>-0.11480583137344258</v>
      </c>
      <c r="S63" s="122">
        <f t="shared" si="26"/>
        <v>-0.10648152148687084</v>
      </c>
      <c r="T63" s="122">
        <f t="shared" si="26"/>
        <v>-9.1236845244241915E-2</v>
      </c>
    </row>
    <row r="64" spans="1:38">
      <c r="A64" s="119">
        <v>2021</v>
      </c>
      <c r="B64" s="122">
        <f t="shared" ref="B64:M64" si="28">B51/B50-1</f>
        <v>-0.10545703959037989</v>
      </c>
      <c r="C64" s="122">
        <f t="shared" si="28"/>
        <v>-0.11570496661853946</v>
      </c>
      <c r="D64" s="122">
        <f t="shared" si="28"/>
        <v>-5.2409675069792994E-2</v>
      </c>
      <c r="E64" s="122">
        <f t="shared" si="28"/>
        <v>0.1203866030052847</v>
      </c>
      <c r="F64" s="122">
        <f t="shared" si="28"/>
        <v>0.21056529922309486</v>
      </c>
      <c r="G64" s="122">
        <f t="shared" si="28"/>
        <v>0.19376195940539653</v>
      </c>
      <c r="H64" s="122">
        <f t="shared" si="28"/>
        <v>0.1774291144250677</v>
      </c>
      <c r="I64" s="122">
        <f t="shared" si="28"/>
        <v>0.17377376131531164</v>
      </c>
      <c r="J64" s="122">
        <f t="shared" si="28"/>
        <v>0.16565609878273135</v>
      </c>
      <c r="K64" s="122">
        <f t="shared" si="28"/>
        <v>0.16992105076439645</v>
      </c>
      <c r="L64" s="122">
        <f t="shared" si="28"/>
        <v>0.15940447123444756</v>
      </c>
      <c r="M64" s="122">
        <f t="shared" si="28"/>
        <v>0.14350290986664938</v>
      </c>
      <c r="P64" s="119">
        <v>2021</v>
      </c>
      <c r="Q64" s="411">
        <f t="shared" si="26"/>
        <v>-5.2409675069792994E-2</v>
      </c>
      <c r="R64" s="122">
        <f t="shared" si="26"/>
        <v>0.19376195940539653</v>
      </c>
      <c r="S64" s="122">
        <f t="shared" si="26"/>
        <v>0.16565609878273135</v>
      </c>
      <c r="T64" s="122">
        <f t="shared" si="26"/>
        <v>0.14350290986664938</v>
      </c>
    </row>
    <row r="65" spans="1:20">
      <c r="A65" s="119">
        <v>2022</v>
      </c>
      <c r="B65" s="122">
        <f t="shared" ref="B65:M67" si="29">B52/B51-1</f>
        <v>0.16511977137145273</v>
      </c>
      <c r="C65" s="122">
        <f t="shared" si="29"/>
        <v>0.17236012390349287</v>
      </c>
      <c r="D65" s="122">
        <f t="shared" si="29"/>
        <v>0.12693521863761403</v>
      </c>
      <c r="E65" s="122">
        <f t="shared" si="29"/>
        <v>2.7900621114435253E-2</v>
      </c>
      <c r="F65" s="122">
        <f t="shared" si="29"/>
        <v>4.1835149519440229E-3</v>
      </c>
      <c r="G65" s="122">
        <f t="shared" si="29"/>
        <v>-2.5407691905708907E-3</v>
      </c>
      <c r="H65" s="122">
        <f t="shared" si="29"/>
        <v>1.4604224948182587E-3</v>
      </c>
      <c r="I65" s="122">
        <f t="shared" si="29"/>
        <v>5.9383805922201827E-3</v>
      </c>
      <c r="J65" s="122">
        <f t="shared" si="29"/>
        <v>7.0594178278244879E-3</v>
      </c>
      <c r="K65" s="122">
        <f t="shared" si="29"/>
        <v>7.8780795042685536E-3</v>
      </c>
      <c r="L65" s="122">
        <f t="shared" si="29"/>
        <v>1.0959342230233871E-2</v>
      </c>
      <c r="M65" s="122">
        <f t="shared" si="29"/>
        <v>1.2679750505087295E-2</v>
      </c>
      <c r="P65" s="119">
        <v>2022</v>
      </c>
      <c r="Q65" s="411">
        <f t="shared" si="26"/>
        <v>0.12693521863761403</v>
      </c>
      <c r="R65" s="122">
        <f t="shared" si="26"/>
        <v>-2.5407691905708907E-3</v>
      </c>
      <c r="S65" s="122">
        <f t="shared" si="26"/>
        <v>7.0594178278244879E-3</v>
      </c>
      <c r="T65" s="122">
        <f t="shared" si="26"/>
        <v>1.2679750505087295E-2</v>
      </c>
    </row>
    <row r="66" spans="1:20">
      <c r="A66" s="119">
        <v>2023</v>
      </c>
      <c r="B66" s="122">
        <f>B53/B52-1</f>
        <v>2.4826912569804183E-3</v>
      </c>
      <c r="C66" s="122">
        <f t="shared" si="29"/>
        <v>-6.6192286785171639E-4</v>
      </c>
      <c r="D66" s="122">
        <f t="shared" si="29"/>
        <v>-1.7692402148576925E-3</v>
      </c>
      <c r="E66" s="122">
        <f t="shared" si="29"/>
        <v>4.0348890400041526E-3</v>
      </c>
      <c r="F66" s="122">
        <f t="shared" si="29"/>
        <v>-9.0835818079642028E-3</v>
      </c>
      <c r="G66" s="122">
        <f t="shared" si="29"/>
        <v>1.6502704309333538E-3</v>
      </c>
      <c r="H66" s="122">
        <f t="shared" si="29"/>
        <v>9.8316091657151272E-3</v>
      </c>
      <c r="I66" s="122">
        <f t="shared" si="29"/>
        <v>1.0305156700129325E-2</v>
      </c>
      <c r="J66" s="122">
        <f t="shared" si="29"/>
        <v>5.7344676734456534E-3</v>
      </c>
      <c r="K66" s="122">
        <f t="shared" si="29"/>
        <v>1.1237032653408141E-2</v>
      </c>
      <c r="L66" s="122">
        <f t="shared" si="29"/>
        <v>1.5558161340795573E-2</v>
      </c>
      <c r="M66" s="122">
        <f t="shared" si="29"/>
        <v>1.550942648289988E-2</v>
      </c>
      <c r="P66" s="119">
        <v>2023</v>
      </c>
      <c r="Q66" s="411">
        <f t="shared" si="26"/>
        <v>-1.7692402148576925E-3</v>
      </c>
      <c r="R66" s="122">
        <f t="shared" si="26"/>
        <v>1.6502704309333538E-3</v>
      </c>
      <c r="S66" s="122">
        <f t="shared" si="26"/>
        <v>5.7344676734456534E-3</v>
      </c>
      <c r="T66" s="122">
        <f t="shared" si="26"/>
        <v>1.550942648289988E-2</v>
      </c>
    </row>
    <row r="67" spans="1:20">
      <c r="A67" s="119">
        <v>2024</v>
      </c>
      <c r="B67" s="122">
        <f>B54/B53-1</f>
        <v>1.6748953036459513E-2</v>
      </c>
      <c r="C67" s="122">
        <f t="shared" si="29"/>
        <v>2.7435788176732201E-2</v>
      </c>
      <c r="D67" s="122">
        <f>D54/D53-1</f>
        <v>1.8937094541230159E-2</v>
      </c>
      <c r="E67" s="122">
        <f>E54/E53-1</f>
        <v>3.2235998305146341E-2</v>
      </c>
      <c r="F67" s="122">
        <f t="shared" si="29"/>
        <v>3.9482983707608499E-2</v>
      </c>
      <c r="G67" s="122">
        <f t="shared" si="29"/>
        <v>2.6606057793379323E-2</v>
      </c>
      <c r="H67" s="122">
        <f t="shared" si="29"/>
        <v>3.5938954257980438E-2</v>
      </c>
      <c r="I67" s="122">
        <f t="shared" si="29"/>
        <v>3.0869452868700797E-2</v>
      </c>
      <c r="J67" s="122">
        <f t="shared" si="29"/>
        <v>3.6698517883886783E-2</v>
      </c>
      <c r="K67" s="122">
        <f t="shared" si="29"/>
        <v>3.8470589334146599E-2</v>
      </c>
      <c r="L67" s="122">
        <f t="shared" si="29"/>
        <v>3.1871541308257978E-2</v>
      </c>
      <c r="M67" s="122">
        <f t="shared" si="29"/>
        <v>3.8505218994836721E-2</v>
      </c>
      <c r="P67" s="119">
        <v>2024</v>
      </c>
      <c r="Q67" s="411">
        <f>Q54/Q53-1</f>
        <v>1.8937094541230159E-2</v>
      </c>
      <c r="R67" s="122">
        <f t="shared" si="26"/>
        <v>2.6606057793379323E-2</v>
      </c>
      <c r="S67" s="122">
        <f t="shared" si="26"/>
        <v>3.6698517883886783E-2</v>
      </c>
      <c r="T67" s="122">
        <f>T54/T53-1</f>
        <v>3.8505218994836721E-2</v>
      </c>
    </row>
    <row r="68" spans="1:20">
      <c r="A68" s="119">
        <v>2025</v>
      </c>
      <c r="B68" s="122">
        <f>B55/B54-1</f>
        <v>4.6339134967449569E-2</v>
      </c>
      <c r="C68" s="122">
        <f>C55/C54-1</f>
        <v>3.604824514076177E-2</v>
      </c>
      <c r="D68" s="122">
        <f>D55/D54-1</f>
        <v>4.9835020281225217E-2</v>
      </c>
      <c r="E68" s="122">
        <f>E55/E54-1</f>
        <v>4.1350654458177871E-2</v>
      </c>
      <c r="F68" s="122">
        <f>F55/F54-1</f>
        <v>4.7348117068501505E-2</v>
      </c>
      <c r="G68" s="122"/>
      <c r="H68" s="122"/>
      <c r="I68" s="122"/>
      <c r="J68" s="122"/>
      <c r="K68" s="122"/>
      <c r="L68" s="122"/>
      <c r="M68" s="122"/>
      <c r="P68" s="119">
        <v>2025</v>
      </c>
      <c r="Q68" s="411">
        <f>Q55/Q54-1</f>
        <v>4.9835020281225217E-2</v>
      </c>
      <c r="R68" s="132"/>
      <c r="S68" s="132"/>
      <c r="T68" s="132"/>
    </row>
  </sheetData>
  <phoneticPr fontId="4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DDB6-17A6-490A-B557-BCA5FA98352E}">
  <sheetPr>
    <tabColor rgb="FF92D050"/>
  </sheetPr>
  <dimension ref="A1:AK64"/>
  <sheetViews>
    <sheetView workbookViewId="0">
      <selection activeCell="V41" sqref="V41:V42"/>
    </sheetView>
  </sheetViews>
  <sheetFormatPr baseColWidth="10" defaultColWidth="11.3984375" defaultRowHeight="14.25"/>
  <cols>
    <col min="1" max="1" width="11.59765625" customWidth="1"/>
    <col min="2" max="2" width="19.59765625" style="120" customWidth="1"/>
    <col min="3" max="7" width="15.73046875" style="120" bestFit="1" customWidth="1"/>
    <col min="8" max="8" width="17" style="120" customWidth="1"/>
    <col min="9" max="12" width="16.86328125" style="120" customWidth="1"/>
    <col min="13" max="13" width="16.86328125" style="120" bestFit="1" customWidth="1"/>
    <col min="14" max="16" width="11.3984375" customWidth="1"/>
    <col min="17" max="21" width="22" customWidth="1"/>
  </cols>
  <sheetData>
    <row r="1" spans="1:13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>
      <c r="A2" s="123"/>
    </row>
    <row r="3" spans="1:13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13">
      <c r="A4" s="119">
        <v>2017</v>
      </c>
      <c r="B4" s="121">
        <f>'Mensuel corrigé'!C8</f>
        <v>76545904.751149759</v>
      </c>
      <c r="C4" s="121">
        <f>'Mensuel corrigé'!D8</f>
        <v>76084124.201689824</v>
      </c>
      <c r="D4" s="121">
        <f>'Mensuel corrigé'!E8</f>
        <v>90385568.287489787</v>
      </c>
      <c r="E4" s="121">
        <f>'Mensuel corrigé'!F8</f>
        <v>72300077.175609782</v>
      </c>
      <c r="F4" s="121">
        <f>'Mensuel corrigé'!G8</f>
        <v>81282187.607659847</v>
      </c>
      <c r="G4" s="121">
        <f>'Mensuel corrigé'!H8</f>
        <v>84931007.489639908</v>
      </c>
      <c r="H4" s="121">
        <f>'Mensuel corrigé'!I8</f>
        <v>80447355.009619832</v>
      </c>
      <c r="I4" s="121">
        <f>'Mensuel corrigé'!J8</f>
        <v>47888309.710310057</v>
      </c>
      <c r="J4" s="121">
        <f>'Mensuel corrigé'!K8</f>
        <v>76384224.699459881</v>
      </c>
      <c r="K4" s="121">
        <f>'Mensuel corrigé'!L8</f>
        <v>85807762.685129806</v>
      </c>
      <c r="L4" s="121">
        <f>'Mensuel corrigé'!M8</f>
        <v>81889142.645909891</v>
      </c>
      <c r="M4" s="121">
        <f>'Mensuel corrigé'!N8</f>
        <v>75577711.683559805</v>
      </c>
    </row>
    <row r="5" spans="1:13">
      <c r="A5" s="119">
        <v>2018</v>
      </c>
      <c r="B5" s="121">
        <f>'Mensuel corrigé'!O8</f>
        <v>77845237.630999789</v>
      </c>
      <c r="C5" s="121">
        <f>'Mensuel corrigé'!P8</f>
        <v>78510685.190299794</v>
      </c>
      <c r="D5" s="121">
        <f>'Mensuel corrigé'!Q8</f>
        <v>84474782.562659726</v>
      </c>
      <c r="E5" s="121">
        <f>'Mensuel corrigé'!R8</f>
        <v>79357097.263819814</v>
      </c>
      <c r="F5" s="121">
        <f>'Mensuel corrigé'!S8</f>
        <v>74285557.721309796</v>
      </c>
      <c r="G5" s="121">
        <f>'Mensuel corrigé'!T8</f>
        <v>86573087.775399864</v>
      </c>
      <c r="H5" s="121">
        <f>'Mensuel corrigé'!U8</f>
        <v>86707920.742349729</v>
      </c>
      <c r="I5" s="121">
        <f>'Mensuel corrigé'!V8</f>
        <v>46923607.297990032</v>
      </c>
      <c r="J5" s="121">
        <f>'Mensuel corrigé'!W8</f>
        <v>71811950.543609843</v>
      </c>
      <c r="K5" s="121">
        <f>'Mensuel corrigé'!X8</f>
        <v>90000591.263879821</v>
      </c>
      <c r="L5" s="121">
        <f>'Mensuel corrigé'!Y8</f>
        <v>82746478.049999878</v>
      </c>
      <c r="M5" s="121">
        <f>'Mensuel corrigé'!Z8</f>
        <v>75975091.408279881</v>
      </c>
    </row>
    <row r="6" spans="1:13">
      <c r="A6" s="119">
        <v>2019</v>
      </c>
      <c r="B6" s="121">
        <f>'Mensuel corrigé'!AA8</f>
        <v>78540650.812339872</v>
      </c>
      <c r="C6" s="121">
        <f>'Mensuel corrigé'!AB8</f>
        <v>77108141.760789782</v>
      </c>
      <c r="D6" s="121">
        <f>'Mensuel corrigé'!AC8</f>
        <v>83049054.789279938</v>
      </c>
      <c r="E6" s="121">
        <f>'Mensuel corrigé'!AD8</f>
        <v>89241380.508670002</v>
      </c>
      <c r="F6" s="121">
        <f>'Mensuel corrigé'!AE8</f>
        <v>96708265.628939852</v>
      </c>
      <c r="G6" s="121">
        <f>'Mensuel corrigé'!AF8</f>
        <v>87782112.69479993</v>
      </c>
      <c r="H6" s="121">
        <f>'Mensuel corrigé'!AG8</f>
        <v>102819538.07945991</v>
      </c>
      <c r="I6" s="121">
        <f>'Mensuel corrigé'!AH8</f>
        <v>52511271.216859974</v>
      </c>
      <c r="J6" s="121">
        <f>'Mensuel corrigé'!AI8</f>
        <v>87425554.990989789</v>
      </c>
      <c r="K6" s="121">
        <f>'Mensuel corrigé'!AJ8</f>
        <v>102371052.27383994</v>
      </c>
      <c r="L6" s="121">
        <f>'Mensuel corrigé'!AK8</f>
        <v>86607583.773679644</v>
      </c>
      <c r="M6" s="121">
        <f>'Mensuel corrigé'!AL8</f>
        <v>90400719.216199741</v>
      </c>
    </row>
    <row r="7" spans="1:13">
      <c r="A7" s="119">
        <v>2020</v>
      </c>
      <c r="B7" s="121">
        <f>'Mensuel corrigé'!AM8</f>
        <v>99040847.251959145</v>
      </c>
      <c r="C7" s="121">
        <f>'Mensuel corrigé'!AN8</f>
        <v>100006012.41856968</v>
      </c>
      <c r="D7" s="121">
        <f>'Mensuel corrigé'!AO8</f>
        <v>64589600.16647011</v>
      </c>
      <c r="E7" s="121">
        <f>'Mensuel corrigé'!AP8</f>
        <v>3641407.6289900248</v>
      </c>
      <c r="F7" s="121">
        <f>'Mensuel corrigé'!AQ8</f>
        <v>44045385.567289926</v>
      </c>
      <c r="G7" s="121">
        <f>'Mensuel corrigé'!AR8</f>
        <v>101175193.79680939</v>
      </c>
      <c r="H7" s="121">
        <f>'Mensuel corrigé'!AS8</f>
        <v>107835683.95292953</v>
      </c>
      <c r="I7" s="121">
        <f>'Mensuel corrigé'!AT8</f>
        <v>57453491.88468001</v>
      </c>
      <c r="J7" s="121">
        <f>'Mensuel corrigé'!AU8</f>
        <v>102021493.81757972</v>
      </c>
      <c r="K7" s="121">
        <f>'Mensuel corrigé'!AV8</f>
        <v>103221328.92887001</v>
      </c>
      <c r="L7" s="121">
        <f>'Mensuel corrigé'!AW8</f>
        <v>98840785.272610053</v>
      </c>
      <c r="M7" s="121">
        <f>'Mensuel corrigé'!AX8</f>
        <v>103839545.83839959</v>
      </c>
    </row>
    <row r="8" spans="1:13">
      <c r="A8" s="119">
        <v>2021</v>
      </c>
      <c r="B8" s="121">
        <f>'Mensuel corrigé'!AY8</f>
        <v>91912461.697119772</v>
      </c>
      <c r="C8" s="121">
        <f>'Mensuel corrigé'!AZ8</f>
        <v>101331070.75012961</v>
      </c>
      <c r="D8" s="121">
        <f>'Mensuel corrigé'!BA8</f>
        <v>116705586.36371945</v>
      </c>
      <c r="E8" s="121">
        <f>'Mensuel corrigé'!BB8</f>
        <v>93227412.142179623</v>
      </c>
      <c r="F8" s="121">
        <f>'Mensuel corrigé'!BC8</f>
        <v>117960544.04923904</v>
      </c>
      <c r="G8" s="121">
        <f>'Mensuel corrigé'!BD8</f>
        <v>105194329.22353001</v>
      </c>
      <c r="H8" s="121">
        <f>'Mensuel corrigé'!BE8</f>
        <v>104980709.31563929</v>
      </c>
      <c r="I8" s="121">
        <f>'Mensuel corrigé'!BF8</f>
        <v>55462303.804680169</v>
      </c>
      <c r="J8" s="121">
        <f>'Mensuel corrigé'!BG8</f>
        <v>102595683.03770943</v>
      </c>
      <c r="K8" s="121">
        <f>'Mensuel corrigé'!BH8</f>
        <v>103917162.51155972</v>
      </c>
      <c r="L8" s="121">
        <f>'Mensuel corrigé'!BI8</f>
        <v>96816802.287909374</v>
      </c>
      <c r="M8" s="121">
        <f>'Mensuel corrigé'!BJ8</f>
        <v>103902203.61083974</v>
      </c>
    </row>
    <row r="9" spans="1:13">
      <c r="A9" s="119">
        <v>2022</v>
      </c>
      <c r="B9" s="121">
        <f>'Mensuel corrigé'!BK8</f>
        <v>92688349.878009543</v>
      </c>
      <c r="C9" s="121">
        <f>'Mensuel corrigé'!BL8</f>
        <v>99770362.460109681</v>
      </c>
      <c r="D9" s="121">
        <f>'Mensuel corrigé'!BM8</f>
        <v>120582559.02246948</v>
      </c>
      <c r="E9" s="121">
        <f>'Mensuel corrigé'!BN8</f>
        <v>97693305.525399342</v>
      </c>
      <c r="F9" s="121">
        <f>'Mensuel corrigé'!BO8</f>
        <v>110293983.70514971</v>
      </c>
      <c r="G9" s="121">
        <f>'Mensuel corrigé'!BP8</f>
        <v>114384290.21375951</v>
      </c>
      <c r="H9" s="121">
        <f>'Mensuel corrigé'!BQ8</f>
        <v>101782656.67611952</v>
      </c>
      <c r="I9" s="121">
        <f>'Mensuel corrigé'!BR8</f>
        <v>61447051.474750116</v>
      </c>
      <c r="J9" s="121">
        <f>'Mensuel corrigé'!BS8</f>
        <v>109337821.7263297</v>
      </c>
      <c r="K9" s="121">
        <f>'Mensuel corrigé'!BT8</f>
        <v>110228110.98290941</v>
      </c>
      <c r="L9" s="121">
        <f>'Mensuel corrigé'!BU8</f>
        <v>103786113.86806986</v>
      </c>
      <c r="M9" s="121">
        <f>'Mensuel corrigé'!BV8</f>
        <v>106787782.24089962</v>
      </c>
    </row>
    <row r="10" spans="1:13">
      <c r="A10" s="119">
        <v>2023</v>
      </c>
      <c r="B10" s="121">
        <f>'Mensuel corrigé'!BW8</f>
        <v>108101625.28769983</v>
      </c>
      <c r="C10" s="121">
        <f>'Mensuel corrigé'!BX8</f>
        <v>105054825.69227986</v>
      </c>
      <c r="D10" s="121">
        <f>'Mensuel corrigé'!BY8</f>
        <v>126439003.14002897</v>
      </c>
      <c r="E10" s="121">
        <f>'Mensuel corrigé'!BZ8</f>
        <v>100426487.42771967</v>
      </c>
      <c r="F10" s="121">
        <f>'Mensuel corrigé'!CA8</f>
        <v>103983039.16742936</v>
      </c>
      <c r="G10" s="121">
        <f>'Mensuel corrigé'!CB8</f>
        <v>126447210.54332925</v>
      </c>
      <c r="H10" s="121">
        <f>'Mensuel corrigé'!CC8</f>
        <v>110395300.12198003</v>
      </c>
      <c r="I10" s="121">
        <f>'Mensuel corrigé'!CD8</f>
        <v>65324072.982500188</v>
      </c>
      <c r="J10" s="121">
        <f>'Mensuel corrigé'!CE8</f>
        <v>107936529.25971952</v>
      </c>
      <c r="K10" s="121">
        <f>'Mensuel corrigé'!CF8</f>
        <v>122628883.68970515</v>
      </c>
      <c r="L10" s="121">
        <f>'Mensuel corrigé'!CG8</f>
        <v>117121668.25999984</v>
      </c>
      <c r="M10" s="121">
        <f>'Mensuel corrigé'!CH8</f>
        <v>107965207.07999974</v>
      </c>
    </row>
    <row r="11" spans="1:13">
      <c r="A11" s="119">
        <v>2024</v>
      </c>
      <c r="B11" s="121">
        <f>'Mensuel corrigé'!CI8</f>
        <v>108750287.18999997</v>
      </c>
      <c r="C11" s="121">
        <f>'Mensuel corrigé'!CJ8</f>
        <v>119457765.65000011</v>
      </c>
      <c r="D11" s="121">
        <f>'Mensuel corrigé'!CK8</f>
        <v>120563936.31000003</v>
      </c>
      <c r="E11" s="121">
        <f>'Mensuel corrigé'!CL8</f>
        <v>121337129.98999995</v>
      </c>
      <c r="F11" s="121">
        <f>'Mensuel corrigé'!CM8</f>
        <v>111400703.83000013</v>
      </c>
      <c r="G11" s="121">
        <f>'Mensuel corrigé'!CN8</f>
        <v>123263642.62000017</v>
      </c>
      <c r="H11" s="121">
        <f>'Mensuel corrigé'!CO8</f>
        <v>135049335.13000011</v>
      </c>
      <c r="I11" s="121">
        <f>'Mensuel corrigé'!CP8</f>
        <v>65410491.79999999</v>
      </c>
      <c r="J11" s="121">
        <f>'Mensuel corrigé'!CQ8</f>
        <v>115458832.94000007</v>
      </c>
      <c r="K11" s="121">
        <f>'Mensuel corrigé'!CR8</f>
        <v>133051407.68000008</v>
      </c>
      <c r="L11" s="121">
        <f>'Mensuel corrigé'!CS8</f>
        <v>114766005.75999993</v>
      </c>
      <c r="M11" s="121">
        <f>'Mensuel corrigé'!CT8</f>
        <v>117939191.40000002</v>
      </c>
    </row>
    <row r="12" spans="1:13">
      <c r="A12" s="119">
        <v>2025</v>
      </c>
      <c r="B12" s="121">
        <f>'Mensuel corrigé'!CU8</f>
        <v>124483238.36000004</v>
      </c>
      <c r="C12" s="121">
        <f>'Mensuel corrigé'!CV8</f>
        <v>125739854.2100001</v>
      </c>
      <c r="D12" s="121">
        <f>'Mensuel corrigé'!CW8</f>
        <v>134995478.73000014</v>
      </c>
      <c r="E12" s="121">
        <f>'Mensuel corrigé'!CX8</f>
        <v>130246951.87000009</v>
      </c>
      <c r="F12" s="121">
        <f>'Mensuel corrigé'!CY8</f>
        <v>129596810.25000004</v>
      </c>
      <c r="G12" s="121"/>
      <c r="H12" s="121"/>
      <c r="I12" s="121"/>
      <c r="J12" s="121"/>
      <c r="K12" s="121"/>
      <c r="L12" s="121"/>
      <c r="M12" s="121"/>
    </row>
    <row r="13" spans="1:13">
      <c r="C13" s="144"/>
      <c r="E13" s="144"/>
    </row>
    <row r="14" spans="1:13">
      <c r="A14" s="125" t="s">
        <v>51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>
      <c r="A15" s="123"/>
    </row>
    <row r="16" spans="1:13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</row>
    <row r="17" spans="1:26">
      <c r="A17" s="119">
        <v>2017</v>
      </c>
      <c r="B17" s="121">
        <f>'Mensuel corrigé'!C15</f>
        <v>7721936.0332700061</v>
      </c>
      <c r="C17" s="121">
        <f>'Mensuel corrigé'!D15</f>
        <v>7850023.7503300076</v>
      </c>
      <c r="D17" s="121">
        <f>'Mensuel corrigé'!E15</f>
        <v>9244823.5763700139</v>
      </c>
      <c r="E17" s="121">
        <f>'Mensuel corrigé'!F15</f>
        <v>7216144.2573800124</v>
      </c>
      <c r="F17" s="121">
        <f>'Mensuel corrigé'!G15</f>
        <v>8266800.7530600224</v>
      </c>
      <c r="G17" s="121">
        <f>'Mensuel corrigé'!H15</f>
        <v>8639636.6062500123</v>
      </c>
      <c r="H17" s="121">
        <f>'Mensuel corrigé'!I15</f>
        <v>8273477.8800200038</v>
      </c>
      <c r="I17" s="121">
        <f>'Mensuel corrigé'!J15</f>
        <v>5826075.4569900027</v>
      </c>
      <c r="J17" s="121">
        <f>'Mensuel corrigé'!K15</f>
        <v>7883519.5696200067</v>
      </c>
      <c r="K17" s="121">
        <f>'Mensuel corrigé'!L15</f>
        <v>9253594.2343500126</v>
      </c>
      <c r="L17" s="121">
        <f>'Mensuel corrigé'!M15</f>
        <v>8903087.5675800145</v>
      </c>
      <c r="M17" s="121">
        <f>'Mensuel corrigé'!N15</f>
        <v>8413975.3855800051</v>
      </c>
    </row>
    <row r="18" spans="1:26">
      <c r="A18" s="119">
        <v>2018</v>
      </c>
      <c r="B18" s="121">
        <f>'Mensuel corrigé'!O15</f>
        <v>8527537.2783000115</v>
      </c>
      <c r="C18" s="121">
        <f>'Mensuel corrigé'!P15</f>
        <v>8580266.6200400107</v>
      </c>
      <c r="D18" s="121">
        <f>'Mensuel corrigé'!Q15</f>
        <v>9401024.8956200108</v>
      </c>
      <c r="E18" s="121">
        <f>'Mensuel corrigé'!R15</f>
        <v>8700838.1985700056</v>
      </c>
      <c r="F18" s="121">
        <f>'Mensuel corrigé'!S15</f>
        <v>8015677.2053900063</v>
      </c>
      <c r="G18" s="121">
        <f>'Mensuel corrigé'!T15</f>
        <v>9485141.1939000189</v>
      </c>
      <c r="H18" s="121">
        <f>'Mensuel corrigé'!U15</f>
        <v>9922758.2170000039</v>
      </c>
      <c r="I18" s="121">
        <f>'Mensuel corrigé'!V15</f>
        <v>6458779.1373700052</v>
      </c>
      <c r="J18" s="121">
        <f>'Mensuel corrigé'!W15</f>
        <v>7625004.6969000036</v>
      </c>
      <c r="K18" s="121">
        <f>'Mensuel corrigé'!X15</f>
        <v>10728460.836560005</v>
      </c>
      <c r="L18" s="121">
        <f>'Mensuel corrigé'!Y15</f>
        <v>10137181.262440003</v>
      </c>
      <c r="M18" s="121">
        <f>'Mensuel corrigé'!Z15</f>
        <v>9183230.6949900053</v>
      </c>
    </row>
    <row r="19" spans="1:26">
      <c r="A19" s="119">
        <v>2019</v>
      </c>
      <c r="B19" s="121">
        <f>'Mensuel corrigé'!AA15</f>
        <v>9546140.4399499986</v>
      </c>
      <c r="C19" s="121">
        <f>'Mensuel corrigé'!AB15</f>
        <v>9645947.97973001</v>
      </c>
      <c r="D19" s="121">
        <f>'Mensuel corrigé'!AC15</f>
        <v>10391461.303940015</v>
      </c>
      <c r="E19" s="121">
        <f>'Mensuel corrigé'!AD15</f>
        <v>10341243.794919994</v>
      </c>
      <c r="F19" s="121">
        <f>'Mensuel corrigé'!AE15</f>
        <v>11832972.446320001</v>
      </c>
      <c r="G19" s="121">
        <f>'Mensuel corrigé'!AF15</f>
        <v>10996387.283280009</v>
      </c>
      <c r="H19" s="121">
        <f>'Mensuel corrigé'!AG15</f>
        <v>13332081.984510003</v>
      </c>
      <c r="I19" s="121">
        <f>'Mensuel corrigé'!AH15</f>
        <v>8330244.4030700028</v>
      </c>
      <c r="J19" s="121">
        <f>'Mensuel corrigé'!AI15</f>
        <v>11203020.284420019</v>
      </c>
      <c r="K19" s="121">
        <f>'Mensuel corrigé'!AJ15</f>
        <v>13562260.417899994</v>
      </c>
      <c r="L19" s="121">
        <f>'Mensuel corrigé'!AK15</f>
        <v>11903940.539190019</v>
      </c>
      <c r="M19" s="121">
        <f>'Mensuel corrigé'!AL15</f>
        <v>11776150.826740028</v>
      </c>
    </row>
    <row r="20" spans="1:26">
      <c r="A20" s="119">
        <v>2020</v>
      </c>
      <c r="B20" s="121">
        <f>'Mensuel corrigé'!AM15</f>
        <v>12686554.01901</v>
      </c>
      <c r="C20" s="121">
        <f>'Mensuel corrigé'!AN15</f>
        <v>13816523.619349968</v>
      </c>
      <c r="D20" s="121">
        <f>'Mensuel corrigé'!AO15</f>
        <v>9290786.663150005</v>
      </c>
      <c r="E20" s="121">
        <f>'Mensuel corrigé'!AP15</f>
        <v>777114.17937999812</v>
      </c>
      <c r="F20" s="121">
        <f>'Mensuel corrigé'!AQ15</f>
        <v>3247790.7941600042</v>
      </c>
      <c r="G20" s="121">
        <f>'Mensuel corrigé'!AR15</f>
        <v>10839170.316190004</v>
      </c>
      <c r="H20" s="121">
        <f>'Mensuel corrigé'!AS15</f>
        <v>13231213.101650003</v>
      </c>
      <c r="I20" s="121">
        <f>'Mensuel corrigé'!AT15</f>
        <v>8567691.0706000142</v>
      </c>
      <c r="J20" s="121">
        <f>'Mensuel corrigé'!AU15</f>
        <v>12755950.810950015</v>
      </c>
      <c r="K20" s="121">
        <f>'Mensuel corrigé'!AV15</f>
        <v>14494524.10328998</v>
      </c>
      <c r="L20" s="121">
        <f>'Mensuel corrigé'!AW15</f>
        <v>13972072.384520005</v>
      </c>
      <c r="M20" s="121">
        <f>'Mensuel corrigé'!AX15</f>
        <v>15411114.089969959</v>
      </c>
    </row>
    <row r="21" spans="1:26">
      <c r="A21" s="119">
        <v>2021</v>
      </c>
      <c r="B21" s="121">
        <f>'Mensuel corrigé'!AY15</f>
        <v>13027022.747620005</v>
      </c>
      <c r="C21" s="121">
        <f>'Mensuel corrigé'!AZ15</f>
        <v>15112407.614109993</v>
      </c>
      <c r="D21" s="121">
        <f>'Mensuel corrigé'!BA15</f>
        <v>17798706.414439976</v>
      </c>
      <c r="E21" s="121">
        <f>'Mensuel corrigé'!BB15</f>
        <v>15907274.994129974</v>
      </c>
      <c r="F21" s="121">
        <f>'Mensuel corrigé'!BC15</f>
        <v>13768583.116479991</v>
      </c>
      <c r="G21" s="121">
        <f>'Mensuel corrigé'!BD15</f>
        <v>17568212.296529993</v>
      </c>
      <c r="H21" s="121">
        <f>'Mensuel corrigé'!BE15</f>
        <v>15681189.652729988</v>
      </c>
      <c r="I21" s="121">
        <f>'Mensuel corrigé'!BF15</f>
        <v>10516685.81828003</v>
      </c>
      <c r="J21" s="121">
        <f>'Mensuel corrigé'!BG15</f>
        <v>15026228.482550012</v>
      </c>
      <c r="K21" s="121">
        <f>'Mensuel corrigé'!BH15</f>
        <v>16921814.904529981</v>
      </c>
      <c r="L21" s="121">
        <f>'Mensuel corrigé'!BI15</f>
        <v>16621265.68155998</v>
      </c>
      <c r="M21" s="121">
        <f>'Mensuel corrigé'!BJ15</f>
        <v>17651857.467629969</v>
      </c>
    </row>
    <row r="22" spans="1:26">
      <c r="A22" s="119">
        <v>2022</v>
      </c>
      <c r="B22" s="121">
        <f>'Mensuel corrigé'!BK15</f>
        <v>14707326.570300005</v>
      </c>
      <c r="C22" s="121">
        <f>'Mensuel corrigé'!BL15</f>
        <v>17201711.772989966</v>
      </c>
      <c r="D22" s="121">
        <f>'Mensuel corrigé'!BM15</f>
        <v>20500689.70310998</v>
      </c>
      <c r="E22" s="121">
        <f>'Mensuel corrigé'!BN15</f>
        <v>16788084.005299967</v>
      </c>
      <c r="F22" s="121">
        <f>'Mensuel corrigé'!BO15</f>
        <v>18291736.166259971</v>
      </c>
      <c r="G22" s="121">
        <f>'Mensuel corrigé'!BP15</f>
        <v>19119924.511859976</v>
      </c>
      <c r="H22" s="121">
        <f>'Mensuel corrigé'!BQ15</f>
        <v>17404045.710759956</v>
      </c>
      <c r="I22" s="121">
        <f>'Mensuel corrigé'!BR15</f>
        <v>12995255.831559984</v>
      </c>
      <c r="J22" s="121">
        <f>'Mensuel corrigé'!BS15</f>
        <v>18732875.699319977</v>
      </c>
      <c r="K22" s="121">
        <f>'Mensuel corrigé'!BT15</f>
        <v>19625421.385479957</v>
      </c>
      <c r="L22" s="121">
        <f>'Mensuel corrigé'!BU15</f>
        <v>19774117.870029952</v>
      </c>
      <c r="M22" s="121">
        <f>'Mensuel corrigé'!BV15</f>
        <v>20260515.573089965</v>
      </c>
    </row>
    <row r="23" spans="1:26">
      <c r="A23" s="119">
        <v>2023</v>
      </c>
      <c r="B23" s="121">
        <f>'Mensuel corrigé'!BW15</f>
        <v>19312551.956219982</v>
      </c>
      <c r="C23" s="121">
        <f>'Mensuel corrigé'!BX15</f>
        <v>20483280.245169982</v>
      </c>
      <c r="D23" s="121">
        <f>'Mensuel corrigé'!BY15</f>
        <v>23318832.220109947</v>
      </c>
      <c r="E23" s="121">
        <f>'Mensuel corrigé'!BZ15</f>
        <v>18719708.939859983</v>
      </c>
      <c r="F23" s="121">
        <f>'Mensuel corrigé'!CA15</f>
        <v>20053560.348519988</v>
      </c>
      <c r="G23" s="121">
        <f>'Mensuel corrigé'!CB15</f>
        <v>23694785.899289999</v>
      </c>
      <c r="H23" s="121">
        <f>'Mensuel corrigé'!CC15</f>
        <v>21163497.890949976</v>
      </c>
      <c r="I23" s="121">
        <f>'Mensuel corrigé'!CD15</f>
        <v>14755179.479199985</v>
      </c>
      <c r="J23" s="121">
        <f>'Mensuel corrigé'!CE15</f>
        <v>19719572.596710019</v>
      </c>
      <c r="K23" s="121">
        <f>'Mensuel corrigé'!CF15</f>
        <v>23784166.140869983</v>
      </c>
      <c r="L23" s="121">
        <f>'Mensuel corrigé'!CG15</f>
        <v>22893416.630000018</v>
      </c>
      <c r="M23" s="121">
        <f>'Mensuel corrigé'!CH15</f>
        <v>21407575.829999987</v>
      </c>
    </row>
    <row r="24" spans="1:26">
      <c r="A24" s="119">
        <v>2024</v>
      </c>
      <c r="B24" s="121">
        <f>'Mensuel corrigé'!CI15</f>
        <v>21044867.169999998</v>
      </c>
      <c r="C24" s="121">
        <f>'Mensuel corrigé'!CJ15</f>
        <v>23088358.850000001</v>
      </c>
      <c r="D24" s="121">
        <f>'Mensuel corrigé'!CK15</f>
        <v>24301738.930000007</v>
      </c>
      <c r="E24" s="121">
        <f>'Mensuel corrigé'!CL15</f>
        <v>24030836.559999999</v>
      </c>
      <c r="F24" s="121">
        <f>'Mensuel corrigé'!CM15</f>
        <v>20641416.819999997</v>
      </c>
      <c r="G24" s="121">
        <f>'Mensuel corrigé'!CN15</f>
        <v>23381334.059999999</v>
      </c>
      <c r="H24" s="121">
        <f>'Mensuel corrigé'!CO15</f>
        <v>26031105.850000013</v>
      </c>
      <c r="I24" s="121">
        <f>'Mensuel corrigé'!CP15</f>
        <v>14857872.470000008</v>
      </c>
      <c r="J24" s="121">
        <f>'Mensuel corrigé'!CQ15</f>
        <v>21592868.339999992</v>
      </c>
      <c r="K24" s="121">
        <f>'Mensuel corrigé'!CR15</f>
        <v>25858690.93</v>
      </c>
      <c r="L24" s="121">
        <f>'Mensuel corrigé'!CS15</f>
        <v>22895429.449999992</v>
      </c>
      <c r="M24" s="121">
        <f>'Mensuel corrigé'!CT15</f>
        <v>23435632.849999987</v>
      </c>
    </row>
    <row r="25" spans="1:26" ht="14.25" customHeight="1">
      <c r="A25" s="119">
        <v>2025</v>
      </c>
      <c r="B25" s="121">
        <f>'Mensuel corrigé'!CU15</f>
        <v>22963664.960000005</v>
      </c>
      <c r="C25" s="121">
        <f>'Mensuel corrigé'!CV15</f>
        <v>24627316.750000004</v>
      </c>
      <c r="D25" s="121">
        <f>'Mensuel corrigé'!CW15</f>
        <v>25568694.570000026</v>
      </c>
      <c r="E25" s="121">
        <f>'Mensuel corrigé'!CX15</f>
        <v>24916784.429999992</v>
      </c>
      <c r="F25" s="121">
        <f>'Mensuel corrigé'!CY15</f>
        <v>23495186.879999992</v>
      </c>
      <c r="G25" s="121"/>
      <c r="H25" s="121"/>
      <c r="I25" s="121"/>
      <c r="J25" s="121"/>
      <c r="K25" s="121"/>
      <c r="L25" s="121"/>
      <c r="M25" s="121"/>
    </row>
    <row r="26" spans="1:26">
      <c r="C26" s="144"/>
      <c r="E26" s="144"/>
    </row>
    <row r="27" spans="1:26">
      <c r="A27" s="125" t="s">
        <v>52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P27" s="125" t="s">
        <v>476</v>
      </c>
      <c r="Q27" s="125"/>
      <c r="R27" s="125"/>
      <c r="S27" s="125"/>
    </row>
    <row r="28" spans="1:26">
      <c r="A28" s="123"/>
    </row>
    <row r="29" spans="1:26">
      <c r="A29" s="119"/>
      <c r="B29" s="121" t="s">
        <v>35</v>
      </c>
      <c r="C29" s="121" t="s">
        <v>36</v>
      </c>
      <c r="D29" s="121" t="s">
        <v>37</v>
      </c>
      <c r="E29" s="121" t="s">
        <v>38</v>
      </c>
      <c r="F29" s="121" t="s">
        <v>39</v>
      </c>
      <c r="G29" s="121" t="s">
        <v>40</v>
      </c>
      <c r="H29" s="121" t="s">
        <v>41</v>
      </c>
      <c r="I29" s="121" t="s">
        <v>42</v>
      </c>
      <c r="J29" s="121" t="s">
        <v>43</v>
      </c>
      <c r="K29" s="121" t="s">
        <v>44</v>
      </c>
      <c r="L29" s="121" t="s">
        <v>45</v>
      </c>
      <c r="M29" s="121" t="s">
        <v>46</v>
      </c>
      <c r="P29" s="119"/>
      <c r="Q29" s="121" t="s">
        <v>79</v>
      </c>
      <c r="R29" s="121" t="s">
        <v>80</v>
      </c>
      <c r="S29" s="121" t="s">
        <v>81</v>
      </c>
      <c r="T29" s="121" t="s">
        <v>82</v>
      </c>
      <c r="U29" s="140" t="s">
        <v>94</v>
      </c>
      <c r="V29" s="139" t="s">
        <v>85</v>
      </c>
    </row>
    <row r="30" spans="1:26">
      <c r="A30" s="119">
        <v>2017</v>
      </c>
      <c r="B30" s="121">
        <f t="shared" ref="B30:F38" si="0">B17+B4</f>
        <v>84267840.78441976</v>
      </c>
      <c r="C30" s="121">
        <f t="shared" ref="C30:M30" si="1">C17+C4</f>
        <v>83934147.952019826</v>
      </c>
      <c r="D30" s="121">
        <f t="shared" si="1"/>
        <v>99630391.863859802</v>
      </c>
      <c r="E30" s="121">
        <f t="shared" si="1"/>
        <v>79516221.432989791</v>
      </c>
      <c r="F30" s="121">
        <f t="shared" si="1"/>
        <v>89548988.360719875</v>
      </c>
      <c r="G30" s="121">
        <f t="shared" si="1"/>
        <v>93570644.095889926</v>
      </c>
      <c r="H30" s="121">
        <f t="shared" si="1"/>
        <v>88720832.88963984</v>
      </c>
      <c r="I30" s="121">
        <f t="shared" si="1"/>
        <v>53714385.16730006</v>
      </c>
      <c r="J30" s="121">
        <f t="shared" si="1"/>
        <v>84267744.269079894</v>
      </c>
      <c r="K30" s="121">
        <f t="shared" si="1"/>
        <v>95061356.919479817</v>
      </c>
      <c r="L30" s="121">
        <f t="shared" si="1"/>
        <v>90792230.213489905</v>
      </c>
      <c r="M30" s="121">
        <f t="shared" si="1"/>
        <v>83991687.069139808</v>
      </c>
      <c r="P30" s="119">
        <v>2017</v>
      </c>
      <c r="Q30" s="409">
        <f>B30+C30+D30</f>
        <v>267832380.60029939</v>
      </c>
      <c r="R30" s="132">
        <f t="shared" ref="R30:R36" si="2">G30+F30+E30</f>
        <v>262635853.88959956</v>
      </c>
      <c r="S30" s="132">
        <f t="shared" ref="S30:S36" si="3">J30+I30+H30</f>
        <v>226702962.32601982</v>
      </c>
      <c r="T30" s="132">
        <f t="shared" ref="T30:T36" si="4">K30+L30+M30</f>
        <v>269845274.20210958</v>
      </c>
      <c r="U30" s="138"/>
      <c r="V30" s="119"/>
      <c r="W30" s="121" t="s">
        <v>79</v>
      </c>
      <c r="X30" s="121" t="s">
        <v>80</v>
      </c>
      <c r="Y30" s="121" t="s">
        <v>81</v>
      </c>
      <c r="Z30" s="121" t="s">
        <v>82</v>
      </c>
    </row>
    <row r="31" spans="1:26">
      <c r="A31" s="119">
        <v>2018</v>
      </c>
      <c r="B31" s="121">
        <f t="shared" si="0"/>
        <v>86372774.909299806</v>
      </c>
      <c r="C31" s="121">
        <f t="shared" ref="C31:M31" si="5">C18+C5</f>
        <v>87090951.810339808</v>
      </c>
      <c r="D31" s="121">
        <f t="shared" si="5"/>
        <v>93875807.458279729</v>
      </c>
      <c r="E31" s="121">
        <f t="shared" si="5"/>
        <v>88057935.462389827</v>
      </c>
      <c r="F31" s="121">
        <f t="shared" si="5"/>
        <v>82301234.926699802</v>
      </c>
      <c r="G31" s="121">
        <f t="shared" si="5"/>
        <v>96058228.969299883</v>
      </c>
      <c r="H31" s="121">
        <f t="shared" si="5"/>
        <v>96630678.959349737</v>
      </c>
      <c r="I31" s="121">
        <f t="shared" si="5"/>
        <v>53382386.435360037</v>
      </c>
      <c r="J31" s="121">
        <f t="shared" si="5"/>
        <v>79436955.240509853</v>
      </c>
      <c r="K31" s="121">
        <f t="shared" si="5"/>
        <v>100729052.10043983</v>
      </c>
      <c r="L31" s="121">
        <f t="shared" si="5"/>
        <v>92883659.312439889</v>
      </c>
      <c r="M31" s="121">
        <f t="shared" si="5"/>
        <v>85158322.10326989</v>
      </c>
      <c r="P31" s="119">
        <v>2018</v>
      </c>
      <c r="Q31" s="409">
        <f t="shared" ref="Q31:Q38" si="6">B31+C31+D31</f>
        <v>267339534.17791933</v>
      </c>
      <c r="R31" s="132">
        <f t="shared" si="2"/>
        <v>266417399.3583895</v>
      </c>
      <c r="S31" s="132">
        <f t="shared" si="3"/>
        <v>229450020.63521963</v>
      </c>
      <c r="T31" s="132">
        <f t="shared" si="4"/>
        <v>278771033.51614958</v>
      </c>
      <c r="U31" s="138"/>
      <c r="V31" s="119">
        <v>2018</v>
      </c>
      <c r="W31" s="122">
        <f t="shared" ref="W31:Z36" si="7">Q31/Q30-1</f>
        <v>-1.8401300891081052E-3</v>
      </c>
      <c r="X31" s="122">
        <f t="shared" si="7"/>
        <v>1.4398435753480765E-2</v>
      </c>
      <c r="Y31" s="122">
        <f t="shared" si="7"/>
        <v>1.2117434554071993E-2</v>
      </c>
      <c r="Z31" s="122">
        <f t="shared" si="7"/>
        <v>3.3077323071275089E-2</v>
      </c>
    </row>
    <row r="32" spans="1:26">
      <c r="A32" s="119">
        <v>2019</v>
      </c>
      <c r="B32" s="121">
        <f t="shared" si="0"/>
        <v>88086791.252289876</v>
      </c>
      <c r="C32" s="121">
        <f t="shared" ref="C32:M32" si="8">C19+C6</f>
        <v>86754089.740519792</v>
      </c>
      <c r="D32" s="121">
        <f t="shared" si="8"/>
        <v>93440516.093219951</v>
      </c>
      <c r="E32" s="121">
        <f t="shared" si="8"/>
        <v>99582624.30359</v>
      </c>
      <c r="F32" s="121">
        <f t="shared" si="8"/>
        <v>108541238.07525985</v>
      </c>
      <c r="G32" s="121">
        <f t="shared" si="8"/>
        <v>98778499.978079945</v>
      </c>
      <c r="H32" s="121">
        <f t="shared" si="8"/>
        <v>116151620.06396991</v>
      </c>
      <c r="I32" s="121">
        <f t="shared" si="8"/>
        <v>60841515.619929977</v>
      </c>
      <c r="J32" s="121">
        <f t="shared" si="8"/>
        <v>98628575.275409803</v>
      </c>
      <c r="K32" s="121">
        <f t="shared" si="8"/>
        <v>115933312.69173993</v>
      </c>
      <c r="L32" s="121">
        <f t="shared" si="8"/>
        <v>98511524.312869668</v>
      </c>
      <c r="M32" s="121">
        <f t="shared" si="8"/>
        <v>102176870.04293977</v>
      </c>
      <c r="P32" s="119">
        <v>2019</v>
      </c>
      <c r="Q32" s="409">
        <f t="shared" si="6"/>
        <v>268281397.08602959</v>
      </c>
      <c r="R32" s="132">
        <f t="shared" si="2"/>
        <v>306902362.35692978</v>
      </c>
      <c r="S32" s="132">
        <f t="shared" si="3"/>
        <v>275621710.9593097</v>
      </c>
      <c r="T32" s="132">
        <f t="shared" si="4"/>
        <v>316621707.04754937</v>
      </c>
      <c r="U32" s="138"/>
      <c r="V32" s="119">
        <v>2019</v>
      </c>
      <c r="W32" s="122">
        <f t="shared" si="7"/>
        <v>3.5230962416634704E-3</v>
      </c>
      <c r="X32" s="122">
        <f t="shared" si="7"/>
        <v>0.15196065683412519</v>
      </c>
      <c r="Y32" s="122">
        <f t="shared" si="7"/>
        <v>0.20122765819007693</v>
      </c>
      <c r="Z32" s="122">
        <f t="shared" si="7"/>
        <v>0.13577692435970778</v>
      </c>
    </row>
    <row r="33" spans="1:37">
      <c r="A33" s="119">
        <v>2020</v>
      </c>
      <c r="B33" s="121">
        <f t="shared" si="0"/>
        <v>111727401.27096915</v>
      </c>
      <c r="C33" s="121">
        <f t="shared" ref="C33:M33" si="9">C20+C7</f>
        <v>113822536.03791966</v>
      </c>
      <c r="D33" s="121">
        <f t="shared" si="9"/>
        <v>73880386.829620123</v>
      </c>
      <c r="E33" s="121">
        <f t="shared" si="9"/>
        <v>4418521.808370023</v>
      </c>
      <c r="F33" s="121">
        <f t="shared" si="9"/>
        <v>47293176.361449927</v>
      </c>
      <c r="G33" s="121">
        <f t="shared" si="9"/>
        <v>112014364.11299939</v>
      </c>
      <c r="H33" s="121">
        <f t="shared" si="9"/>
        <v>121066897.05457953</v>
      </c>
      <c r="I33" s="121">
        <f t="shared" si="9"/>
        <v>66021182.955280021</v>
      </c>
      <c r="J33" s="121">
        <f t="shared" si="9"/>
        <v>114777444.62852973</v>
      </c>
      <c r="K33" s="121">
        <f t="shared" si="9"/>
        <v>117715853.03215998</v>
      </c>
      <c r="L33" s="121">
        <f t="shared" si="9"/>
        <v>112812857.65713006</v>
      </c>
      <c r="M33" s="121">
        <f t="shared" si="9"/>
        <v>119250659.92836955</v>
      </c>
      <c r="P33" s="119">
        <v>2020</v>
      </c>
      <c r="Q33" s="409">
        <f t="shared" si="6"/>
        <v>299430324.13850892</v>
      </c>
      <c r="R33" s="132">
        <f t="shared" si="2"/>
        <v>163726062.28281936</v>
      </c>
      <c r="S33" s="132">
        <f t="shared" si="3"/>
        <v>301865524.63838923</v>
      </c>
      <c r="T33" s="132">
        <f t="shared" si="4"/>
        <v>349779370.61765957</v>
      </c>
      <c r="U33" s="138"/>
      <c r="V33" s="119">
        <v>2020</v>
      </c>
      <c r="W33" s="122">
        <f t="shared" si="7"/>
        <v>0.11610543030865017</v>
      </c>
      <c r="X33" s="122">
        <f t="shared" si="7"/>
        <v>-0.4665206842155073</v>
      </c>
      <c r="Y33" s="122">
        <f t="shared" si="7"/>
        <v>9.5216786760872862E-2</v>
      </c>
      <c r="Z33" s="122">
        <f t="shared" si="7"/>
        <v>0.10472327964908201</v>
      </c>
    </row>
    <row r="34" spans="1:37">
      <c r="A34" s="119">
        <v>2021</v>
      </c>
      <c r="B34" s="121">
        <f t="shared" si="0"/>
        <v>104939484.44473977</v>
      </c>
      <c r="C34" s="121">
        <f t="shared" ref="C34:M34" si="10">C21+C8</f>
        <v>116443478.3642396</v>
      </c>
      <c r="D34" s="121">
        <f t="shared" si="10"/>
        <v>134504292.77815944</v>
      </c>
      <c r="E34" s="121">
        <f t="shared" si="10"/>
        <v>109134687.13630959</v>
      </c>
      <c r="F34" s="121">
        <f t="shared" si="10"/>
        <v>131729127.16571903</v>
      </c>
      <c r="G34" s="121">
        <f t="shared" si="10"/>
        <v>122762541.52006</v>
      </c>
      <c r="H34" s="121">
        <f t="shared" si="10"/>
        <v>120661898.96836928</v>
      </c>
      <c r="I34" s="121">
        <f t="shared" si="10"/>
        <v>65978989.622960195</v>
      </c>
      <c r="J34" s="121">
        <f t="shared" si="10"/>
        <v>117621911.52025944</v>
      </c>
      <c r="K34" s="121">
        <f t="shared" si="10"/>
        <v>120838977.41608971</v>
      </c>
      <c r="L34" s="121">
        <f t="shared" si="10"/>
        <v>113438067.96946935</v>
      </c>
      <c r="M34" s="121">
        <f t="shared" si="10"/>
        <v>121554061.07846971</v>
      </c>
      <c r="P34" s="119">
        <v>2021</v>
      </c>
      <c r="Q34" s="409">
        <f t="shared" si="6"/>
        <v>355887255.58713883</v>
      </c>
      <c r="R34" s="132">
        <f t="shared" si="2"/>
        <v>363626355.8220886</v>
      </c>
      <c r="S34" s="132">
        <f t="shared" si="3"/>
        <v>304262800.11158895</v>
      </c>
      <c r="T34" s="132">
        <f t="shared" si="4"/>
        <v>355831106.46402878</v>
      </c>
      <c r="U34" s="138"/>
      <c r="V34" s="119">
        <v>2021</v>
      </c>
      <c r="W34" s="122">
        <f t="shared" si="7"/>
        <v>0.18854780861311293</v>
      </c>
      <c r="X34" s="122">
        <f t="shared" si="7"/>
        <v>1.2209436344591413</v>
      </c>
      <c r="Y34" s="122">
        <f t="shared" si="7"/>
        <v>7.9415344831823553E-3</v>
      </c>
      <c r="Z34" s="122">
        <f t="shared" si="7"/>
        <v>1.7301580238087588E-2</v>
      </c>
    </row>
    <row r="35" spans="1:37">
      <c r="A35" s="119">
        <v>2022</v>
      </c>
      <c r="B35" s="121">
        <f t="shared" si="0"/>
        <v>107395676.44830954</v>
      </c>
      <c r="C35" s="121">
        <f t="shared" ref="C35:M35" si="11">C22+C9</f>
        <v>116972074.23309964</v>
      </c>
      <c r="D35" s="121">
        <f t="shared" si="11"/>
        <v>141083248.72557944</v>
      </c>
      <c r="E35" s="121">
        <f t="shared" si="11"/>
        <v>114481389.53069931</v>
      </c>
      <c r="F35" s="121">
        <f t="shared" si="11"/>
        <v>128585719.87140968</v>
      </c>
      <c r="G35" s="121">
        <f t="shared" si="11"/>
        <v>133504214.72561949</v>
      </c>
      <c r="H35" s="121">
        <f t="shared" si="11"/>
        <v>119186702.38687947</v>
      </c>
      <c r="I35" s="121">
        <f t="shared" si="11"/>
        <v>74442307.306310102</v>
      </c>
      <c r="J35" s="121">
        <f t="shared" si="11"/>
        <v>128070697.42564967</v>
      </c>
      <c r="K35" s="121">
        <f t="shared" si="11"/>
        <v>129853532.36838937</v>
      </c>
      <c r="L35" s="121">
        <f t="shared" si="11"/>
        <v>123560231.73809981</v>
      </c>
      <c r="M35" s="121">
        <f t="shared" si="11"/>
        <v>127048297.81398958</v>
      </c>
      <c r="P35" s="119">
        <v>2022</v>
      </c>
      <c r="Q35" s="409">
        <f t="shared" si="6"/>
        <v>365450999.40698862</v>
      </c>
      <c r="R35" s="132">
        <f t="shared" si="2"/>
        <v>376571324.12772846</v>
      </c>
      <c r="S35" s="132">
        <f t="shared" si="3"/>
        <v>321699707.11883926</v>
      </c>
      <c r="T35" s="132">
        <f t="shared" si="4"/>
        <v>380462061.92047876</v>
      </c>
      <c r="U35" s="138"/>
      <c r="V35" s="119">
        <v>2022</v>
      </c>
      <c r="W35" s="122">
        <f t="shared" si="7"/>
        <v>2.6872959539030461E-2</v>
      </c>
      <c r="X35" s="122">
        <f t="shared" si="7"/>
        <v>3.5599642595690817E-2</v>
      </c>
      <c r="Y35" s="122">
        <f t="shared" si="7"/>
        <v>5.7308704846124048E-2</v>
      </c>
      <c r="Z35" s="122">
        <f t="shared" si="7"/>
        <v>6.9220916915367914E-2</v>
      </c>
    </row>
    <row r="36" spans="1:37">
      <c r="A36" s="119">
        <v>2023</v>
      </c>
      <c r="B36" s="121">
        <f t="shared" si="0"/>
        <v>127414177.24391982</v>
      </c>
      <c r="C36" s="121">
        <f t="shared" ref="C36:M36" si="12">C23+C10</f>
        <v>125538105.93744984</v>
      </c>
      <c r="D36" s="121">
        <f t="shared" si="12"/>
        <v>149757835.36013892</v>
      </c>
      <c r="E36" s="121">
        <f t="shared" si="12"/>
        <v>119146196.36757965</v>
      </c>
      <c r="F36" s="121">
        <f t="shared" si="12"/>
        <v>124036599.51594934</v>
      </c>
      <c r="G36" s="121">
        <f t="shared" si="12"/>
        <v>150141996.44261926</v>
      </c>
      <c r="H36" s="121">
        <f t="shared" si="12"/>
        <v>131558798.01293001</v>
      </c>
      <c r="I36" s="121">
        <f t="shared" si="12"/>
        <v>80079252.461700171</v>
      </c>
      <c r="J36" s="121">
        <f t="shared" si="12"/>
        <v>127656101.85642955</v>
      </c>
      <c r="K36" s="121">
        <f t="shared" si="12"/>
        <v>146413049.83057514</v>
      </c>
      <c r="L36" s="121">
        <f t="shared" si="12"/>
        <v>140015084.88999987</v>
      </c>
      <c r="M36" s="121">
        <f t="shared" si="12"/>
        <v>129372782.90999973</v>
      </c>
      <c r="P36" s="119">
        <v>2023</v>
      </c>
      <c r="Q36" s="409">
        <f t="shared" si="6"/>
        <v>402710118.54150856</v>
      </c>
      <c r="R36" s="132">
        <f t="shared" si="2"/>
        <v>393324792.32614821</v>
      </c>
      <c r="S36" s="132">
        <f t="shared" si="3"/>
        <v>339294152.33105969</v>
      </c>
      <c r="T36" s="132">
        <f t="shared" si="4"/>
        <v>415800917.6305747</v>
      </c>
      <c r="U36" s="138"/>
      <c r="V36" s="119">
        <v>2023</v>
      </c>
      <c r="W36" s="122">
        <f t="shared" si="7"/>
        <v>0.10195380282166333</v>
      </c>
      <c r="X36" s="122">
        <f t="shared" si="7"/>
        <v>4.4489495415580782E-2</v>
      </c>
      <c r="Y36" s="122">
        <f t="shared" si="7"/>
        <v>5.4692139355044134E-2</v>
      </c>
      <c r="Z36" s="122">
        <f t="shared" si="7"/>
        <v>9.2884046129892983E-2</v>
      </c>
    </row>
    <row r="37" spans="1:37">
      <c r="A37" s="119">
        <v>2024</v>
      </c>
      <c r="B37" s="121">
        <f t="shared" si="0"/>
        <v>129795154.35999997</v>
      </c>
      <c r="C37" s="121">
        <f t="shared" ref="C37:M37" si="13">C24+C11</f>
        <v>142546124.50000012</v>
      </c>
      <c r="D37" s="121">
        <f t="shared" si="13"/>
        <v>144865675.24000004</v>
      </c>
      <c r="E37" s="121">
        <f t="shared" si="13"/>
        <v>145367966.54999995</v>
      </c>
      <c r="F37" s="121">
        <f t="shared" si="13"/>
        <v>132042120.65000013</v>
      </c>
      <c r="G37" s="121">
        <f t="shared" si="13"/>
        <v>146644976.68000016</v>
      </c>
      <c r="H37" s="121">
        <f t="shared" si="13"/>
        <v>161080440.98000014</v>
      </c>
      <c r="I37" s="121">
        <f t="shared" si="13"/>
        <v>80268364.269999996</v>
      </c>
      <c r="J37" s="121">
        <f t="shared" si="13"/>
        <v>137051701.28000006</v>
      </c>
      <c r="K37" s="121">
        <f t="shared" si="13"/>
        <v>158910098.61000007</v>
      </c>
      <c r="L37" s="121">
        <f t="shared" si="13"/>
        <v>137661435.20999992</v>
      </c>
      <c r="M37" s="121">
        <f t="shared" si="13"/>
        <v>141374824.25</v>
      </c>
      <c r="P37" s="119">
        <v>2024</v>
      </c>
      <c r="Q37" s="409">
        <f t="shared" si="6"/>
        <v>417206954.10000014</v>
      </c>
      <c r="R37" s="132">
        <f>G37+F37+E37</f>
        <v>424055063.88000023</v>
      </c>
      <c r="S37" s="132">
        <f>J37+I37+H37</f>
        <v>378400506.53000021</v>
      </c>
      <c r="T37" s="132">
        <f>K37+L37+M37</f>
        <v>437946358.06999999</v>
      </c>
      <c r="U37" s="138"/>
      <c r="V37" s="119">
        <v>2024</v>
      </c>
      <c r="W37" s="122">
        <f>Q37/Q36-1</f>
        <v>3.5998190487476878E-2</v>
      </c>
      <c r="X37" s="122">
        <f>R37/R36-1</f>
        <v>7.812950557250975E-2</v>
      </c>
      <c r="Y37" s="122">
        <f>S37/S36-1</f>
        <v>0.11525796695954615</v>
      </c>
      <c r="Z37" s="122">
        <f>T37/T36-1</f>
        <v>5.3259719977580167E-2</v>
      </c>
    </row>
    <row r="38" spans="1:37">
      <c r="A38" s="119">
        <v>2025</v>
      </c>
      <c r="B38" s="121">
        <f t="shared" si="0"/>
        <v>147446903.32000005</v>
      </c>
      <c r="C38" s="121">
        <f t="shared" si="0"/>
        <v>150367170.9600001</v>
      </c>
      <c r="D38" s="121">
        <f t="shared" si="0"/>
        <v>160564173.30000016</v>
      </c>
      <c r="E38" s="121">
        <f t="shared" si="0"/>
        <v>155163736.30000007</v>
      </c>
      <c r="F38" s="121">
        <f t="shared" si="0"/>
        <v>153091997.13000003</v>
      </c>
      <c r="G38" s="121"/>
      <c r="H38" s="121"/>
      <c r="I38" s="121"/>
      <c r="J38" s="121"/>
      <c r="K38" s="121"/>
      <c r="L38" s="121"/>
      <c r="M38" s="121"/>
      <c r="P38" s="119">
        <v>2025</v>
      </c>
      <c r="Q38" s="409">
        <f t="shared" si="6"/>
        <v>458378247.58000028</v>
      </c>
      <c r="R38" s="121"/>
      <c r="S38" s="121"/>
      <c r="T38" s="121"/>
      <c r="V38" s="119">
        <v>2025</v>
      </c>
      <c r="W38" s="122">
        <f>Q38/Q37-1</f>
        <v>9.8683142923192468E-2</v>
      </c>
      <c r="X38" s="121"/>
      <c r="Y38" s="121"/>
      <c r="Z38" s="121"/>
    </row>
    <row r="39" spans="1:37">
      <c r="B39" s="144"/>
      <c r="C39" s="144"/>
      <c r="D39" s="144"/>
      <c r="E39" s="144"/>
    </row>
    <row r="40" spans="1:37">
      <c r="A40" s="125" t="s">
        <v>74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P40" s="125" t="s">
        <v>74</v>
      </c>
      <c r="Q40" s="125"/>
      <c r="R40" s="125"/>
      <c r="S40" s="125"/>
      <c r="T40" s="125"/>
    </row>
    <row r="42" spans="1:37">
      <c r="A42" s="119"/>
      <c r="B42" s="121" t="s">
        <v>35</v>
      </c>
      <c r="C42" s="121" t="s">
        <v>36</v>
      </c>
      <c r="D42" s="121" t="s">
        <v>37</v>
      </c>
      <c r="E42" s="121" t="s">
        <v>38</v>
      </c>
      <c r="F42" s="121" t="s">
        <v>39</v>
      </c>
      <c r="G42" s="121" t="s">
        <v>40</v>
      </c>
      <c r="H42" s="121" t="s">
        <v>41</v>
      </c>
      <c r="I42" s="121" t="s">
        <v>42</v>
      </c>
      <c r="J42" s="121" t="s">
        <v>43</v>
      </c>
      <c r="K42" s="121" t="s">
        <v>44</v>
      </c>
      <c r="L42" s="121" t="s">
        <v>45</v>
      </c>
      <c r="M42" s="121" t="s">
        <v>46</v>
      </c>
      <c r="P42" s="119"/>
      <c r="Q42" s="121" t="s">
        <v>79</v>
      </c>
      <c r="R42" s="121" t="s">
        <v>80</v>
      </c>
      <c r="S42" s="121" t="s">
        <v>81</v>
      </c>
      <c r="T42" s="121" t="s">
        <v>82</v>
      </c>
      <c r="U42" s="137"/>
    </row>
    <row r="43" spans="1:37">
      <c r="A43" s="119">
        <v>2017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>
        <f>SUM(B30:M30)</f>
        <v>1027016471.0180284</v>
      </c>
      <c r="P43" s="119">
        <v>2017</v>
      </c>
      <c r="Q43" s="132">
        <f>B43+C43+D43</f>
        <v>0</v>
      </c>
      <c r="R43" s="132">
        <f>G43+F43+E43</f>
        <v>0</v>
      </c>
      <c r="S43" s="132">
        <f>J43+I43+H43</f>
        <v>0</v>
      </c>
      <c r="T43" s="132">
        <f>K43+L43+M43</f>
        <v>1027016471.0180284</v>
      </c>
      <c r="U43" s="138"/>
      <c r="V43" s="135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119">
        <v>2018</v>
      </c>
      <c r="B44" s="121">
        <f t="shared" ref="B44:B49" si="14">M43+B31-B30</f>
        <v>1029121405.1429083</v>
      </c>
      <c r="C44" s="121">
        <f>B44+C31-C30</f>
        <v>1032278209.0012282</v>
      </c>
      <c r="D44" s="121">
        <f t="shared" ref="D44:M44" si="15">C44+D31-D30</f>
        <v>1026523624.5956482</v>
      </c>
      <c r="E44" s="121">
        <f t="shared" si="15"/>
        <v>1035065338.6250482</v>
      </c>
      <c r="F44" s="121">
        <f t="shared" si="15"/>
        <v>1027817585.1910281</v>
      </c>
      <c r="G44" s="121">
        <f t="shared" si="15"/>
        <v>1030305170.064438</v>
      </c>
      <c r="H44" s="121">
        <f t="shared" si="15"/>
        <v>1038215016.1341479</v>
      </c>
      <c r="I44" s="121">
        <f t="shared" si="15"/>
        <v>1037883017.4022077</v>
      </c>
      <c r="J44" s="121">
        <f t="shared" si="15"/>
        <v>1033052228.3736377</v>
      </c>
      <c r="K44" s="121">
        <f t="shared" si="15"/>
        <v>1038719923.5545976</v>
      </c>
      <c r="L44" s="121">
        <f t="shared" si="15"/>
        <v>1040811352.6535476</v>
      </c>
      <c r="M44" s="121">
        <f t="shared" si="15"/>
        <v>1041977987.6876777</v>
      </c>
      <c r="P44" s="119">
        <v>2018</v>
      </c>
      <c r="Q44" s="409">
        <f>D44</f>
        <v>1026523624.5956482</v>
      </c>
      <c r="R44" s="132">
        <f>G44</f>
        <v>1030305170.064438</v>
      </c>
      <c r="S44" s="132">
        <f>J44</f>
        <v>1033052228.3736377</v>
      </c>
      <c r="T44" s="132">
        <f>M44</f>
        <v>1041977987.6876777</v>
      </c>
      <c r="U44" s="138"/>
      <c r="V44" s="136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119">
        <v>2019</v>
      </c>
      <c r="B45" s="121">
        <f t="shared" si="14"/>
        <v>1043692004.0306678</v>
      </c>
      <c r="C45" s="121">
        <f t="shared" ref="C45:M48" si="16">B45+C32-C31</f>
        <v>1043355141.9608477</v>
      </c>
      <c r="D45" s="121">
        <f t="shared" si="16"/>
        <v>1042919850.5957879</v>
      </c>
      <c r="E45" s="121">
        <f t="shared" si="16"/>
        <v>1054444539.436988</v>
      </c>
      <c r="F45" s="121">
        <f t="shared" si="16"/>
        <v>1080684542.5855479</v>
      </c>
      <c r="G45" s="121">
        <f t="shared" si="16"/>
        <v>1083404813.5943282</v>
      </c>
      <c r="H45" s="121">
        <f t="shared" si="16"/>
        <v>1102925754.6989484</v>
      </c>
      <c r="I45" s="121">
        <f t="shared" si="16"/>
        <v>1110384883.8835185</v>
      </c>
      <c r="J45" s="121">
        <f t="shared" si="16"/>
        <v>1129576503.9184184</v>
      </c>
      <c r="K45" s="121">
        <f t="shared" si="16"/>
        <v>1144780764.5097187</v>
      </c>
      <c r="L45" s="121">
        <f t="shared" si="16"/>
        <v>1150408629.5101485</v>
      </c>
      <c r="M45" s="121">
        <f t="shared" si="16"/>
        <v>1167427177.4498184</v>
      </c>
      <c r="P45" s="119">
        <v>2019</v>
      </c>
      <c r="Q45" s="409">
        <f t="shared" ref="Q45:Q51" si="17">D45</f>
        <v>1042919850.5957879</v>
      </c>
      <c r="R45" s="132">
        <f t="shared" ref="R45:R50" si="18">G45</f>
        <v>1083404813.5943282</v>
      </c>
      <c r="S45" s="132">
        <f t="shared" ref="S45:S50" si="19">J45</f>
        <v>1129576503.9184184</v>
      </c>
      <c r="T45" s="132">
        <f t="shared" ref="T45:T50" si="20">M45</f>
        <v>1167427177.4498184</v>
      </c>
      <c r="U45" s="138"/>
    </row>
    <row r="46" spans="1:37">
      <c r="A46" s="119">
        <v>2020</v>
      </c>
      <c r="B46" s="121">
        <f t="shared" si="14"/>
        <v>1191067787.4684978</v>
      </c>
      <c r="C46" s="121">
        <f t="shared" si="16"/>
        <v>1218136233.7658978</v>
      </c>
      <c r="D46" s="121">
        <f t="shared" si="16"/>
        <v>1198576104.5022979</v>
      </c>
      <c r="E46" s="121">
        <f t="shared" si="16"/>
        <v>1103412002.0070779</v>
      </c>
      <c r="F46" s="121">
        <f t="shared" si="16"/>
        <v>1042163940.2932681</v>
      </c>
      <c r="G46" s="121">
        <f t="shared" si="16"/>
        <v>1055399804.4281875</v>
      </c>
      <c r="H46" s="121">
        <f t="shared" si="16"/>
        <v>1060315081.4187973</v>
      </c>
      <c r="I46" s="121">
        <f t="shared" si="16"/>
        <v>1065494748.7541473</v>
      </c>
      <c r="J46" s="121">
        <f t="shared" si="16"/>
        <v>1081643618.1072674</v>
      </c>
      <c r="K46" s="121">
        <f t="shared" si="16"/>
        <v>1083426158.4476874</v>
      </c>
      <c r="L46" s="121">
        <f t="shared" si="16"/>
        <v>1097727491.7919478</v>
      </c>
      <c r="M46" s="121">
        <f t="shared" si="16"/>
        <v>1114801281.6773777</v>
      </c>
      <c r="P46" s="119">
        <v>2020</v>
      </c>
      <c r="Q46" s="409">
        <f t="shared" si="17"/>
        <v>1198576104.5022979</v>
      </c>
      <c r="R46" s="132">
        <f t="shared" si="18"/>
        <v>1055399804.4281875</v>
      </c>
      <c r="S46" s="132">
        <f t="shared" si="19"/>
        <v>1081643618.1072674</v>
      </c>
      <c r="T46" s="132">
        <f t="shared" si="20"/>
        <v>1114801281.6773777</v>
      </c>
      <c r="U46" s="138"/>
    </row>
    <row r="47" spans="1:37">
      <c r="A47" s="119">
        <v>2021</v>
      </c>
      <c r="B47" s="121">
        <f t="shared" si="14"/>
        <v>1108013364.8511484</v>
      </c>
      <c r="C47" s="121">
        <f t="shared" si="16"/>
        <v>1110634307.1774683</v>
      </c>
      <c r="D47" s="121">
        <f t="shared" si="16"/>
        <v>1171258213.1260076</v>
      </c>
      <c r="E47" s="121">
        <f t="shared" si="16"/>
        <v>1275974378.4539471</v>
      </c>
      <c r="F47" s="121">
        <f t="shared" si="16"/>
        <v>1360410329.2582161</v>
      </c>
      <c r="G47" s="121">
        <f t="shared" si="16"/>
        <v>1371158506.6652768</v>
      </c>
      <c r="H47" s="121">
        <f t="shared" si="16"/>
        <v>1370753508.5790665</v>
      </c>
      <c r="I47" s="121">
        <f t="shared" si="16"/>
        <v>1370711315.2467465</v>
      </c>
      <c r="J47" s="121">
        <f t="shared" si="16"/>
        <v>1373555782.1384761</v>
      </c>
      <c r="K47" s="121">
        <f t="shared" si="16"/>
        <v>1376678906.5224059</v>
      </c>
      <c r="L47" s="121">
        <f t="shared" si="16"/>
        <v>1377304116.8347452</v>
      </c>
      <c r="M47" s="121">
        <f t="shared" si="16"/>
        <v>1379607517.9848454</v>
      </c>
      <c r="P47" s="119">
        <v>2021</v>
      </c>
      <c r="Q47" s="409">
        <f t="shared" si="17"/>
        <v>1171258213.1260076</v>
      </c>
      <c r="R47" s="132">
        <f t="shared" si="18"/>
        <v>1371158506.6652768</v>
      </c>
      <c r="S47" s="132">
        <f t="shared" si="19"/>
        <v>1373555782.1384761</v>
      </c>
      <c r="T47" s="132">
        <f t="shared" si="20"/>
        <v>1379607517.9848454</v>
      </c>
      <c r="U47" s="138"/>
    </row>
    <row r="48" spans="1:37">
      <c r="A48" s="119">
        <v>2022</v>
      </c>
      <c r="B48" s="121">
        <f t="shared" si="14"/>
        <v>1382063709.9884152</v>
      </c>
      <c r="C48" s="121">
        <f t="shared" si="16"/>
        <v>1382592305.8572752</v>
      </c>
      <c r="D48" s="121">
        <f t="shared" si="16"/>
        <v>1389171261.8046954</v>
      </c>
      <c r="E48" s="121">
        <f t="shared" si="16"/>
        <v>1394517964.199085</v>
      </c>
      <c r="F48" s="121">
        <f t="shared" si="16"/>
        <v>1391374556.9047756</v>
      </c>
      <c r="G48" s="121">
        <f t="shared" si="16"/>
        <v>1402116230.1103351</v>
      </c>
      <c r="H48" s="121">
        <f t="shared" si="16"/>
        <v>1400641033.5288453</v>
      </c>
      <c r="I48" s="121">
        <f t="shared" si="16"/>
        <v>1409104351.2121954</v>
      </c>
      <c r="J48" s="121">
        <f t="shared" si="16"/>
        <v>1419553137.1175857</v>
      </c>
      <c r="K48" s="121">
        <f t="shared" si="16"/>
        <v>1428567692.0698853</v>
      </c>
      <c r="L48" s="121">
        <f t="shared" si="16"/>
        <v>1438689855.8385158</v>
      </c>
      <c r="M48" s="121">
        <f t="shared" si="16"/>
        <v>1444184092.5740356</v>
      </c>
      <c r="P48" s="119">
        <v>2022</v>
      </c>
      <c r="Q48" s="409">
        <f t="shared" si="17"/>
        <v>1389171261.8046954</v>
      </c>
      <c r="R48" s="132">
        <f t="shared" si="18"/>
        <v>1402116230.1103351</v>
      </c>
      <c r="S48" s="132">
        <f t="shared" si="19"/>
        <v>1419553137.1175857</v>
      </c>
      <c r="T48" s="132">
        <f t="shared" si="20"/>
        <v>1444184092.5740356</v>
      </c>
      <c r="U48" s="138"/>
    </row>
    <row r="49" spans="1:27">
      <c r="A49" s="119">
        <v>2023</v>
      </c>
      <c r="B49" s="121">
        <f t="shared" si="14"/>
        <v>1464202593.3696461</v>
      </c>
      <c r="C49" s="121">
        <f t="shared" ref="C49:M49" si="21">B49+C36-C35</f>
        <v>1472768625.0739963</v>
      </c>
      <c r="D49" s="121">
        <f t="shared" si="21"/>
        <v>1481443211.7085557</v>
      </c>
      <c r="E49" s="121">
        <f t="shared" si="21"/>
        <v>1486108018.5454361</v>
      </c>
      <c r="F49" s="121">
        <f t="shared" si="21"/>
        <v>1481558898.1899757</v>
      </c>
      <c r="G49" s="121">
        <f t="shared" si="21"/>
        <v>1498196679.9069755</v>
      </c>
      <c r="H49" s="121">
        <f t="shared" si="21"/>
        <v>1510568775.533026</v>
      </c>
      <c r="I49" s="121">
        <f t="shared" si="21"/>
        <v>1516205720.688416</v>
      </c>
      <c r="J49" s="121">
        <f t="shared" si="21"/>
        <v>1515791125.1191959</v>
      </c>
      <c r="K49" s="121">
        <f t="shared" si="21"/>
        <v>1532350642.5813818</v>
      </c>
      <c r="L49" s="121">
        <f t="shared" si="21"/>
        <v>1548805495.7332819</v>
      </c>
      <c r="M49" s="121">
        <f t="shared" si="21"/>
        <v>1551129980.8292918</v>
      </c>
      <c r="P49" s="119">
        <v>2023</v>
      </c>
      <c r="Q49" s="409">
        <f t="shared" si="17"/>
        <v>1481443211.7085557</v>
      </c>
      <c r="R49" s="132">
        <f t="shared" si="18"/>
        <v>1498196679.9069755</v>
      </c>
      <c r="S49" s="132">
        <f t="shared" si="19"/>
        <v>1515791125.1191959</v>
      </c>
      <c r="T49" s="132">
        <f t="shared" si="20"/>
        <v>1551129980.8292918</v>
      </c>
      <c r="U49" s="138"/>
    </row>
    <row r="50" spans="1:27">
      <c r="A50" s="119">
        <v>2024</v>
      </c>
      <c r="B50" s="121">
        <f>M49+B37-B36</f>
        <v>1553510957.9453719</v>
      </c>
      <c r="C50" s="121">
        <f t="shared" ref="C50:M51" si="22">B50+C37-C36</f>
        <v>1570518976.5079222</v>
      </c>
      <c r="D50" s="121">
        <f t="shared" si="22"/>
        <v>1565626816.3877833</v>
      </c>
      <c r="E50" s="121">
        <f t="shared" si="22"/>
        <v>1591848586.5702035</v>
      </c>
      <c r="F50" s="121">
        <f t="shared" si="22"/>
        <v>1599854107.7042544</v>
      </c>
      <c r="G50" s="121">
        <f t="shared" si="22"/>
        <v>1596357087.9416351</v>
      </c>
      <c r="H50" s="121">
        <f t="shared" si="22"/>
        <v>1625878730.9087052</v>
      </c>
      <c r="I50" s="121">
        <f t="shared" si="22"/>
        <v>1626067842.717005</v>
      </c>
      <c r="J50" s="121">
        <f t="shared" si="22"/>
        <v>1635463442.1405754</v>
      </c>
      <c r="K50" s="121">
        <f t="shared" si="22"/>
        <v>1647960490.9200003</v>
      </c>
      <c r="L50" s="121">
        <f t="shared" si="22"/>
        <v>1645606841.2400002</v>
      </c>
      <c r="M50" s="121">
        <f t="shared" si="22"/>
        <v>1657608882.5800004</v>
      </c>
      <c r="P50" s="119">
        <v>2024</v>
      </c>
      <c r="Q50" s="409">
        <f t="shared" si="17"/>
        <v>1565626816.3877833</v>
      </c>
      <c r="R50" s="132">
        <f t="shared" si="18"/>
        <v>1596357087.9416351</v>
      </c>
      <c r="S50" s="132">
        <f t="shared" si="19"/>
        <v>1635463442.1405754</v>
      </c>
      <c r="T50" s="132">
        <f t="shared" si="20"/>
        <v>1657608882.5800004</v>
      </c>
      <c r="U50" s="138"/>
    </row>
    <row r="51" spans="1:27">
      <c r="A51" s="119">
        <v>2025</v>
      </c>
      <c r="B51" s="121">
        <f>M50+B38-B37</f>
        <v>1675260631.5400007</v>
      </c>
      <c r="C51" s="121">
        <f t="shared" si="22"/>
        <v>1683081678.0000005</v>
      </c>
      <c r="D51" s="121">
        <f>C51+D38-D37</f>
        <v>1698780176.0600007</v>
      </c>
      <c r="E51" s="121">
        <f>D51+E38-E37</f>
        <v>1708575945.8100007</v>
      </c>
      <c r="F51" s="121">
        <f>E51+F38-F37</f>
        <v>1729625822.2900007</v>
      </c>
      <c r="G51" s="121"/>
      <c r="H51" s="121"/>
      <c r="I51" s="121"/>
      <c r="J51" s="121"/>
      <c r="K51" s="121"/>
      <c r="L51" s="121"/>
      <c r="M51" s="121"/>
      <c r="P51" s="119">
        <v>2025</v>
      </c>
      <c r="Q51" s="409">
        <f t="shared" si="17"/>
        <v>1698780176.0600007</v>
      </c>
      <c r="R51" s="121"/>
      <c r="S51" s="121"/>
      <c r="T51" s="121"/>
      <c r="U51" s="138"/>
    </row>
    <row r="53" spans="1:27">
      <c r="A53" s="125" t="s">
        <v>75</v>
      </c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O53" s="133" t="s">
        <v>92</v>
      </c>
      <c r="P53" s="125" t="s">
        <v>75</v>
      </c>
      <c r="Q53" s="124"/>
      <c r="R53" s="124"/>
      <c r="S53" s="124"/>
      <c r="T53" s="124"/>
      <c r="U53" s="397"/>
    </row>
    <row r="54" spans="1:27">
      <c r="A54" s="123"/>
      <c r="P54" s="123"/>
      <c r="Q54" s="120"/>
      <c r="R54" s="120"/>
      <c r="S54" s="120"/>
      <c r="T54" s="120"/>
      <c r="U54" s="137"/>
    </row>
    <row r="55" spans="1:27">
      <c r="A55" s="119"/>
      <c r="B55" s="121" t="s">
        <v>35</v>
      </c>
      <c r="C55" s="121" t="s">
        <v>36</v>
      </c>
      <c r="D55" s="121" t="s">
        <v>37</v>
      </c>
      <c r="E55" s="121" t="s">
        <v>38</v>
      </c>
      <c r="F55" s="121" t="s">
        <v>39</v>
      </c>
      <c r="G55" s="121" t="s">
        <v>40</v>
      </c>
      <c r="H55" s="121" t="s">
        <v>41</v>
      </c>
      <c r="I55" s="121" t="s">
        <v>42</v>
      </c>
      <c r="J55" s="121" t="s">
        <v>43</v>
      </c>
      <c r="K55" s="121" t="s">
        <v>44</v>
      </c>
      <c r="L55" s="121" t="s">
        <v>45</v>
      </c>
      <c r="M55" s="121" t="s">
        <v>46</v>
      </c>
      <c r="P55" s="119"/>
      <c r="Q55" s="121" t="s">
        <v>79</v>
      </c>
      <c r="R55" s="121" t="s">
        <v>80</v>
      </c>
      <c r="S55" s="121" t="s">
        <v>81</v>
      </c>
      <c r="T55" s="121" t="s">
        <v>82</v>
      </c>
      <c r="U55" s="137"/>
    </row>
    <row r="56" spans="1:27">
      <c r="A56" s="119">
        <v>2017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P56" s="119">
        <v>2017</v>
      </c>
      <c r="Q56" s="121"/>
      <c r="R56" s="121"/>
      <c r="S56" s="121"/>
      <c r="T56" s="121"/>
      <c r="U56" s="137"/>
    </row>
    <row r="57" spans="1:27">
      <c r="A57" s="119">
        <v>2018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2">
        <f>M44/M43-1</f>
        <v>1.4567942279269275E-2</v>
      </c>
      <c r="P57" s="119">
        <v>2018</v>
      </c>
      <c r="Q57" s="121"/>
      <c r="R57" s="121"/>
      <c r="S57" s="121"/>
      <c r="T57" s="121"/>
      <c r="U57" s="137"/>
    </row>
    <row r="58" spans="1:27">
      <c r="A58" s="119">
        <v>2019</v>
      </c>
      <c r="B58" s="122">
        <f t="shared" ref="B58:M64" si="23">B45/B44-1</f>
        <v>1.415828960018195E-2</v>
      </c>
      <c r="C58" s="122">
        <f t="shared" si="23"/>
        <v>1.0730569397892076E-2</v>
      </c>
      <c r="D58" s="122">
        <f t="shared" si="23"/>
        <v>1.5972575406238976E-2</v>
      </c>
      <c r="E58" s="122">
        <f t="shared" si="23"/>
        <v>1.8722683572500509E-2</v>
      </c>
      <c r="F58" s="122">
        <f t="shared" si="23"/>
        <v>5.1436128507855949E-2</v>
      </c>
      <c r="G58" s="122">
        <f t="shared" si="23"/>
        <v>5.1537782273352262E-2</v>
      </c>
      <c r="H58" s="122">
        <f t="shared" si="23"/>
        <v>6.2328840904030347E-2</v>
      </c>
      <c r="I58" s="122">
        <f t="shared" si="23"/>
        <v>6.9855528287553037E-2</v>
      </c>
      <c r="J58" s="122">
        <f t="shared" si="23"/>
        <v>9.3436007293398404E-2</v>
      </c>
      <c r="K58" s="122">
        <f t="shared" si="23"/>
        <v>0.10210725581557223</v>
      </c>
      <c r="L58" s="122">
        <f t="shared" si="23"/>
        <v>0.10529984764019207</v>
      </c>
      <c r="M58" s="122">
        <f>M45/M44-1</f>
        <v>0.12039523986541512</v>
      </c>
      <c r="P58" s="119">
        <v>2019</v>
      </c>
      <c r="Q58" s="411">
        <f>Q45/Q44-1</f>
        <v>1.5972575406238976E-2</v>
      </c>
      <c r="R58" s="122">
        <f>R45/R44-1</f>
        <v>5.1537782273352262E-2</v>
      </c>
      <c r="S58" s="122">
        <f>S45/S44-1</f>
        <v>9.3436007293398404E-2</v>
      </c>
      <c r="T58" s="122">
        <f>T45/T44-1</f>
        <v>0.12039523986541512</v>
      </c>
      <c r="U58" s="37"/>
      <c r="X58" s="4"/>
      <c r="Y58" s="4"/>
      <c r="Z58" s="4"/>
      <c r="AA58" s="4"/>
    </row>
    <row r="59" spans="1:27">
      <c r="A59" s="119">
        <v>2020</v>
      </c>
      <c r="B59" s="122">
        <f t="shared" si="23"/>
        <v>0.14120620151220353</v>
      </c>
      <c r="C59" s="122">
        <f t="shared" si="23"/>
        <v>0.16751831162356856</v>
      </c>
      <c r="D59" s="122">
        <f t="shared" si="23"/>
        <v>0.14925044701909584</v>
      </c>
      <c r="E59" s="122">
        <f t="shared" si="23"/>
        <v>4.6439106789092577E-2</v>
      </c>
      <c r="F59" s="122">
        <f t="shared" si="23"/>
        <v>-3.5644631503767954E-2</v>
      </c>
      <c r="G59" s="122">
        <f t="shared" si="23"/>
        <v>-2.5849072124048078E-2</v>
      </c>
      <c r="H59" s="122">
        <f t="shared" si="23"/>
        <v>-3.8634217306659946E-2</v>
      </c>
      <c r="I59" s="122">
        <f t="shared" si="23"/>
        <v>-4.0427545242123664E-2</v>
      </c>
      <c r="J59" s="122">
        <f t="shared" si="23"/>
        <v>-4.2434386378324418E-2</v>
      </c>
      <c r="K59" s="122">
        <f t="shared" si="23"/>
        <v>-5.3595070745539597E-2</v>
      </c>
      <c r="L59" s="122">
        <f t="shared" si="23"/>
        <v>-4.5793413198432553E-2</v>
      </c>
      <c r="M59" s="122">
        <f t="shared" si="23"/>
        <v>-4.5078525486616727E-2</v>
      </c>
      <c r="P59" s="119">
        <v>2020</v>
      </c>
      <c r="Q59" s="411">
        <f t="shared" ref="Q59:T64" si="24">Q46/Q45-1</f>
        <v>0.14925044701909584</v>
      </c>
      <c r="R59" s="122">
        <f t="shared" si="24"/>
        <v>-2.5849072124048078E-2</v>
      </c>
      <c r="S59" s="122">
        <f t="shared" si="24"/>
        <v>-4.2434386378324418E-2</v>
      </c>
      <c r="T59" s="122">
        <f t="shared" si="24"/>
        <v>-4.5078525486616727E-2</v>
      </c>
      <c r="U59" s="37"/>
      <c r="X59" s="4"/>
      <c r="Y59" s="4"/>
      <c r="Z59" s="4"/>
      <c r="AA59" s="4"/>
    </row>
    <row r="60" spans="1:27">
      <c r="A60" s="119">
        <v>2021</v>
      </c>
      <c r="B60" s="122">
        <f t="shared" si="23"/>
        <v>-6.9731062741503314E-2</v>
      </c>
      <c r="C60" s="122">
        <f t="shared" si="23"/>
        <v>-8.8251152546447664E-2</v>
      </c>
      <c r="D60" s="122">
        <f t="shared" si="23"/>
        <v>-2.2791953947416621E-2</v>
      </c>
      <c r="E60" s="122">
        <f t="shared" si="23"/>
        <v>0.15638979468501568</v>
      </c>
      <c r="F60" s="122">
        <f t="shared" si="23"/>
        <v>0.30537075469661001</v>
      </c>
      <c r="G60" s="122">
        <f t="shared" si="23"/>
        <v>0.29918396887345122</v>
      </c>
      <c r="H60" s="122">
        <f t="shared" si="23"/>
        <v>0.29277941302586652</v>
      </c>
      <c r="I60" s="122">
        <f t="shared" si="23"/>
        <v>0.28645525174993147</v>
      </c>
      <c r="J60" s="122">
        <f t="shared" si="23"/>
        <v>0.26987832142163071</v>
      </c>
      <c r="K60" s="122">
        <f t="shared" si="23"/>
        <v>0.27067165195169873</v>
      </c>
      <c r="L60" s="122">
        <f t="shared" si="23"/>
        <v>0.25468672975149054</v>
      </c>
      <c r="M60" s="122">
        <f t="shared" si="23"/>
        <v>0.23753671677613153</v>
      </c>
      <c r="P60" s="119">
        <v>2021</v>
      </c>
      <c r="Q60" s="411">
        <f t="shared" si="24"/>
        <v>-2.2791953947416621E-2</v>
      </c>
      <c r="R60" s="122">
        <f t="shared" si="24"/>
        <v>0.29918396887345122</v>
      </c>
      <c r="S60" s="122">
        <f t="shared" si="24"/>
        <v>0.26987832142163071</v>
      </c>
      <c r="T60" s="122">
        <f t="shared" si="24"/>
        <v>0.23753671677613153</v>
      </c>
      <c r="U60" s="37"/>
      <c r="X60" s="4"/>
      <c r="Y60" s="4"/>
      <c r="Z60" s="4"/>
      <c r="AA60" s="4"/>
    </row>
    <row r="61" spans="1:27">
      <c r="A61" s="119">
        <v>2022</v>
      </c>
      <c r="B61" s="122">
        <f>B48/B47-1</f>
        <v>0.24733487323420777</v>
      </c>
      <c r="C61" s="122">
        <f t="shared" si="23"/>
        <v>0.24486727712468426</v>
      </c>
      <c r="D61" s="122">
        <f t="shared" si="23"/>
        <v>0.18605039114056066</v>
      </c>
      <c r="E61" s="122">
        <f t="shared" si="23"/>
        <v>9.2904362146184249E-2</v>
      </c>
      <c r="F61" s="122">
        <f t="shared" si="23"/>
        <v>2.2760947179402358E-2</v>
      </c>
      <c r="G61" s="122">
        <f t="shared" si="23"/>
        <v>2.2577786079852391E-2</v>
      </c>
      <c r="H61" s="122">
        <f t="shared" si="23"/>
        <v>2.1803719459934534E-2</v>
      </c>
      <c r="I61" s="122">
        <f t="shared" si="23"/>
        <v>2.8009571044168124E-2</v>
      </c>
      <c r="J61" s="122">
        <f t="shared" si="23"/>
        <v>3.3487795382795893E-2</v>
      </c>
      <c r="K61" s="122">
        <f t="shared" si="23"/>
        <v>3.7691276667087381E-2</v>
      </c>
      <c r="L61" s="122">
        <f t="shared" si="23"/>
        <v>4.4569487779390737E-2</v>
      </c>
      <c r="M61" s="122">
        <f t="shared" si="23"/>
        <v>4.680793178303011E-2</v>
      </c>
      <c r="P61" s="119">
        <v>2022</v>
      </c>
      <c r="Q61" s="411">
        <f t="shared" si="24"/>
        <v>0.18605039114056066</v>
      </c>
      <c r="R61" s="122">
        <f t="shared" si="24"/>
        <v>2.2577786079852391E-2</v>
      </c>
      <c r="S61" s="122">
        <f t="shared" si="24"/>
        <v>3.3487795382795893E-2</v>
      </c>
      <c r="T61" s="122">
        <f t="shared" si="24"/>
        <v>4.680793178303011E-2</v>
      </c>
      <c r="U61" s="37"/>
      <c r="X61" s="4"/>
      <c r="Y61" s="4"/>
      <c r="Z61" s="4"/>
      <c r="AA61" s="4"/>
    </row>
    <row r="62" spans="1:27">
      <c r="A62" s="119">
        <v>2023</v>
      </c>
      <c r="B62" s="122">
        <f t="shared" si="23"/>
        <v>5.9432052797276036E-2</v>
      </c>
      <c r="C62" s="122">
        <f t="shared" si="23"/>
        <v>6.5222639265887894E-2</v>
      </c>
      <c r="D62" s="122">
        <f t="shared" si="23"/>
        <v>6.6422299712699528E-2</v>
      </c>
      <c r="E62" s="122">
        <f t="shared" si="23"/>
        <v>6.5678647889598318E-2</v>
      </c>
      <c r="F62" s="122">
        <f t="shared" si="23"/>
        <v>6.481672446693465E-2</v>
      </c>
      <c r="G62" s="122">
        <f t="shared" si="23"/>
        <v>6.8525310336846834E-2</v>
      </c>
      <c r="H62" s="122">
        <f t="shared" si="23"/>
        <v>7.8483879432850179E-2</v>
      </c>
      <c r="I62" s="122">
        <f t="shared" si="23"/>
        <v>7.6006698428037422E-2</v>
      </c>
      <c r="J62" s="122">
        <f t="shared" si="23"/>
        <v>6.7794565405999707E-2</v>
      </c>
      <c r="K62" s="122">
        <f t="shared" si="23"/>
        <v>7.2648255373270354E-2</v>
      </c>
      <c r="L62" s="122">
        <f t="shared" si="23"/>
        <v>7.6538831109354666E-2</v>
      </c>
      <c r="M62" s="122">
        <f t="shared" si="23"/>
        <v>7.4052808644804902E-2</v>
      </c>
      <c r="P62" s="119">
        <v>2023</v>
      </c>
      <c r="Q62" s="411">
        <f t="shared" si="24"/>
        <v>6.6422299712699528E-2</v>
      </c>
      <c r="R62" s="122">
        <f t="shared" si="24"/>
        <v>6.8525310336846834E-2</v>
      </c>
      <c r="S62" s="122">
        <f t="shared" si="24"/>
        <v>6.7794565405999707E-2</v>
      </c>
      <c r="T62" s="122">
        <f t="shared" si="24"/>
        <v>7.4052808644804902E-2</v>
      </c>
      <c r="U62" s="37"/>
      <c r="X62" s="4"/>
      <c r="Y62" s="4"/>
      <c r="Z62" s="4"/>
      <c r="AA62" s="4"/>
    </row>
    <row r="63" spans="1:27">
      <c r="A63" s="119">
        <v>2024</v>
      </c>
      <c r="B63" s="122">
        <f t="shared" si="23"/>
        <v>6.0994540632656413E-2</v>
      </c>
      <c r="C63" s="122">
        <f t="shared" si="23"/>
        <v>6.6371831779764134E-2</v>
      </c>
      <c r="D63" s="122">
        <f t="shared" si="23"/>
        <v>5.6825401077735593E-2</v>
      </c>
      <c r="E63" s="122">
        <f t="shared" si="23"/>
        <v>7.1152679822199971E-2</v>
      </c>
      <c r="F63" s="122">
        <f t="shared" si="23"/>
        <v>7.9845094014689755E-2</v>
      </c>
      <c r="G63" s="122">
        <f t="shared" si="23"/>
        <v>6.551903989051322E-2</v>
      </c>
      <c r="H63" s="122">
        <f t="shared" si="23"/>
        <v>7.6335455388312656E-2</v>
      </c>
      <c r="I63" s="122">
        <f t="shared" si="23"/>
        <v>7.2458585619046056E-2</v>
      </c>
      <c r="J63" s="122">
        <f t="shared" si="23"/>
        <v>7.895040090828398E-2</v>
      </c>
      <c r="K63" s="122">
        <f t="shared" si="23"/>
        <v>7.5446079458591386E-2</v>
      </c>
      <c r="L63" s="122">
        <f t="shared" si="23"/>
        <v>6.2500646965284457E-2</v>
      </c>
      <c r="M63" s="122">
        <f t="shared" si="23"/>
        <v>6.8646021330708296E-2</v>
      </c>
      <c r="P63" s="119">
        <v>2024</v>
      </c>
      <c r="Q63" s="411">
        <f t="shared" si="24"/>
        <v>5.6825401077735593E-2</v>
      </c>
      <c r="R63" s="122">
        <f t="shared" si="24"/>
        <v>6.551903989051322E-2</v>
      </c>
      <c r="S63" s="122">
        <f>S50/S49-1</f>
        <v>7.895040090828398E-2</v>
      </c>
      <c r="T63" s="122">
        <f t="shared" si="24"/>
        <v>6.8646021330708296E-2</v>
      </c>
      <c r="U63" s="37"/>
      <c r="X63" s="4"/>
      <c r="Y63" s="4"/>
      <c r="Z63" s="4"/>
      <c r="AA63" s="4"/>
    </row>
    <row r="64" spans="1:27">
      <c r="A64" s="119">
        <v>2025</v>
      </c>
      <c r="B64" s="122">
        <f t="shared" si="23"/>
        <v>7.8370656461703492E-2</v>
      </c>
      <c r="C64" s="122">
        <f t="shared" si="23"/>
        <v>7.1672296340133057E-2</v>
      </c>
      <c r="D64" s="122">
        <f t="shared" si="23"/>
        <v>8.504795541215171E-2</v>
      </c>
      <c r="E64" s="122">
        <f t="shared" si="23"/>
        <v>7.3328179717957909E-2</v>
      </c>
      <c r="F64" s="122">
        <f t="shared" si="23"/>
        <v>8.1114717873847386E-2</v>
      </c>
      <c r="G64" s="122"/>
      <c r="H64" s="122"/>
      <c r="I64" s="122"/>
      <c r="J64" s="122"/>
      <c r="K64" s="122"/>
      <c r="L64" s="122"/>
      <c r="M64" s="122"/>
      <c r="P64" s="119">
        <v>2025</v>
      </c>
      <c r="Q64" s="411">
        <f t="shared" si="24"/>
        <v>8.504795541215171E-2</v>
      </c>
      <c r="R64" s="121"/>
      <c r="S64" s="121"/>
      <c r="T64" s="121"/>
    </row>
  </sheetData>
  <phoneticPr fontId="4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F12C-589A-42A0-9A16-07D8CA725344}">
  <sheetPr>
    <tabColor rgb="FF92D050"/>
  </sheetPr>
  <dimension ref="A1:AD66"/>
  <sheetViews>
    <sheetView topLeftCell="A37" workbookViewId="0">
      <selection activeCell="P64" sqref="P64:AF67"/>
    </sheetView>
  </sheetViews>
  <sheetFormatPr baseColWidth="10" defaultColWidth="11.3984375" defaultRowHeight="14.25"/>
  <cols>
    <col min="1" max="1" width="17.1328125" customWidth="1"/>
    <col min="2" max="13" width="17.1328125" style="120" customWidth="1"/>
    <col min="17" max="20" width="22.3984375" customWidth="1"/>
    <col min="21" max="21" width="19.265625" customWidth="1"/>
  </cols>
  <sheetData>
    <row r="1" spans="1:21">
      <c r="A1" s="125" t="s">
        <v>53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</row>
    <row r="3" spans="1:21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21">
      <c r="A4" s="119">
        <v>2017</v>
      </c>
      <c r="B4" s="121">
        <f>'Mensuel corrigé'!C9</f>
        <v>53969871.770529948</v>
      </c>
      <c r="C4" s="121">
        <f>'Mensuel corrigé'!D9</f>
        <v>59009114.453889906</v>
      </c>
      <c r="D4" s="121">
        <f>'Mensuel corrigé'!E9</f>
        <v>69273407.704609856</v>
      </c>
      <c r="E4" s="121">
        <f>'Mensuel corrigé'!F9</f>
        <v>54777175.634599932</v>
      </c>
      <c r="F4" s="121">
        <f>'Mensuel corrigé'!G9</f>
        <v>62665863.162749872</v>
      </c>
      <c r="G4" s="121">
        <f>'Mensuel corrigé'!H9</f>
        <v>66210649.115179829</v>
      </c>
      <c r="H4" s="121">
        <f>'Mensuel corrigé'!I9</f>
        <v>62537537.328239881</v>
      </c>
      <c r="I4" s="121">
        <f>'Mensuel corrigé'!J9</f>
        <v>25199842.340450034</v>
      </c>
      <c r="J4" s="121">
        <f>'Mensuel corrigé'!K9</f>
        <v>48619229.318639979</v>
      </c>
      <c r="K4" s="121">
        <f>'Mensuel corrigé'!L9</f>
        <v>65394747.141509853</v>
      </c>
      <c r="L4" s="121">
        <f>'Mensuel corrigé'!M9</f>
        <v>60174337.5805199</v>
      </c>
      <c r="M4" s="121">
        <f>'Mensuel corrigé'!N9</f>
        <v>60934024.133559898</v>
      </c>
    </row>
    <row r="5" spans="1:21">
      <c r="A5" s="119">
        <v>2018</v>
      </c>
      <c r="B5" s="121">
        <f>'Mensuel corrigé'!O9</f>
        <v>51158923.717109941</v>
      </c>
      <c r="C5" s="121">
        <f>'Mensuel corrigé'!P9</f>
        <v>59323227.612969927</v>
      </c>
      <c r="D5" s="121">
        <f>'Mensuel corrigé'!Q9</f>
        <v>63479464.108559869</v>
      </c>
      <c r="E5" s="121">
        <f>'Mensuel corrigé'!R9</f>
        <v>60293593.458369896</v>
      </c>
      <c r="F5" s="121">
        <f>'Mensuel corrigé'!S9</f>
        <v>55381706.476949915</v>
      </c>
      <c r="G5" s="121">
        <f>'Mensuel corrigé'!T9</f>
        <v>66251063.898259848</v>
      </c>
      <c r="H5" s="121">
        <f>'Mensuel corrigé'!U9</f>
        <v>66672868.740019836</v>
      </c>
      <c r="I5" s="121">
        <f>'Mensuel corrigé'!V9</f>
        <v>24364503.101150036</v>
      </c>
      <c r="J5" s="121">
        <f>'Mensuel corrigé'!W9</f>
        <v>45673429.170030013</v>
      </c>
      <c r="K5" s="121">
        <f>'Mensuel corrigé'!X9</f>
        <v>67901920.960979849</v>
      </c>
      <c r="L5" s="121">
        <f>'Mensuel corrigé'!Y9</f>
        <v>59490038.215139903</v>
      </c>
      <c r="M5" s="121">
        <f>'Mensuel corrigé'!Z9</f>
        <v>60765255.612049893</v>
      </c>
    </row>
    <row r="6" spans="1:21">
      <c r="A6" s="119">
        <v>2019</v>
      </c>
      <c r="B6" s="121">
        <f>'Mensuel corrigé'!AA9</f>
        <v>49651036.776349962</v>
      </c>
      <c r="C6" s="121">
        <f>'Mensuel corrigé'!AB9</f>
        <v>56797689.851809926</v>
      </c>
      <c r="D6" s="121">
        <f>'Mensuel corrigé'!AC9</f>
        <v>65874687.161029913</v>
      </c>
      <c r="E6" s="121">
        <f>'Mensuel corrigé'!AD9</f>
        <v>51063539.402860008</v>
      </c>
      <c r="F6" s="121">
        <f>'Mensuel corrigé'!AE9</f>
        <v>50958854.161879994</v>
      </c>
      <c r="G6" s="121">
        <f>'Mensuel corrigé'!AF9</f>
        <v>49194589.517860033</v>
      </c>
      <c r="H6" s="121">
        <f>'Mensuel corrigé'!AG9</f>
        <v>64781435.237200044</v>
      </c>
      <c r="I6" s="121">
        <f>'Mensuel corrigé'!AH9</f>
        <v>23011080.040689994</v>
      </c>
      <c r="J6" s="121">
        <f>'Mensuel corrigé'!AI9</f>
        <v>43932457.160399318</v>
      </c>
      <c r="K6" s="121">
        <f>'Mensuel corrigé'!AJ9</f>
        <v>60669609.192918979</v>
      </c>
      <c r="L6" s="121">
        <f>'Mensuel corrigé'!AK9</f>
        <v>48531554.824919321</v>
      </c>
      <c r="M6" s="121">
        <f>'Mensuel corrigé'!AL9</f>
        <v>56093616.419799343</v>
      </c>
    </row>
    <row r="7" spans="1:21">
      <c r="A7" s="119">
        <v>2020</v>
      </c>
      <c r="B7" s="121">
        <f>'Mensuel corrigé'!AM9</f>
        <v>45501760.063459225</v>
      </c>
      <c r="C7" s="121">
        <f>'Mensuel corrigé'!AN9</f>
        <v>59557420.037248746</v>
      </c>
      <c r="D7" s="121">
        <f>'Mensuel corrigé'!AO9</f>
        <v>43872433.317469493</v>
      </c>
      <c r="E7" s="121">
        <f>'Mensuel corrigé'!AP9</f>
        <v>2228851.2171599949</v>
      </c>
      <c r="F7" s="121">
        <f>'Mensuel corrigé'!AQ9</f>
        <v>29421703.071129818</v>
      </c>
      <c r="G7" s="121">
        <f>'Mensuel corrigé'!AR9</f>
        <v>79443013.827719823</v>
      </c>
      <c r="H7" s="121">
        <f>'Mensuel corrigé'!AS9</f>
        <v>80638618.718450025</v>
      </c>
      <c r="I7" s="121">
        <f>'Mensuel corrigé'!AT9</f>
        <v>32773875.256919805</v>
      </c>
      <c r="J7" s="121">
        <f>'Mensuel corrigé'!AU9</f>
        <v>61788032.166588932</v>
      </c>
      <c r="K7" s="121">
        <f>'Mensuel corrigé'!AV9</f>
        <v>73622035.489639699</v>
      </c>
      <c r="L7" s="121">
        <f>'Mensuel corrigé'!AW9</f>
        <v>70495959.854809463</v>
      </c>
      <c r="M7" s="121">
        <f>'Mensuel corrigé'!AX9</f>
        <v>79161089.485799655</v>
      </c>
    </row>
    <row r="8" spans="1:21">
      <c r="A8" s="119">
        <v>2021</v>
      </c>
      <c r="B8" s="121">
        <f>'Mensuel corrigé'!AY9</f>
        <v>54292352.446219116</v>
      </c>
      <c r="C8" s="121">
        <f>'Mensuel corrigé'!AZ9</f>
        <v>70758831.869789526</v>
      </c>
      <c r="D8" s="121">
        <f>'Mensuel corrigé'!BA9</f>
        <v>82438433.565020189</v>
      </c>
      <c r="E8" s="121">
        <f>'Mensuel corrigé'!BB9</f>
        <v>67738977.956959337</v>
      </c>
      <c r="F8" s="121">
        <f>'Mensuel corrigé'!BC9</f>
        <v>86547400.991529807</v>
      </c>
      <c r="G8" s="121">
        <f>'Mensuel corrigé'!BD9</f>
        <v>75006019.23865965</v>
      </c>
      <c r="H8" s="121">
        <f>'Mensuel corrigé'!BE9</f>
        <v>77164810.448719904</v>
      </c>
      <c r="I8" s="121">
        <f>'Mensuel corrigé'!BF9</f>
        <v>27819282.911389943</v>
      </c>
      <c r="J8" s="121">
        <f>'Mensuel corrigé'!BG9</f>
        <v>63245126.302799225</v>
      </c>
      <c r="K8" s="121">
        <f>'Mensuel corrigé'!BH9</f>
        <v>75832690.102929771</v>
      </c>
      <c r="L8" s="121">
        <f>'Mensuel corrigé'!BI9</f>
        <v>67844458.339679316</v>
      </c>
      <c r="M8" s="121">
        <f>'Mensuel corrigé'!BJ9</f>
        <v>75161568.929389581</v>
      </c>
    </row>
    <row r="9" spans="1:21">
      <c r="A9" s="119">
        <v>2022</v>
      </c>
      <c r="B9" s="121">
        <f>'Mensuel corrigé'!BK9</f>
        <v>54501753.368819281</v>
      </c>
      <c r="C9" s="121">
        <f>'Mensuel corrigé'!BL9</f>
        <v>69274133.515049562</v>
      </c>
      <c r="D9" s="121">
        <f>'Mensuel corrigé'!BM9</f>
        <v>84328292.518879905</v>
      </c>
      <c r="E9" s="121">
        <f>'Mensuel corrigé'!BN9</f>
        <v>69237978.596159399</v>
      </c>
      <c r="F9" s="121">
        <f>'Mensuel corrigé'!BO9</f>
        <v>76390788.531019822</v>
      </c>
      <c r="G9" s="121">
        <f>'Mensuel corrigé'!BP9</f>
        <v>81096146.636799902</v>
      </c>
      <c r="H9" s="121">
        <f>'Mensuel corrigé'!BQ9</f>
        <v>71497124.729039431</v>
      </c>
      <c r="I9" s="121">
        <f>'Mensuel corrigé'!BR9</f>
        <v>29521372.942429937</v>
      </c>
      <c r="J9" s="121">
        <f>'Mensuel corrigé'!BS9</f>
        <v>64486374.859269306</v>
      </c>
      <c r="K9" s="121">
        <f>'Mensuel corrigé'!BT9</f>
        <v>76997689.621119633</v>
      </c>
      <c r="L9" s="121">
        <f>'Mensuel corrigé'!BU9</f>
        <v>68853913.8576193</v>
      </c>
      <c r="M9" s="121">
        <f>'Mensuel corrigé'!BV9</f>
        <v>74220696.704709604</v>
      </c>
    </row>
    <row r="10" spans="1:21">
      <c r="A10" s="119">
        <v>2023</v>
      </c>
      <c r="B10" s="121">
        <f>'Mensuel corrigé'!BW9</f>
        <v>61173137.940329537</v>
      </c>
      <c r="C10" s="121">
        <f>'Mensuel corrigé'!BX9</f>
        <v>69454523.436479375</v>
      </c>
      <c r="D10" s="121">
        <f>'Mensuel corrigé'!BY9</f>
        <v>83316712.875019759</v>
      </c>
      <c r="E10" s="121">
        <f>'Mensuel corrigé'!BZ9</f>
        <v>66593248.238029495</v>
      </c>
      <c r="F10" s="121">
        <f>'Mensuel corrigé'!CA9</f>
        <v>67800502.561149597</v>
      </c>
      <c r="G10" s="121">
        <f>'Mensuel corrigé'!CB9</f>
        <v>84293951.423349887</v>
      </c>
      <c r="H10" s="121">
        <f>'Mensuel corrigé'!CC9</f>
        <v>74760858.662709609</v>
      </c>
      <c r="I10" s="121">
        <f>'Mensuel corrigé'!CD9</f>
        <v>29483536.058199916</v>
      </c>
      <c r="J10" s="121">
        <f>'Mensuel corrigé'!CE9</f>
        <v>62180313.941109672</v>
      </c>
      <c r="K10" s="121">
        <f>'Mensuel corrigé'!CF9</f>
        <v>83819102.065754354</v>
      </c>
      <c r="L10" s="121">
        <f>'Mensuel corrigé'!CG9</f>
        <v>74745822.980000034</v>
      </c>
      <c r="M10" s="121">
        <f>'Mensuel corrigé'!CH9</f>
        <v>73905323.120000005</v>
      </c>
    </row>
    <row r="11" spans="1:21">
      <c r="A11" s="119">
        <v>2024</v>
      </c>
      <c r="B11" s="121">
        <f>'Mensuel corrigé'!CI9</f>
        <v>58850262.369999714</v>
      </c>
      <c r="C11" s="121">
        <f>'Mensuel corrigé'!CJ9</f>
        <v>77087342.170000002</v>
      </c>
      <c r="D11" s="121">
        <f>'Mensuel corrigé'!CK9</f>
        <v>74705225.250000015</v>
      </c>
      <c r="E11" s="121">
        <f>'Mensuel corrigé'!CL9</f>
        <v>75882479.729999989</v>
      </c>
      <c r="F11" s="121">
        <f>'Mensuel corrigé'!CM9</f>
        <v>67401022.609999985</v>
      </c>
      <c r="G11" s="121">
        <f>'Mensuel corrigé'!CN9</f>
        <v>77656881.890000001</v>
      </c>
      <c r="H11" s="121">
        <f>'Mensuel corrigé'!CO9</f>
        <v>85241620.320000008</v>
      </c>
      <c r="I11" s="121">
        <f>'Mensuel corrigé'!CP9</f>
        <v>28329784.969999991</v>
      </c>
      <c r="J11" s="121">
        <f>'Mensuel corrigé'!CQ9</f>
        <v>62404591.979999989</v>
      </c>
      <c r="K11" s="121">
        <f>'Mensuel corrigé'!CR9</f>
        <v>84493549.119999975</v>
      </c>
      <c r="L11" s="121">
        <f>'Mensuel corrigé'!CS9</f>
        <v>68911505.899999991</v>
      </c>
      <c r="M11" s="121">
        <f>'Mensuel corrigé'!CT9</f>
        <v>75691046.090000018</v>
      </c>
    </row>
    <row r="12" spans="1:21">
      <c r="A12" s="119">
        <v>2025</v>
      </c>
      <c r="B12" s="121">
        <f>'Mensuel corrigé'!CU9</f>
        <v>61400680.820000023</v>
      </c>
      <c r="C12" s="121">
        <f>'Mensuel corrigé'!CV9</f>
        <v>73826029.520000026</v>
      </c>
      <c r="D12" s="121">
        <f>'Mensuel corrigé'!CW9</f>
        <v>78661499.469999999</v>
      </c>
      <c r="E12" s="121">
        <f>'Mensuel corrigé'!CX9</f>
        <v>76621212.719999999</v>
      </c>
      <c r="F12" s="121">
        <f>'Mensuel corrigé'!CY9</f>
        <v>73405782.530000001</v>
      </c>
      <c r="G12" s="121"/>
      <c r="H12" s="121"/>
      <c r="I12" s="121"/>
      <c r="J12" s="121"/>
      <c r="K12" s="121"/>
      <c r="L12" s="121"/>
      <c r="M12" s="121"/>
      <c r="Q12" s="125" t="s">
        <v>96</v>
      </c>
      <c r="R12" s="124"/>
      <c r="S12" s="125"/>
      <c r="T12" s="125"/>
      <c r="U12" s="125"/>
    </row>
    <row r="14" spans="1:21">
      <c r="A14" s="125" t="s">
        <v>54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Q14" s="119"/>
      <c r="R14" s="121" t="s">
        <v>79</v>
      </c>
      <c r="S14" s="121" t="s">
        <v>80</v>
      </c>
      <c r="T14" s="121" t="s">
        <v>81</v>
      </c>
      <c r="U14" s="121" t="s">
        <v>82</v>
      </c>
    </row>
    <row r="15" spans="1:21">
      <c r="Q15" s="119">
        <v>2017</v>
      </c>
      <c r="R15" s="409">
        <f>SUM(B30:D30)</f>
        <v>205146826.39707971</v>
      </c>
      <c r="S15" s="132">
        <f t="shared" ref="S15:S22" si="0">SUM(E30:G30)</f>
        <v>207838278.55265963</v>
      </c>
      <c r="T15" s="132">
        <f t="shared" ref="T15:T22" si="1">SUM(H30:J30)</f>
        <v>156026980.47701988</v>
      </c>
      <c r="U15" s="132">
        <f t="shared" ref="U15:U22" si="2">SUM(K30:M30)</f>
        <v>213160027.61805964</v>
      </c>
    </row>
    <row r="16" spans="1:21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  <c r="Q16" s="119">
        <v>2018</v>
      </c>
      <c r="R16" s="409">
        <f t="shared" ref="R16:R23" si="3">SUM(B31:D31)</f>
        <v>197984397.54563975</v>
      </c>
      <c r="S16" s="132">
        <f t="shared" si="0"/>
        <v>207488883.49201965</v>
      </c>
      <c r="T16" s="132">
        <f t="shared" si="1"/>
        <v>157991713.16412988</v>
      </c>
      <c r="U16" s="132">
        <f t="shared" si="2"/>
        <v>217565361.21625966</v>
      </c>
    </row>
    <row r="17" spans="1:21">
      <c r="A17" s="119">
        <v>2017</v>
      </c>
      <c r="B17" s="121">
        <f>'Mensuel corrigé'!C16</f>
        <v>6359545.3848000038</v>
      </c>
      <c r="C17" s="121">
        <f>'Mensuel corrigé'!D16</f>
        <v>7522248.0487199994</v>
      </c>
      <c r="D17" s="121">
        <f>'Mensuel corrigé'!E16</f>
        <v>9012639.0345300026</v>
      </c>
      <c r="E17" s="121">
        <f>'Mensuel corrigé'!F16</f>
        <v>7366297.3591200029</v>
      </c>
      <c r="F17" s="121">
        <f>'Mensuel corrigé'!G16</f>
        <v>8070718.8788200011</v>
      </c>
      <c r="G17" s="121">
        <f>'Mensuel corrigé'!H16</f>
        <v>8747574.4021899942</v>
      </c>
      <c r="H17" s="121">
        <f>'Mensuel corrigé'!I16</f>
        <v>8634342.1373800021</v>
      </c>
      <c r="I17" s="121">
        <f>'Mensuel corrigé'!J16</f>
        <v>4898926.2533299988</v>
      </c>
      <c r="J17" s="121">
        <f>'Mensuel corrigé'!K16</f>
        <v>6137103.0989800002</v>
      </c>
      <c r="K17" s="121">
        <f>'Mensuel corrigé'!L16</f>
        <v>8950562.4023600016</v>
      </c>
      <c r="L17" s="121">
        <f>'Mensuel corrigé'!M16</f>
        <v>8529549.8228200004</v>
      </c>
      <c r="M17" s="121">
        <f>'Mensuel corrigé'!N16</f>
        <v>9176806.5372899976</v>
      </c>
      <c r="Q17" s="119">
        <v>2019</v>
      </c>
      <c r="R17" s="409">
        <f t="shared" si="3"/>
        <v>198471381.29100981</v>
      </c>
      <c r="S17" s="132">
        <f t="shared" si="0"/>
        <v>174481107.22510004</v>
      </c>
      <c r="T17" s="132">
        <f t="shared" si="1"/>
        <v>154752624.55364937</v>
      </c>
      <c r="U17" s="132">
        <f t="shared" si="2"/>
        <v>194563260.14453763</v>
      </c>
    </row>
    <row r="18" spans="1:21">
      <c r="A18" s="119">
        <v>2018</v>
      </c>
      <c r="B18" s="121">
        <f>'Mensuel corrigé'!O16</f>
        <v>7039569.3228700049</v>
      </c>
      <c r="C18" s="121">
        <f>'Mensuel corrigé'!P16</f>
        <v>7895965.1121600019</v>
      </c>
      <c r="D18" s="121">
        <f>'Mensuel corrigé'!Q16</f>
        <v>9087247.6719700005</v>
      </c>
      <c r="E18" s="121">
        <f>'Mensuel corrigé'!R16</f>
        <v>8583454.2915300019</v>
      </c>
      <c r="F18" s="121">
        <f>'Mensuel corrigé'!S16</f>
        <v>7683907.6866700035</v>
      </c>
      <c r="G18" s="121">
        <f>'Mensuel corrigé'!T16</f>
        <v>9295157.6802399978</v>
      </c>
      <c r="H18" s="121">
        <f>'Mensuel corrigé'!U16</f>
        <v>9820383.1909200028</v>
      </c>
      <c r="I18" s="121">
        <f>'Mensuel corrigé'!V16</f>
        <v>5441937.8734500008</v>
      </c>
      <c r="J18" s="121">
        <f>'Mensuel corrigé'!W16</f>
        <v>6018591.0885600019</v>
      </c>
      <c r="K18" s="121">
        <f>'Mensuel corrigé'!X16</f>
        <v>10099388.530850006</v>
      </c>
      <c r="L18" s="121">
        <f>'Mensuel corrigé'!Y16</f>
        <v>9486129.2292000018</v>
      </c>
      <c r="M18" s="121">
        <f>'Mensuel corrigé'!Z16</f>
        <v>9822628.6680400092</v>
      </c>
      <c r="Q18" s="119">
        <v>2020</v>
      </c>
      <c r="R18" s="409">
        <f t="shared" si="3"/>
        <v>172565210.42588747</v>
      </c>
      <c r="S18" s="132">
        <f t="shared" si="0"/>
        <v>124520376.62441963</v>
      </c>
      <c r="T18" s="132">
        <f t="shared" si="1"/>
        <v>206158717.96322882</v>
      </c>
      <c r="U18" s="132">
        <f t="shared" si="2"/>
        <v>265738808.57284895</v>
      </c>
    </row>
    <row r="19" spans="1:21">
      <c r="A19" s="119">
        <v>2019</v>
      </c>
      <c r="B19" s="121">
        <f>'Mensuel corrigé'!AA16</f>
        <v>7248801.7506999997</v>
      </c>
      <c r="C19" s="121">
        <f>'Mensuel corrigé'!AB16</f>
        <v>8645112.921950005</v>
      </c>
      <c r="D19" s="121">
        <f>'Mensuel corrigé'!AC16</f>
        <v>10254052.829170004</v>
      </c>
      <c r="E19" s="121">
        <f>'Mensuel corrigé'!AD16</f>
        <v>7629684.8338900013</v>
      </c>
      <c r="F19" s="121">
        <f>'Mensuel corrigé'!AE16</f>
        <v>7641522.3006499996</v>
      </c>
      <c r="G19" s="121">
        <f>'Mensuel corrigé'!AF16</f>
        <v>7992917.0079599991</v>
      </c>
      <c r="H19" s="121">
        <f>'Mensuel corrigé'!AG16</f>
        <v>10396518.752320003</v>
      </c>
      <c r="I19" s="121">
        <f>'Mensuel corrigé'!AH16</f>
        <v>5696360.0226900019</v>
      </c>
      <c r="J19" s="121">
        <f>'Mensuel corrigé'!AI16</f>
        <v>6934773.340350003</v>
      </c>
      <c r="K19" s="121">
        <f>'Mensuel corrigé'!AJ16</f>
        <v>10311240.430599988</v>
      </c>
      <c r="L19" s="121">
        <f>'Mensuel corrigé'!AK16</f>
        <v>8745402.8241799884</v>
      </c>
      <c r="M19" s="121">
        <f>'Mensuel corrigé'!AL16</f>
        <v>10211836.452120014</v>
      </c>
      <c r="Q19" s="119">
        <v>2021</v>
      </c>
      <c r="R19" s="409">
        <f t="shared" si="3"/>
        <v>245520014.49358895</v>
      </c>
      <c r="S19" s="132">
        <f t="shared" si="0"/>
        <v>273254221.39524889</v>
      </c>
      <c r="T19" s="132">
        <f t="shared" si="1"/>
        <v>203180273.24485913</v>
      </c>
      <c r="U19" s="132">
        <f t="shared" si="2"/>
        <v>265156708.92562878</v>
      </c>
    </row>
    <row r="20" spans="1:21">
      <c r="A20" s="119">
        <v>2020</v>
      </c>
      <c r="B20" s="121">
        <f>'Mensuel corrigé'!AM16</f>
        <v>6557957.5448799999</v>
      </c>
      <c r="C20" s="121">
        <f>'Mensuel corrigé'!AN16</f>
        <v>9310681.9095800109</v>
      </c>
      <c r="D20" s="121">
        <f>'Mensuel corrigé'!AO16</f>
        <v>7764957.5532500017</v>
      </c>
      <c r="E20" s="121">
        <f>'Mensuel corrigé'!AP16</f>
        <v>609178.45619000006</v>
      </c>
      <c r="F20" s="121">
        <f>'Mensuel corrigé'!AQ16</f>
        <v>2921311.9906499996</v>
      </c>
      <c r="G20" s="121">
        <f>'Mensuel corrigé'!AR16</f>
        <v>9896318.0615699962</v>
      </c>
      <c r="H20" s="121">
        <f>'Mensuel corrigé'!AS16</f>
        <v>13105536.665500049</v>
      </c>
      <c r="I20" s="121">
        <f>'Mensuel corrigé'!AT16</f>
        <v>7792322.0603100099</v>
      </c>
      <c r="J20" s="121">
        <f>'Mensuel corrigé'!AU16</f>
        <v>10060333.095459992</v>
      </c>
      <c r="K20" s="121">
        <f>'Mensuel corrigé'!AV16</f>
        <v>13317631.181950051</v>
      </c>
      <c r="L20" s="121">
        <f>'Mensuel corrigé'!AW16</f>
        <v>12919417.861900005</v>
      </c>
      <c r="M20" s="121">
        <f>'Mensuel corrigé'!AX16</f>
        <v>16222674.698750064</v>
      </c>
      <c r="Q20" s="119">
        <v>2022</v>
      </c>
      <c r="R20" s="409">
        <f t="shared" si="3"/>
        <v>246933699.33445883</v>
      </c>
      <c r="S20" s="132">
        <f t="shared" si="0"/>
        <v>272161168.49252927</v>
      </c>
      <c r="T20" s="132">
        <f t="shared" si="1"/>
        <v>201887767.07274872</v>
      </c>
      <c r="U20" s="132">
        <f t="shared" si="2"/>
        <v>267977886.52526867</v>
      </c>
    </row>
    <row r="21" spans="1:21">
      <c r="A21" s="119">
        <v>2021</v>
      </c>
      <c r="B21" s="121">
        <f>'Mensuel corrigé'!AY16</f>
        <v>9202345.0258800015</v>
      </c>
      <c r="C21" s="121">
        <f>'Mensuel corrigé'!AZ16</f>
        <v>12512544.65969003</v>
      </c>
      <c r="D21" s="121">
        <f>'Mensuel corrigé'!BA16</f>
        <v>16315506.926990073</v>
      </c>
      <c r="E21" s="121">
        <f>'Mensuel corrigé'!BB16</f>
        <v>14632194.040190013</v>
      </c>
      <c r="F21" s="121">
        <f>'Mensuel corrigé'!BC16</f>
        <v>13226456.725940023</v>
      </c>
      <c r="G21" s="121">
        <f>'Mensuel corrigé'!BD16</f>
        <v>16103172.441970058</v>
      </c>
      <c r="H21" s="121">
        <f>'Mensuel corrigé'!BE16</f>
        <v>15297311.397390043</v>
      </c>
      <c r="I21" s="121">
        <f>'Mensuel corrigé'!BF16</f>
        <v>8312545.6819200004</v>
      </c>
      <c r="J21" s="121">
        <f>'Mensuel corrigé'!BG16</f>
        <v>11341196.502640011</v>
      </c>
      <c r="K21" s="121">
        <f>'Mensuel corrigé'!BH16</f>
        <v>14653019.654390041</v>
      </c>
      <c r="L21" s="121">
        <f>'Mensuel corrigé'!BI16</f>
        <v>14652854.956130035</v>
      </c>
      <c r="M21" s="121">
        <f>'Mensuel corrigé'!BJ16</f>
        <v>17012116.943110052</v>
      </c>
      <c r="Q21" s="119">
        <v>2023</v>
      </c>
      <c r="R21" s="409">
        <f t="shared" si="3"/>
        <v>258711310.95197874</v>
      </c>
      <c r="S21" s="132">
        <f t="shared" si="0"/>
        <v>266628140.56899905</v>
      </c>
      <c r="T21" s="132">
        <f t="shared" si="1"/>
        <v>206899704.96480927</v>
      </c>
      <c r="U21" s="132">
        <f t="shared" si="2"/>
        <v>284900441.48030448</v>
      </c>
    </row>
    <row r="22" spans="1:21">
      <c r="A22" s="119">
        <v>2022</v>
      </c>
      <c r="B22" s="121">
        <f>'Mensuel corrigé'!BK16</f>
        <v>9441525.3615599945</v>
      </c>
      <c r="C22" s="121">
        <f>'Mensuel corrigé'!BL16</f>
        <v>12548401.231170032</v>
      </c>
      <c r="D22" s="121">
        <f>'Mensuel corrigé'!BM16</f>
        <v>16839593.338980049</v>
      </c>
      <c r="E22" s="121">
        <f>'Mensuel corrigé'!BN16</f>
        <v>14630103.868610037</v>
      </c>
      <c r="F22" s="121">
        <f>'Mensuel corrigé'!BO16</f>
        <v>14717390.355580049</v>
      </c>
      <c r="G22" s="121">
        <f>'Mensuel corrigé'!BP16</f>
        <v>16088760.504360029</v>
      </c>
      <c r="H22" s="121">
        <f>'Mensuel corrigé'!BQ16</f>
        <v>14816381.217210045</v>
      </c>
      <c r="I22" s="121">
        <f>'Mensuel corrigé'!BR16</f>
        <v>9217907.4431400001</v>
      </c>
      <c r="J22" s="121">
        <f>'Mensuel corrigé'!BS16</f>
        <v>12348605.881659999</v>
      </c>
      <c r="K22" s="121">
        <f>'Mensuel corrigé'!BT16</f>
        <v>15149545.460580055</v>
      </c>
      <c r="L22" s="121">
        <f>'Mensuel corrigé'!BU16</f>
        <v>15206589.24027006</v>
      </c>
      <c r="M22" s="121">
        <f>'Mensuel corrigé'!BV16</f>
        <v>17549451.640970051</v>
      </c>
      <c r="Q22" s="119">
        <v>2024</v>
      </c>
      <c r="R22" s="409">
        <f t="shared" si="3"/>
        <v>257536769.49999979</v>
      </c>
      <c r="S22" s="132">
        <f t="shared" si="0"/>
        <v>270212229.69</v>
      </c>
      <c r="T22" s="132">
        <f t="shared" si="1"/>
        <v>218999074.36000001</v>
      </c>
      <c r="U22" s="132">
        <f t="shared" si="2"/>
        <v>284039581.12</v>
      </c>
    </row>
    <row r="23" spans="1:21">
      <c r="A23" s="119">
        <v>2023</v>
      </c>
      <c r="B23" s="121">
        <f>'Mensuel corrigé'!BW16</f>
        <v>12260340.683549995</v>
      </c>
      <c r="C23" s="121">
        <f>'Mensuel corrigé'!BX16</f>
        <v>14672531.179070029</v>
      </c>
      <c r="D23" s="121">
        <f>'Mensuel corrigé'!BY16</f>
        <v>17834064.837530054</v>
      </c>
      <c r="E23" s="121">
        <f>'Mensuel corrigé'!BZ16</f>
        <v>14513142.342590027</v>
      </c>
      <c r="F23" s="121">
        <f>'Mensuel corrigé'!CA16</f>
        <v>15127362.666900035</v>
      </c>
      <c r="G23" s="121">
        <f>'Mensuel corrigé'!CB16</f>
        <v>18299933.336980034</v>
      </c>
      <c r="H23" s="121">
        <f>'Mensuel corrigé'!CC16</f>
        <v>17084024.453670051</v>
      </c>
      <c r="I23" s="121">
        <f>'Mensuel corrigé'!CD16</f>
        <v>10173797.153060006</v>
      </c>
      <c r="J23" s="121">
        <f>'Mensuel corrigé'!CE16</f>
        <v>13217174.696060024</v>
      </c>
      <c r="K23" s="121">
        <f>'Mensuel corrigé'!CF16</f>
        <v>18189775.814550038</v>
      </c>
      <c r="L23" s="121">
        <f>'Mensuel corrigé'!CG16</f>
        <v>15799787.10000002</v>
      </c>
      <c r="M23" s="121">
        <f>'Mensuel corrigé'!CH16</f>
        <v>18440630.40000001</v>
      </c>
      <c r="Q23" s="119">
        <v>2025</v>
      </c>
      <c r="R23" s="409">
        <f t="shared" si="3"/>
        <v>263241191.48000008</v>
      </c>
      <c r="S23" s="132"/>
      <c r="T23" s="132"/>
      <c r="U23" s="132"/>
    </row>
    <row r="24" spans="1:21">
      <c r="A24" s="119">
        <v>2024</v>
      </c>
      <c r="B24" s="121">
        <f>'Mensuel corrigé'!CI16</f>
        <v>12962899.490000047</v>
      </c>
      <c r="C24" s="121">
        <f>'Mensuel corrigé'!CJ16</f>
        <v>16103762.930000005</v>
      </c>
      <c r="D24" s="121">
        <f>'Mensuel corrigé'!CK16</f>
        <v>17827277.289999999</v>
      </c>
      <c r="E24" s="121">
        <f>'Mensuel corrigé'!CL16</f>
        <v>17300903.719999999</v>
      </c>
      <c r="F24" s="121">
        <f>'Mensuel corrigé'!CM16</f>
        <v>14981691.149999995</v>
      </c>
      <c r="G24" s="121">
        <f>'Mensuel corrigé'!CN16</f>
        <v>16989250.59</v>
      </c>
      <c r="H24" s="121">
        <f>'Mensuel corrigé'!CO16</f>
        <v>19694482.640000008</v>
      </c>
      <c r="I24" s="121">
        <f>'Mensuel corrigé'!CP16</f>
        <v>10091984.969999997</v>
      </c>
      <c r="J24" s="121">
        <f>'Mensuel corrigé'!CQ16</f>
        <v>13236609.48</v>
      </c>
      <c r="K24" s="121">
        <f>'Mensuel corrigé'!CR16</f>
        <v>18783601.810000006</v>
      </c>
      <c r="L24" s="121">
        <f>'Mensuel corrigé'!CS16</f>
        <v>16516290.180000009</v>
      </c>
      <c r="M24" s="121">
        <f>'Mensuel corrigé'!CT16</f>
        <v>19643588.020000007</v>
      </c>
    </row>
    <row r="25" spans="1:21">
      <c r="A25" s="119">
        <v>2025</v>
      </c>
      <c r="B25" s="121">
        <f>'Mensuel corrigé'!CU16</f>
        <v>13854606.119999999</v>
      </c>
      <c r="C25" s="121">
        <f>'Mensuel corrigé'!CV16</f>
        <v>16824451.350000001</v>
      </c>
      <c r="D25" s="121">
        <f>'Mensuel corrigé'!CW16</f>
        <v>18673924.200000003</v>
      </c>
      <c r="E25" s="121">
        <f>'Mensuel corrigé'!CX16</f>
        <v>18240020.550000001</v>
      </c>
      <c r="F25" s="121">
        <f>'Mensuel corrigé'!CY16</f>
        <v>16743256.379999999</v>
      </c>
      <c r="G25" s="121"/>
      <c r="H25" s="121"/>
      <c r="I25" s="121"/>
      <c r="J25" s="121"/>
      <c r="K25" s="121"/>
      <c r="L25" s="121"/>
      <c r="M25" s="121"/>
      <c r="P25" s="133" t="s">
        <v>94</v>
      </c>
      <c r="Q25" s="125" t="s">
        <v>95</v>
      </c>
      <c r="R25" s="125"/>
      <c r="S25" s="125"/>
      <c r="T25" s="125"/>
      <c r="U25" s="125"/>
    </row>
    <row r="27" spans="1:21">
      <c r="A27" s="125" t="s">
        <v>55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Q27" s="119"/>
      <c r="R27" s="121" t="s">
        <v>79</v>
      </c>
      <c r="S27" s="121" t="s">
        <v>80</v>
      </c>
      <c r="T27" s="121" t="s">
        <v>81</v>
      </c>
      <c r="U27" s="121" t="s">
        <v>82</v>
      </c>
    </row>
    <row r="28" spans="1:21">
      <c r="A28" s="123"/>
      <c r="Q28" s="119">
        <v>2017</v>
      </c>
      <c r="R28" s="132"/>
      <c r="S28" s="132"/>
      <c r="T28" s="132"/>
      <c r="U28" s="132"/>
    </row>
    <row r="29" spans="1:21">
      <c r="A29" s="119"/>
      <c r="B29" s="121" t="s">
        <v>35</v>
      </c>
      <c r="C29" s="121" t="s">
        <v>36</v>
      </c>
      <c r="D29" s="121" t="s">
        <v>37</v>
      </c>
      <c r="E29" s="121" t="s">
        <v>38</v>
      </c>
      <c r="F29" s="121" t="s">
        <v>39</v>
      </c>
      <c r="G29" s="121" t="s">
        <v>40</v>
      </c>
      <c r="H29" s="121" t="s">
        <v>41</v>
      </c>
      <c r="I29" s="121" t="s">
        <v>42</v>
      </c>
      <c r="J29" s="121" t="s">
        <v>43</v>
      </c>
      <c r="K29" s="121" t="s">
        <v>44</v>
      </c>
      <c r="L29" s="121" t="s">
        <v>45</v>
      </c>
      <c r="M29" s="121" t="s">
        <v>46</v>
      </c>
      <c r="Q29" s="119">
        <v>2018</v>
      </c>
      <c r="R29" s="411">
        <f t="shared" ref="R29:U35" si="4">R16/R15-1</f>
        <v>-3.4913671233580024E-2</v>
      </c>
      <c r="S29" s="122">
        <f t="shared" si="4"/>
        <v>-1.6810910053387529E-3</v>
      </c>
      <c r="T29" s="122">
        <f t="shared" si="4"/>
        <v>1.2592262447835845E-2</v>
      </c>
      <c r="U29" s="122">
        <f t="shared" si="4"/>
        <v>2.0666790333192742E-2</v>
      </c>
    </row>
    <row r="30" spans="1:21">
      <c r="A30" s="119">
        <v>2017</v>
      </c>
      <c r="B30" s="121">
        <f t="shared" ref="B30:M30" si="5">B17+B4</f>
        <v>60329417.15532995</v>
      </c>
      <c r="C30" s="121">
        <f t="shared" si="5"/>
        <v>66531362.502609909</v>
      </c>
      <c r="D30" s="121">
        <f t="shared" si="5"/>
        <v>78286046.739139855</v>
      </c>
      <c r="E30" s="121">
        <f t="shared" si="5"/>
        <v>62143472.993719935</v>
      </c>
      <c r="F30" s="121">
        <f t="shared" si="5"/>
        <v>70736582.041569874</v>
      </c>
      <c r="G30" s="121">
        <f t="shared" si="5"/>
        <v>74958223.517369822</v>
      </c>
      <c r="H30" s="121">
        <f t="shared" si="5"/>
        <v>71171879.465619877</v>
      </c>
      <c r="I30" s="121">
        <f t="shared" si="5"/>
        <v>30098768.593780033</v>
      </c>
      <c r="J30" s="121">
        <f t="shared" si="5"/>
        <v>54756332.417619981</v>
      </c>
      <c r="K30" s="121">
        <f t="shared" si="5"/>
        <v>74345309.543869853</v>
      </c>
      <c r="L30" s="121">
        <f t="shared" si="5"/>
        <v>68703887.403339893</v>
      </c>
      <c r="M30" s="121">
        <f t="shared" si="5"/>
        <v>70110830.67084989</v>
      </c>
      <c r="Q30" s="119">
        <v>2019</v>
      </c>
      <c r="R30" s="411">
        <f t="shared" si="4"/>
        <v>2.4597076911467841E-3</v>
      </c>
      <c r="S30" s="122">
        <f t="shared" si="4"/>
        <v>-0.15908214315582425</v>
      </c>
      <c r="T30" s="122">
        <f t="shared" si="4"/>
        <v>-2.0501636102366882E-2</v>
      </c>
      <c r="U30" s="122">
        <f t="shared" si="4"/>
        <v>-0.10572501497082509</v>
      </c>
    </row>
    <row r="31" spans="1:21">
      <c r="A31" s="119">
        <v>2018</v>
      </c>
      <c r="B31" s="121">
        <f t="shared" ref="B31:M31" si="6">B18+B5</f>
        <v>58198493.03997995</v>
      </c>
      <c r="C31" s="121">
        <f t="shared" si="6"/>
        <v>67219192.725129932</v>
      </c>
      <c r="D31" s="121">
        <f t="shared" si="6"/>
        <v>72566711.780529872</v>
      </c>
      <c r="E31" s="121">
        <f t="shared" si="6"/>
        <v>68877047.749899894</v>
      </c>
      <c r="F31" s="121">
        <f t="shared" si="6"/>
        <v>63065614.163619921</v>
      </c>
      <c r="G31" s="121">
        <f t="shared" si="6"/>
        <v>75546221.578499854</v>
      </c>
      <c r="H31" s="121">
        <f t="shared" si="6"/>
        <v>76493251.930939838</v>
      </c>
      <c r="I31" s="121">
        <f t="shared" si="6"/>
        <v>29806440.974600036</v>
      </c>
      <c r="J31" s="121">
        <f t="shared" si="6"/>
        <v>51692020.258590013</v>
      </c>
      <c r="K31" s="121">
        <f t="shared" si="6"/>
        <v>78001309.491829857</v>
      </c>
      <c r="L31" s="121">
        <f t="shared" si="6"/>
        <v>68976167.444339901</v>
      </c>
      <c r="M31" s="121">
        <f t="shared" si="6"/>
        <v>70587884.2800899</v>
      </c>
      <c r="Q31" s="119">
        <v>2020</v>
      </c>
      <c r="R31" s="411">
        <f t="shared" si="4"/>
        <v>-0.13052849582951853</v>
      </c>
      <c r="S31" s="122">
        <f t="shared" si="4"/>
        <v>-0.28633891310779858</v>
      </c>
      <c r="T31" s="122">
        <f t="shared" si="4"/>
        <v>0.33218236884737351</v>
      </c>
      <c r="U31" s="122">
        <f t="shared" si="4"/>
        <v>0.36582214121739254</v>
      </c>
    </row>
    <row r="32" spans="1:21">
      <c r="A32" s="119">
        <v>2019</v>
      </c>
      <c r="B32" s="121">
        <f t="shared" ref="B32:M32" si="7">B19+B6</f>
        <v>56899838.527049959</v>
      </c>
      <c r="C32" s="121">
        <f t="shared" si="7"/>
        <v>65442802.773759931</v>
      </c>
      <c r="D32" s="121">
        <f t="shared" si="7"/>
        <v>76128739.990199924</v>
      </c>
      <c r="E32" s="121">
        <f t="shared" si="7"/>
        <v>58693224.236750007</v>
      </c>
      <c r="F32" s="121">
        <f t="shared" si="7"/>
        <v>58600376.462529995</v>
      </c>
      <c r="G32" s="121">
        <f t="shared" si="7"/>
        <v>57187506.525820032</v>
      </c>
      <c r="H32" s="121">
        <f t="shared" si="7"/>
        <v>75177953.989520043</v>
      </c>
      <c r="I32" s="121">
        <f t="shared" si="7"/>
        <v>28707440.063379996</v>
      </c>
      <c r="J32" s="121">
        <f t="shared" si="7"/>
        <v>50867230.50074932</v>
      </c>
      <c r="K32" s="121">
        <f t="shared" si="7"/>
        <v>70980849.623518974</v>
      </c>
      <c r="L32" s="121">
        <f t="shared" si="7"/>
        <v>57276957.649099305</v>
      </c>
      <c r="M32" s="121">
        <f t="shared" si="7"/>
        <v>66305452.871919356</v>
      </c>
      <c r="Q32" s="119">
        <v>2021</v>
      </c>
      <c r="R32" s="411">
        <f t="shared" si="4"/>
        <v>0.4227665813268533</v>
      </c>
      <c r="S32" s="122">
        <f t="shared" si="4"/>
        <v>1.1944538621132081</v>
      </c>
      <c r="T32" s="122">
        <f t="shared" si="4"/>
        <v>-1.4447338185819225E-2</v>
      </c>
      <c r="U32" s="122">
        <f t="shared" si="4"/>
        <v>-2.1904954355230766E-3</v>
      </c>
    </row>
    <row r="33" spans="1:21">
      <c r="A33" s="119">
        <v>2020</v>
      </c>
      <c r="B33" s="121">
        <f t="shared" ref="B33:M33" si="8">B20+B7</f>
        <v>52059717.608339228</v>
      </c>
      <c r="C33" s="121">
        <f t="shared" si="8"/>
        <v>68868101.946828753</v>
      </c>
      <c r="D33" s="121">
        <f t="shared" si="8"/>
        <v>51637390.870719492</v>
      </c>
      <c r="E33" s="121">
        <f t="shared" si="8"/>
        <v>2838029.6733499952</v>
      </c>
      <c r="F33" s="121">
        <f t="shared" si="8"/>
        <v>32343015.061779816</v>
      </c>
      <c r="G33" s="121">
        <f t="shared" si="8"/>
        <v>89339331.889289826</v>
      </c>
      <c r="H33" s="121">
        <f t="shared" si="8"/>
        <v>93744155.38395007</v>
      </c>
      <c r="I33" s="121">
        <f t="shared" si="8"/>
        <v>40566197.317229815</v>
      </c>
      <c r="J33" s="121">
        <f t="shared" si="8"/>
        <v>71848365.26204893</v>
      </c>
      <c r="K33" s="121">
        <f t="shared" si="8"/>
        <v>86939666.671589747</v>
      </c>
      <c r="L33" s="121">
        <f t="shared" si="8"/>
        <v>83415377.716709465</v>
      </c>
      <c r="M33" s="121">
        <f t="shared" si="8"/>
        <v>95383764.184549719</v>
      </c>
      <c r="Q33" s="119">
        <v>2022</v>
      </c>
      <c r="R33" s="411">
        <f t="shared" si="4"/>
        <v>5.7579209735130199E-3</v>
      </c>
      <c r="S33" s="122">
        <f t="shared" si="4"/>
        <v>-4.0001318081690496E-3</v>
      </c>
      <c r="T33" s="122">
        <f t="shared" si="4"/>
        <v>-6.361376286529441E-3</v>
      </c>
      <c r="U33" s="122">
        <f t="shared" si="4"/>
        <v>1.0639661395221101E-2</v>
      </c>
    </row>
    <row r="34" spans="1:21">
      <c r="A34" s="119">
        <v>2021</v>
      </c>
      <c r="B34" s="121">
        <f t="shared" ref="B34:M34" si="9">B21+B8</f>
        <v>63494697.472099118</v>
      </c>
      <c r="C34" s="121">
        <f t="shared" si="9"/>
        <v>83271376.529479563</v>
      </c>
      <c r="D34" s="121">
        <f t="shared" si="9"/>
        <v>98753940.492010266</v>
      </c>
      <c r="E34" s="121">
        <f t="shared" si="9"/>
        <v>82371171.997149348</v>
      </c>
      <c r="F34" s="121">
        <f t="shared" si="9"/>
        <v>99773857.717469826</v>
      </c>
      <c r="G34" s="121">
        <f t="shared" si="9"/>
        <v>91109191.6806297</v>
      </c>
      <c r="H34" s="121">
        <f t="shared" si="9"/>
        <v>92462121.846109942</v>
      </c>
      <c r="I34" s="121">
        <f t="shared" si="9"/>
        <v>36131828.593309946</v>
      </c>
      <c r="J34" s="121">
        <f t="shared" si="9"/>
        <v>74586322.805439234</v>
      </c>
      <c r="K34" s="121">
        <f t="shared" si="9"/>
        <v>90485709.757319808</v>
      </c>
      <c r="L34" s="121">
        <f t="shared" si="9"/>
        <v>82497313.295809358</v>
      </c>
      <c r="M34" s="121">
        <f t="shared" si="9"/>
        <v>92173685.87249963</v>
      </c>
      <c r="Q34" s="119">
        <v>2023</v>
      </c>
      <c r="R34" s="411">
        <f t="shared" si="4"/>
        <v>4.7695440716529092E-2</v>
      </c>
      <c r="S34" s="122">
        <f t="shared" si="4"/>
        <v>-2.0329968283782196E-2</v>
      </c>
      <c r="T34" s="122">
        <f t="shared" si="4"/>
        <v>2.4825366909202229E-2</v>
      </c>
      <c r="U34" s="122">
        <f t="shared" si="4"/>
        <v>6.3149072389747873E-2</v>
      </c>
    </row>
    <row r="35" spans="1:21">
      <c r="A35" s="119">
        <v>2022</v>
      </c>
      <c r="B35" s="121">
        <f t="shared" ref="B35:M35" si="10">B22+B9</f>
        <v>63943278.730379276</v>
      </c>
      <c r="C35" s="121">
        <f t="shared" si="10"/>
        <v>81822534.74621959</v>
      </c>
      <c r="D35" s="121">
        <f t="shared" si="10"/>
        <v>101167885.85785995</v>
      </c>
      <c r="E35" s="121">
        <f t="shared" si="10"/>
        <v>83868082.464769438</v>
      </c>
      <c r="F35" s="121">
        <f t="shared" si="10"/>
        <v>91108178.886599869</v>
      </c>
      <c r="G35" s="121">
        <f t="shared" si="10"/>
        <v>97184907.141159937</v>
      </c>
      <c r="H35" s="121">
        <f t="shared" si="10"/>
        <v>86313505.94624947</v>
      </c>
      <c r="I35" s="121">
        <f t="shared" si="10"/>
        <v>38739280.385569938</v>
      </c>
      <c r="J35" s="121">
        <f t="shared" si="10"/>
        <v>76834980.740929306</v>
      </c>
      <c r="K35" s="121">
        <f t="shared" si="10"/>
        <v>92147235.081699684</v>
      </c>
      <c r="L35" s="121">
        <f t="shared" si="10"/>
        <v>84060503.097889364</v>
      </c>
      <c r="M35" s="121">
        <f t="shared" si="10"/>
        <v>91770148.345679656</v>
      </c>
      <c r="Q35" s="119">
        <v>2024</v>
      </c>
      <c r="R35" s="411">
        <f>R22/R21-1</f>
        <v>-4.5399694650264388E-3</v>
      </c>
      <c r="S35" s="122">
        <f>S22/S21-1</f>
        <v>1.3442276247932039E-2</v>
      </c>
      <c r="T35" s="122">
        <f>T22/T21-1</f>
        <v>5.847939414533565E-2</v>
      </c>
      <c r="U35" s="122">
        <f t="shared" si="4"/>
        <v>-3.0216182039998207E-3</v>
      </c>
    </row>
    <row r="36" spans="1:21">
      <c r="A36" s="119">
        <v>2023</v>
      </c>
      <c r="B36" s="121">
        <f t="shared" ref="B36:M36" si="11">B23+B10</f>
        <v>73433478.623879537</v>
      </c>
      <c r="C36" s="121">
        <f t="shared" si="11"/>
        <v>84127054.6155494</v>
      </c>
      <c r="D36" s="121">
        <f t="shared" si="11"/>
        <v>101150777.71254981</v>
      </c>
      <c r="E36" s="121">
        <f t="shared" si="11"/>
        <v>81106390.580619514</v>
      </c>
      <c r="F36" s="121">
        <f t="shared" si="11"/>
        <v>82927865.228049636</v>
      </c>
      <c r="G36" s="121">
        <f t="shared" si="11"/>
        <v>102593884.76032992</v>
      </c>
      <c r="H36" s="121">
        <f t="shared" si="11"/>
        <v>91844883.116379663</v>
      </c>
      <c r="I36" s="121">
        <f t="shared" si="11"/>
        <v>39657333.211259924</v>
      </c>
      <c r="J36" s="121">
        <f t="shared" si="11"/>
        <v>75397488.637169689</v>
      </c>
      <c r="K36" s="121">
        <f t="shared" si="11"/>
        <v>102008877.8803044</v>
      </c>
      <c r="L36" s="121">
        <f t="shared" si="11"/>
        <v>90545610.080000058</v>
      </c>
      <c r="M36" s="121">
        <f t="shared" si="11"/>
        <v>92345953.520000011</v>
      </c>
      <c r="Q36" s="119">
        <v>2025</v>
      </c>
      <c r="R36" s="411">
        <f>R23/R22-1</f>
        <v>2.2149932186674715E-2</v>
      </c>
      <c r="S36" s="132"/>
      <c r="T36" s="132"/>
      <c r="U36" s="132"/>
    </row>
    <row r="37" spans="1:21">
      <c r="A37" s="119">
        <v>2024</v>
      </c>
      <c r="B37" s="121">
        <f t="shared" ref="B37:M37" si="12">B24+B11</f>
        <v>71813161.859999761</v>
      </c>
      <c r="C37" s="121">
        <f t="shared" si="12"/>
        <v>93191105.100000009</v>
      </c>
      <c r="D37" s="121">
        <f t="shared" si="12"/>
        <v>92532502.540000021</v>
      </c>
      <c r="E37" s="121">
        <f t="shared" si="12"/>
        <v>93183383.449999988</v>
      </c>
      <c r="F37" s="121">
        <f t="shared" si="12"/>
        <v>82382713.759999976</v>
      </c>
      <c r="G37" s="121">
        <f t="shared" si="12"/>
        <v>94646132.480000004</v>
      </c>
      <c r="H37" s="121">
        <f t="shared" si="12"/>
        <v>104936102.96000001</v>
      </c>
      <c r="I37" s="121">
        <f t="shared" si="12"/>
        <v>38421769.93999999</v>
      </c>
      <c r="J37" s="121">
        <f t="shared" si="12"/>
        <v>75641201.459999993</v>
      </c>
      <c r="K37" s="121">
        <f t="shared" si="12"/>
        <v>103277150.92999998</v>
      </c>
      <c r="L37" s="121">
        <f t="shared" si="12"/>
        <v>85427796.079999998</v>
      </c>
      <c r="M37" s="121">
        <f t="shared" si="12"/>
        <v>95334634.110000029</v>
      </c>
    </row>
    <row r="38" spans="1:21">
      <c r="A38" s="119">
        <v>2025</v>
      </c>
      <c r="B38" s="121">
        <f>B25+B12</f>
        <v>75255286.940000027</v>
      </c>
      <c r="C38" s="121">
        <f>C25+C12</f>
        <v>90650480.870000035</v>
      </c>
      <c r="D38" s="121">
        <f>D25+D12</f>
        <v>97335423.670000002</v>
      </c>
      <c r="E38" s="121">
        <f>E25+E12</f>
        <v>94861233.269999996</v>
      </c>
      <c r="F38" s="121">
        <f>F25+F12</f>
        <v>90149038.909999996</v>
      </c>
      <c r="G38" s="121"/>
      <c r="H38" s="121"/>
      <c r="I38" s="121"/>
      <c r="J38" s="121"/>
      <c r="K38" s="121"/>
      <c r="L38" s="121"/>
      <c r="M38" s="121"/>
      <c r="Q38" s="401" t="s">
        <v>74</v>
      </c>
      <c r="R38" s="399"/>
      <c r="S38" s="399"/>
      <c r="T38" s="399"/>
      <c r="U38" s="399"/>
    </row>
    <row r="40" spans="1:21">
      <c r="Q40" s="119"/>
      <c r="R40" s="121" t="s">
        <v>79</v>
      </c>
      <c r="S40" s="121" t="s">
        <v>80</v>
      </c>
      <c r="T40" s="121" t="s">
        <v>81</v>
      </c>
      <c r="U40" s="121" t="s">
        <v>82</v>
      </c>
    </row>
    <row r="41" spans="1:21">
      <c r="A41" s="400" t="s">
        <v>74</v>
      </c>
      <c r="B41" s="399"/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Q41" s="119">
        <v>2017</v>
      </c>
      <c r="R41" s="132">
        <f>B44+C44+D44</f>
        <v>0</v>
      </c>
      <c r="S41" s="132">
        <f>G44+F44+E44</f>
        <v>0</v>
      </c>
      <c r="T41" s="132">
        <f>J44+I44+H44</f>
        <v>0</v>
      </c>
      <c r="U41" s="132">
        <f>K44+L44+M44</f>
        <v>782172113.04481888</v>
      </c>
    </row>
    <row r="42" spans="1:21">
      <c r="Q42" s="119">
        <v>2018</v>
      </c>
      <c r="R42" s="409">
        <f>D45</f>
        <v>775009684.19337893</v>
      </c>
      <c r="S42" s="132">
        <f t="shared" ref="S42:S48" si="13">G45</f>
        <v>774660289.13273895</v>
      </c>
      <c r="T42" s="132">
        <f t="shared" ref="T42:T48" si="14">J45</f>
        <v>776625021.8198489</v>
      </c>
      <c r="U42" s="132">
        <f t="shared" ref="U42:U48" si="15">M45</f>
        <v>781030355.41804886</v>
      </c>
    </row>
    <row r="43" spans="1:21">
      <c r="A43" s="119"/>
      <c r="B43" s="121" t="s">
        <v>35</v>
      </c>
      <c r="C43" s="121" t="s">
        <v>36</v>
      </c>
      <c r="D43" s="121" t="s">
        <v>37</v>
      </c>
      <c r="E43" s="121" t="s">
        <v>38</v>
      </c>
      <c r="F43" s="121" t="s">
        <v>39</v>
      </c>
      <c r="G43" s="121" t="s">
        <v>40</v>
      </c>
      <c r="H43" s="121" t="s">
        <v>41</v>
      </c>
      <c r="I43" s="121" t="s">
        <v>42</v>
      </c>
      <c r="J43" s="121" t="s">
        <v>43</v>
      </c>
      <c r="K43" s="121" t="s">
        <v>44</v>
      </c>
      <c r="L43" s="121" t="s">
        <v>45</v>
      </c>
      <c r="M43" s="121" t="s">
        <v>46</v>
      </c>
      <c r="Q43" s="119">
        <v>2019</v>
      </c>
      <c r="R43" s="409">
        <f t="shared" ref="R43:R49" si="16">D46</f>
        <v>781517339.16341901</v>
      </c>
      <c r="S43" s="132">
        <f t="shared" si="13"/>
        <v>748509562.8964994</v>
      </c>
      <c r="T43" s="132">
        <f t="shared" si="14"/>
        <v>745270474.28601897</v>
      </c>
      <c r="U43" s="132">
        <f t="shared" si="15"/>
        <v>722268373.21429706</v>
      </c>
    </row>
    <row r="44" spans="1:21">
      <c r="A44" s="119">
        <v>2017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>
        <f>SUM(B30:M30)</f>
        <v>782172113.04481888</v>
      </c>
      <c r="Q44" s="119">
        <v>2020</v>
      </c>
      <c r="R44" s="409">
        <f t="shared" si="16"/>
        <v>696362202.34917462</v>
      </c>
      <c r="S44" s="132">
        <f t="shared" si="13"/>
        <v>646401471.74849427</v>
      </c>
      <c r="T44" s="132">
        <f t="shared" si="14"/>
        <v>697807565.15807378</v>
      </c>
      <c r="U44" s="132">
        <f t="shared" si="15"/>
        <v>768983113.58638501</v>
      </c>
    </row>
    <row r="45" spans="1:21">
      <c r="A45" s="119">
        <v>2018</v>
      </c>
      <c r="B45" s="121">
        <f t="shared" ref="B45:B52" si="17">M44+B31-B30</f>
        <v>780041188.92946887</v>
      </c>
      <c r="C45" s="121">
        <f t="shared" ref="C45:M45" si="18">B45+C31-C30</f>
        <v>780729019.15198898</v>
      </c>
      <c r="D45" s="121">
        <f t="shared" si="18"/>
        <v>775009684.19337893</v>
      </c>
      <c r="E45" s="121">
        <f t="shared" si="18"/>
        <v>781743258.94955885</v>
      </c>
      <c r="F45" s="121">
        <f t="shared" si="18"/>
        <v>774072291.0716089</v>
      </c>
      <c r="G45" s="121">
        <f t="shared" si="18"/>
        <v>774660289.13273895</v>
      </c>
      <c r="H45" s="121">
        <f t="shared" si="18"/>
        <v>779981661.59805882</v>
      </c>
      <c r="I45" s="121">
        <f t="shared" si="18"/>
        <v>779689333.97887886</v>
      </c>
      <c r="J45" s="121">
        <f t="shared" si="18"/>
        <v>776625021.8198489</v>
      </c>
      <c r="K45" s="121">
        <f t="shared" si="18"/>
        <v>780281021.76780891</v>
      </c>
      <c r="L45" s="121">
        <f t="shared" si="18"/>
        <v>780553301.80880892</v>
      </c>
      <c r="M45" s="121">
        <f t="shared" si="18"/>
        <v>781030355.41804886</v>
      </c>
      <c r="Q45" s="119">
        <v>2021</v>
      </c>
      <c r="R45" s="409">
        <f t="shared" si="16"/>
        <v>841937917.65408659</v>
      </c>
      <c r="S45" s="132">
        <f t="shared" si="13"/>
        <v>990671762.42491579</v>
      </c>
      <c r="T45" s="132">
        <f t="shared" si="14"/>
        <v>987693317.70654595</v>
      </c>
      <c r="U45" s="132">
        <f t="shared" si="15"/>
        <v>987111218.05932581</v>
      </c>
    </row>
    <row r="46" spans="1:21">
      <c r="A46" s="119">
        <v>2019</v>
      </c>
      <c r="B46" s="121">
        <f t="shared" si="17"/>
        <v>779731700.90511894</v>
      </c>
      <c r="C46" s="121">
        <f t="shared" ref="C46:M46" si="19">B46+C32-C31</f>
        <v>777955310.95374894</v>
      </c>
      <c r="D46" s="121">
        <f t="shared" si="19"/>
        <v>781517339.16341901</v>
      </c>
      <c r="E46" s="121">
        <f t="shared" si="19"/>
        <v>771333515.65026915</v>
      </c>
      <c r="F46" s="121">
        <f t="shared" si="19"/>
        <v>766868277.94917929</v>
      </c>
      <c r="G46" s="121">
        <f t="shared" si="19"/>
        <v>748509562.8964994</v>
      </c>
      <c r="H46" s="121">
        <f t="shared" si="19"/>
        <v>747194264.95507967</v>
      </c>
      <c r="I46" s="121">
        <f t="shared" si="19"/>
        <v>746095264.0438596</v>
      </c>
      <c r="J46" s="121">
        <f t="shared" si="19"/>
        <v>745270474.28601897</v>
      </c>
      <c r="K46" s="121">
        <f t="shared" si="19"/>
        <v>738250014.41770804</v>
      </c>
      <c r="L46" s="121">
        <f t="shared" si="19"/>
        <v>726550804.62246752</v>
      </c>
      <c r="M46" s="121">
        <f t="shared" si="19"/>
        <v>722268373.21429706</v>
      </c>
      <c r="Q46" s="119">
        <v>2022</v>
      </c>
      <c r="R46" s="409">
        <f t="shared" si="16"/>
        <v>988524902.90019572</v>
      </c>
      <c r="S46" s="132">
        <f t="shared" si="13"/>
        <v>987431849.9974761</v>
      </c>
      <c r="T46" s="132">
        <f t="shared" si="14"/>
        <v>986139343.82536554</v>
      </c>
      <c r="U46" s="132">
        <f t="shared" si="15"/>
        <v>988960521.42500532</v>
      </c>
    </row>
    <row r="47" spans="1:21">
      <c r="A47" s="119">
        <v>2020</v>
      </c>
      <c r="B47" s="121">
        <f t="shared" si="17"/>
        <v>717428252.29558635</v>
      </c>
      <c r="C47" s="121">
        <f t="shared" ref="C47:M47" si="20">B47+C33-C32</f>
        <v>720853551.46865511</v>
      </c>
      <c r="D47" s="121">
        <f t="shared" si="20"/>
        <v>696362202.34917462</v>
      </c>
      <c r="E47" s="121">
        <f t="shared" si="20"/>
        <v>640507007.78577459</v>
      </c>
      <c r="F47" s="121">
        <f t="shared" si="20"/>
        <v>614249646.38502443</v>
      </c>
      <c r="G47" s="121">
        <f t="shared" si="20"/>
        <v>646401471.74849427</v>
      </c>
      <c r="H47" s="121">
        <f t="shared" si="20"/>
        <v>664967673.14292431</v>
      </c>
      <c r="I47" s="121">
        <f t="shared" si="20"/>
        <v>676826430.39677417</v>
      </c>
      <c r="J47" s="121">
        <f t="shared" si="20"/>
        <v>697807565.15807378</v>
      </c>
      <c r="K47" s="121">
        <f t="shared" si="20"/>
        <v>713766382.20614457</v>
      </c>
      <c r="L47" s="121">
        <f t="shared" si="20"/>
        <v>739904802.27375472</v>
      </c>
      <c r="M47" s="121">
        <f t="shared" si="20"/>
        <v>768983113.58638501</v>
      </c>
      <c r="Q47" s="119">
        <v>2023</v>
      </c>
      <c r="R47" s="409">
        <f t="shared" si="16"/>
        <v>1000738133.0425254</v>
      </c>
      <c r="S47" s="132">
        <f t="shared" si="13"/>
        <v>995205105.11899507</v>
      </c>
      <c r="T47" s="132">
        <f t="shared" si="14"/>
        <v>1000217043.0110555</v>
      </c>
      <c r="U47" s="132">
        <f t="shared" si="15"/>
        <v>1017139597.966091</v>
      </c>
    </row>
    <row r="48" spans="1:21">
      <c r="A48" s="119">
        <v>2021</v>
      </c>
      <c r="B48" s="121">
        <f t="shared" si="17"/>
        <v>780418093.45014489</v>
      </c>
      <c r="C48" s="121">
        <f t="shared" ref="C48:M48" si="21">B48+C34-C33</f>
        <v>794821368.03279579</v>
      </c>
      <c r="D48" s="121">
        <f t="shared" si="21"/>
        <v>841937917.65408659</v>
      </c>
      <c r="E48" s="121">
        <f t="shared" si="21"/>
        <v>921471059.97788596</v>
      </c>
      <c r="F48" s="121">
        <f t="shared" si="21"/>
        <v>988901902.63357592</v>
      </c>
      <c r="G48" s="121">
        <f t="shared" si="21"/>
        <v>990671762.42491579</v>
      </c>
      <c r="H48" s="121">
        <f t="shared" si="21"/>
        <v>989389728.88707554</v>
      </c>
      <c r="I48" s="121">
        <f t="shared" si="21"/>
        <v>984955360.16315567</v>
      </c>
      <c r="J48" s="121">
        <f t="shared" si="21"/>
        <v>987693317.70654595</v>
      </c>
      <c r="K48" s="121">
        <f t="shared" si="21"/>
        <v>991239360.79227602</v>
      </c>
      <c r="L48" s="121">
        <f t="shared" si="21"/>
        <v>990321296.37137592</v>
      </c>
      <c r="M48" s="121">
        <f t="shared" si="21"/>
        <v>987111218.05932581</v>
      </c>
      <c r="Q48" s="119">
        <v>2024</v>
      </c>
      <c r="R48" s="409">
        <f t="shared" si="16"/>
        <v>1015965056.5141121</v>
      </c>
      <c r="S48" s="132">
        <f t="shared" si="13"/>
        <v>1019549145.6351128</v>
      </c>
      <c r="T48" s="132">
        <f t="shared" si="14"/>
        <v>1031648515.0303034</v>
      </c>
      <c r="U48" s="132">
        <f t="shared" si="15"/>
        <v>1030787654.6699989</v>
      </c>
    </row>
    <row r="49" spans="1:21">
      <c r="A49" s="119">
        <v>2022</v>
      </c>
      <c r="B49" s="121">
        <f t="shared" si="17"/>
        <v>987559799.31760597</v>
      </c>
      <c r="C49" s="121">
        <f t="shared" ref="C49:M49" si="22">B49+C35-C34</f>
        <v>986110957.5343461</v>
      </c>
      <c r="D49" s="121">
        <f t="shared" si="22"/>
        <v>988524902.90019572</v>
      </c>
      <c r="E49" s="121">
        <f t="shared" si="22"/>
        <v>990021813.36781585</v>
      </c>
      <c r="F49" s="121">
        <f t="shared" si="22"/>
        <v>981356134.53694594</v>
      </c>
      <c r="G49" s="121">
        <f t="shared" si="22"/>
        <v>987431849.9974761</v>
      </c>
      <c r="H49" s="121">
        <f t="shared" si="22"/>
        <v>981283234.0976156</v>
      </c>
      <c r="I49" s="121">
        <f t="shared" si="22"/>
        <v>983890685.88987553</v>
      </c>
      <c r="J49" s="121">
        <f t="shared" si="22"/>
        <v>986139343.82536554</v>
      </c>
      <c r="K49" s="121">
        <f t="shared" si="22"/>
        <v>987800869.14974535</v>
      </c>
      <c r="L49" s="121">
        <f t="shared" si="22"/>
        <v>989364058.95182526</v>
      </c>
      <c r="M49" s="121">
        <f t="shared" si="22"/>
        <v>988960521.42500532</v>
      </c>
      <c r="Q49" s="119">
        <v>2025</v>
      </c>
      <c r="R49" s="409">
        <f t="shared" si="16"/>
        <v>1036492076.6499991</v>
      </c>
      <c r="S49" s="132"/>
      <c r="T49" s="132"/>
      <c r="U49" s="132"/>
    </row>
    <row r="50" spans="1:21">
      <c r="A50" s="119">
        <v>2023</v>
      </c>
      <c r="B50" s="121">
        <f t="shared" si="17"/>
        <v>998450721.31850564</v>
      </c>
      <c r="C50" s="121">
        <f t="shared" ref="C50:M50" si="23">B50+C36-C35</f>
        <v>1000755241.1878355</v>
      </c>
      <c r="D50" s="121">
        <f t="shared" si="23"/>
        <v>1000738133.0425254</v>
      </c>
      <c r="E50" s="121">
        <f t="shared" si="23"/>
        <v>997976441.15837538</v>
      </c>
      <c r="F50" s="121">
        <f t="shared" si="23"/>
        <v>989796127.49982512</v>
      </c>
      <c r="G50" s="121">
        <f t="shared" si="23"/>
        <v>995205105.11899507</v>
      </c>
      <c r="H50" s="121">
        <f t="shared" si="23"/>
        <v>1000736482.2891252</v>
      </c>
      <c r="I50" s="121">
        <f t="shared" si="23"/>
        <v>1001654535.1148152</v>
      </c>
      <c r="J50" s="121">
        <f t="shared" si="23"/>
        <v>1000217043.0110555</v>
      </c>
      <c r="K50" s="121">
        <f t="shared" si="23"/>
        <v>1010078685.8096601</v>
      </c>
      <c r="L50" s="121">
        <f t="shared" si="23"/>
        <v>1016563792.7917707</v>
      </c>
      <c r="M50" s="121">
        <f t="shared" si="23"/>
        <v>1017139597.966091</v>
      </c>
    </row>
    <row r="51" spans="1:21">
      <c r="A51" s="119">
        <v>2024</v>
      </c>
      <c r="B51" s="121">
        <f t="shared" si="17"/>
        <v>1015519281.2022113</v>
      </c>
      <c r="C51" s="121">
        <f t="shared" ref="C51:M52" si="24">B51+C37-C36</f>
        <v>1024583331.6866618</v>
      </c>
      <c r="D51" s="121">
        <f t="shared" si="24"/>
        <v>1015965056.5141121</v>
      </c>
      <c r="E51" s="121">
        <f t="shared" si="24"/>
        <v>1028042049.3834925</v>
      </c>
      <c r="F51" s="121">
        <f t="shared" si="24"/>
        <v>1027496897.9154428</v>
      </c>
      <c r="G51" s="121">
        <f t="shared" si="24"/>
        <v>1019549145.6351128</v>
      </c>
      <c r="H51" s="121">
        <f t="shared" si="24"/>
        <v>1032640365.4787332</v>
      </c>
      <c r="I51" s="121">
        <f t="shared" si="24"/>
        <v>1031404802.2074732</v>
      </c>
      <c r="J51" s="121">
        <f t="shared" si="24"/>
        <v>1031648515.0303034</v>
      </c>
      <c r="K51" s="121">
        <f t="shared" si="24"/>
        <v>1032916788.079999</v>
      </c>
      <c r="L51" s="121">
        <f t="shared" si="24"/>
        <v>1027798974.0799989</v>
      </c>
      <c r="M51" s="121">
        <f t="shared" si="24"/>
        <v>1030787654.6699989</v>
      </c>
      <c r="P51" s="142" t="s">
        <v>92</v>
      </c>
      <c r="Q51" s="125" t="s">
        <v>75</v>
      </c>
      <c r="R51" s="124"/>
      <c r="S51" s="124"/>
      <c r="T51" s="124"/>
      <c r="U51" s="124"/>
    </row>
    <row r="52" spans="1:21">
      <c r="A52" s="119">
        <v>2025</v>
      </c>
      <c r="B52" s="121">
        <f t="shared" si="17"/>
        <v>1034229779.7499992</v>
      </c>
      <c r="C52" s="121">
        <f>B52+C38-C37</f>
        <v>1031689155.5199991</v>
      </c>
      <c r="D52" s="121">
        <f t="shared" si="24"/>
        <v>1036492076.6499991</v>
      </c>
      <c r="E52" s="121">
        <f t="shared" si="24"/>
        <v>1038169926.4699991</v>
      </c>
      <c r="F52" s="121">
        <f t="shared" si="24"/>
        <v>1045936251.6199992</v>
      </c>
      <c r="G52" s="121"/>
      <c r="H52" s="121"/>
      <c r="I52" s="121"/>
      <c r="J52" s="121"/>
      <c r="K52" s="121"/>
      <c r="L52" s="121"/>
      <c r="M52" s="121"/>
      <c r="Q52" s="123"/>
      <c r="R52" s="120"/>
      <c r="S52" s="120"/>
      <c r="T52" s="120"/>
      <c r="U52" s="120"/>
    </row>
    <row r="53" spans="1:21">
      <c r="Q53" s="119"/>
      <c r="R53" s="121" t="s">
        <v>79</v>
      </c>
      <c r="S53" s="121" t="s">
        <v>80</v>
      </c>
      <c r="T53" s="121" t="s">
        <v>81</v>
      </c>
      <c r="U53" s="121" t="s">
        <v>82</v>
      </c>
    </row>
    <row r="54" spans="1:21">
      <c r="A54" s="125" t="s">
        <v>75</v>
      </c>
      <c r="B54" s="124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Q54" s="119">
        <v>2017</v>
      </c>
      <c r="R54" s="121"/>
      <c r="S54" s="121"/>
      <c r="T54" s="121"/>
      <c r="U54" s="121"/>
    </row>
    <row r="55" spans="1:21">
      <c r="A55" s="123"/>
      <c r="Q55" s="119">
        <v>2018</v>
      </c>
      <c r="R55" s="121"/>
      <c r="S55" s="121"/>
      <c r="T55" s="121"/>
      <c r="U55" s="121"/>
    </row>
    <row r="56" spans="1:21">
      <c r="A56" s="119"/>
      <c r="B56" s="121" t="s">
        <v>35</v>
      </c>
      <c r="C56" s="121" t="s">
        <v>36</v>
      </c>
      <c r="D56" s="121" t="s">
        <v>37</v>
      </c>
      <c r="E56" s="121" t="s">
        <v>38</v>
      </c>
      <c r="F56" s="121" t="s">
        <v>39</v>
      </c>
      <c r="G56" s="121" t="s">
        <v>40</v>
      </c>
      <c r="H56" s="121" t="s">
        <v>41</v>
      </c>
      <c r="I56" s="121" t="s">
        <v>42</v>
      </c>
      <c r="J56" s="121" t="s">
        <v>43</v>
      </c>
      <c r="K56" s="121" t="s">
        <v>44</v>
      </c>
      <c r="L56" s="121" t="s">
        <v>45</v>
      </c>
      <c r="M56" s="121" t="s">
        <v>46</v>
      </c>
      <c r="Q56" s="119">
        <v>2019</v>
      </c>
      <c r="R56" s="411">
        <f>R43/R42-1</f>
        <v>8.3968692298512781E-3</v>
      </c>
      <c r="S56" s="122">
        <f>S43/S42-1</f>
        <v>-3.3757669785185795E-2</v>
      </c>
      <c r="T56" s="122">
        <f>T43/T42-1</f>
        <v>-4.0372826850669119E-2</v>
      </c>
      <c r="U56" s="122">
        <f>U43/U42-1</f>
        <v>-7.5236489588550337E-2</v>
      </c>
    </row>
    <row r="57" spans="1:21">
      <c r="A57" s="119">
        <v>2017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Q57" s="119">
        <v>2020</v>
      </c>
      <c r="R57" s="411">
        <f t="shared" ref="R57:U62" si="25">R44/R43-1</f>
        <v>-0.10896128920875814</v>
      </c>
      <c r="S57" s="122">
        <f t="shared" si="25"/>
        <v>-0.13641521258977451</v>
      </c>
      <c r="T57" s="122">
        <f t="shared" si="25"/>
        <v>-6.3685481668135813E-2</v>
      </c>
      <c r="U57" s="122">
        <f t="shared" si="25"/>
        <v>6.4677815206270584E-2</v>
      </c>
    </row>
    <row r="58" spans="1:21">
      <c r="A58" s="119">
        <v>2018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2">
        <f>M45/M44-1</f>
        <v>-1.4597268398197638E-3</v>
      </c>
      <c r="Q58" s="119">
        <v>2021</v>
      </c>
      <c r="R58" s="411">
        <f t="shared" si="25"/>
        <v>0.20905171879492168</v>
      </c>
      <c r="S58" s="122">
        <f t="shared" si="25"/>
        <v>0.53259515289342074</v>
      </c>
      <c r="T58" s="122">
        <f t="shared" si="25"/>
        <v>0.41542363113074665</v>
      </c>
      <c r="U58" s="122">
        <f t="shared" si="25"/>
        <v>0.28365786012599736</v>
      </c>
    </row>
    <row r="59" spans="1:21">
      <c r="A59" s="119">
        <v>2019</v>
      </c>
      <c r="B59" s="122">
        <f t="shared" ref="B59:M65" si="26">B46/B45-1</f>
        <v>-3.9675856703758061E-4</v>
      </c>
      <c r="C59" s="122">
        <f t="shared" si="26"/>
        <v>-3.5527156416611527E-3</v>
      </c>
      <c r="D59" s="122">
        <f t="shared" si="26"/>
        <v>8.3968692298512781E-3</v>
      </c>
      <c r="E59" s="122">
        <f t="shared" si="26"/>
        <v>-1.3316064040357012E-2</v>
      </c>
      <c r="F59" s="122">
        <f t="shared" si="26"/>
        <v>-9.306641260154791E-3</v>
      </c>
      <c r="G59" s="122">
        <f t="shared" si="26"/>
        <v>-3.3757669785185795E-2</v>
      </c>
      <c r="H59" s="122">
        <f t="shared" si="26"/>
        <v>-4.2036112202693321E-2</v>
      </c>
      <c r="I59" s="122">
        <f t="shared" si="26"/>
        <v>-4.308648133428139E-2</v>
      </c>
      <c r="J59" s="122">
        <f t="shared" si="26"/>
        <v>-4.0372826850669119E-2</v>
      </c>
      <c r="K59" s="122">
        <f t="shared" si="26"/>
        <v>-5.3866499604046769E-2</v>
      </c>
      <c r="L59" s="122">
        <f t="shared" si="26"/>
        <v>-6.9184893666068836E-2</v>
      </c>
      <c r="M59" s="122">
        <f>M46/M45-1</f>
        <v>-7.5236489588550337E-2</v>
      </c>
      <c r="Q59" s="119">
        <v>2022</v>
      </c>
      <c r="R59" s="411">
        <f t="shared" si="25"/>
        <v>0.1741066439370591</v>
      </c>
      <c r="S59" s="122">
        <f t="shared" si="25"/>
        <v>-3.2704196791772944E-3</v>
      </c>
      <c r="T59" s="122">
        <f t="shared" si="25"/>
        <v>-1.5733364327995547E-3</v>
      </c>
      <c r="U59" s="122">
        <f t="shared" si="25"/>
        <v>1.8734498523025334E-3</v>
      </c>
    </row>
    <row r="60" spans="1:21">
      <c r="A60" s="119">
        <v>2020</v>
      </c>
      <c r="B60" s="122">
        <f t="shared" si="26"/>
        <v>-7.9903700897642427E-2</v>
      </c>
      <c r="C60" s="122">
        <f t="shared" si="26"/>
        <v>-7.3399793897015564E-2</v>
      </c>
      <c r="D60" s="122">
        <f t="shared" si="26"/>
        <v>-0.10896128920875814</v>
      </c>
      <c r="E60" s="122">
        <f t="shared" si="26"/>
        <v>-0.16961081712390247</v>
      </c>
      <c r="F60" s="122">
        <f t="shared" si="26"/>
        <v>-0.19901544496311652</v>
      </c>
      <c r="G60" s="122">
        <f t="shared" si="26"/>
        <v>-0.13641521258977451</v>
      </c>
      <c r="H60" s="122">
        <f t="shared" si="26"/>
        <v>-0.11004713990557558</v>
      </c>
      <c r="I60" s="122">
        <f t="shared" si="26"/>
        <v>-9.2841808526763936E-2</v>
      </c>
      <c r="J60" s="122">
        <f t="shared" si="26"/>
        <v>-6.3685481668135813E-2</v>
      </c>
      <c r="K60" s="122">
        <f t="shared" si="26"/>
        <v>-3.3164418196286571E-2</v>
      </c>
      <c r="L60" s="122">
        <f t="shared" si="26"/>
        <v>1.8379991552313069E-2</v>
      </c>
      <c r="M60" s="122">
        <f t="shared" si="26"/>
        <v>6.4677815206270584E-2</v>
      </c>
      <c r="Q60" s="119">
        <v>2023</v>
      </c>
      <c r="R60" s="411">
        <f t="shared" si="25"/>
        <v>1.235500502465614E-2</v>
      </c>
      <c r="S60" s="122">
        <f t="shared" si="25"/>
        <v>7.8721940370252153E-3</v>
      </c>
      <c r="T60" s="122">
        <f t="shared" si="25"/>
        <v>1.4275567924387556E-2</v>
      </c>
      <c r="U60" s="122">
        <f t="shared" si="25"/>
        <v>2.8493631374164607E-2</v>
      </c>
    </row>
    <row r="61" spans="1:21">
      <c r="A61" s="119">
        <v>2021</v>
      </c>
      <c r="B61" s="122">
        <f t="shared" si="26"/>
        <v>8.7799499048172747E-2</v>
      </c>
      <c r="C61" s="122">
        <f t="shared" si="26"/>
        <v>0.1026114339222437</v>
      </c>
      <c r="D61" s="122">
        <f t="shared" si="26"/>
        <v>0.20905171879492168</v>
      </c>
      <c r="E61" s="122">
        <f t="shared" si="26"/>
        <v>0.43865882617490937</v>
      </c>
      <c r="F61" s="122">
        <f t="shared" si="26"/>
        <v>0.60993483423792094</v>
      </c>
      <c r="G61" s="122">
        <f t="shared" si="26"/>
        <v>0.53259515289342074</v>
      </c>
      <c r="H61" s="122">
        <f t="shared" si="26"/>
        <v>0.48787643196366615</v>
      </c>
      <c r="I61" s="122">
        <f t="shared" si="26"/>
        <v>0.45525546274212125</v>
      </c>
      <c r="J61" s="122">
        <f t="shared" si="26"/>
        <v>0.41542363113074665</v>
      </c>
      <c r="K61" s="122">
        <f t="shared" si="26"/>
        <v>0.38874481273341033</v>
      </c>
      <c r="L61" s="122">
        <f t="shared" si="26"/>
        <v>0.33844420704945022</v>
      </c>
      <c r="M61" s="122">
        <f t="shared" si="26"/>
        <v>0.28365786012599736</v>
      </c>
      <c r="Q61" s="119">
        <v>2024</v>
      </c>
      <c r="R61" s="411">
        <f t="shared" si="25"/>
        <v>1.5215692266359993E-2</v>
      </c>
      <c r="S61" s="122">
        <f t="shared" si="25"/>
        <v>2.4461330022223837E-2</v>
      </c>
      <c r="T61" s="122">
        <f t="shared" si="25"/>
        <v>3.1424651518261015E-2</v>
      </c>
      <c r="U61" s="122">
        <f t="shared" si="25"/>
        <v>1.3418076271142221E-2</v>
      </c>
    </row>
    <row r="62" spans="1:21">
      <c r="A62" s="119">
        <v>2022</v>
      </c>
      <c r="B62" s="122">
        <f t="shared" si="26"/>
        <v>0.2654240177232563</v>
      </c>
      <c r="C62" s="122">
        <f t="shared" si="26"/>
        <v>0.2406699130082488</v>
      </c>
      <c r="D62" s="122">
        <f t="shared" si="26"/>
        <v>0.1741066439370591</v>
      </c>
      <c r="E62" s="122">
        <f t="shared" si="26"/>
        <v>7.4392736101310586E-2</v>
      </c>
      <c r="F62" s="122">
        <f t="shared" si="26"/>
        <v>-7.6304515913404591E-3</v>
      </c>
      <c r="G62" s="122">
        <f t="shared" si="26"/>
        <v>-3.2704196791772944E-3</v>
      </c>
      <c r="H62" s="122">
        <f t="shared" si="26"/>
        <v>-8.1934292956311605E-3</v>
      </c>
      <c r="I62" s="122">
        <f t="shared" si="26"/>
        <v>-1.0809365747335153E-3</v>
      </c>
      <c r="J62" s="122">
        <f t="shared" si="26"/>
        <v>-1.5733364327995547E-3</v>
      </c>
      <c r="K62" s="122">
        <f t="shared" si="26"/>
        <v>-3.4688812597013507E-3</v>
      </c>
      <c r="L62" s="122">
        <f t="shared" si="26"/>
        <v>-9.6659278464272802E-4</v>
      </c>
      <c r="M62" s="122">
        <f t="shared" si="26"/>
        <v>1.8734498523025334E-3</v>
      </c>
      <c r="Q62" s="119">
        <v>2025</v>
      </c>
      <c r="R62" s="411">
        <f t="shared" si="25"/>
        <v>2.0204454872018385E-2</v>
      </c>
      <c r="S62" s="132"/>
      <c r="T62" s="132"/>
      <c r="U62" s="132"/>
    </row>
    <row r="63" spans="1:21">
      <c r="A63" s="119">
        <v>2023</v>
      </c>
      <c r="B63" s="122">
        <f t="shared" si="26"/>
        <v>1.1028113951605967E-2</v>
      </c>
      <c r="C63" s="122">
        <f t="shared" si="26"/>
        <v>1.4850543482556544E-2</v>
      </c>
      <c r="D63" s="122">
        <f t="shared" si="26"/>
        <v>1.235500502465614E-2</v>
      </c>
      <c r="E63" s="122">
        <f t="shared" si="26"/>
        <v>8.0348005297983249E-3</v>
      </c>
      <c r="F63" s="122">
        <f t="shared" si="26"/>
        <v>8.6003364791331638E-3</v>
      </c>
      <c r="G63" s="122">
        <f t="shared" si="26"/>
        <v>7.8721940370252153E-3</v>
      </c>
      <c r="H63" s="122">
        <f t="shared" si="26"/>
        <v>1.9824294877919479E-2</v>
      </c>
      <c r="I63" s="122">
        <f t="shared" si="26"/>
        <v>1.8054698026613858E-2</v>
      </c>
      <c r="J63" s="122">
        <f t="shared" si="26"/>
        <v>1.4275567924387556E-2</v>
      </c>
      <c r="K63" s="122">
        <f t="shared" si="26"/>
        <v>2.2552942962168476E-2</v>
      </c>
      <c r="L63" s="122">
        <f t="shared" si="26"/>
        <v>2.7492138605441196E-2</v>
      </c>
      <c r="M63" s="122">
        <f t="shared" si="26"/>
        <v>2.8493631374164607E-2</v>
      </c>
    </row>
    <row r="64" spans="1:21">
      <c r="A64" s="119">
        <v>2024</v>
      </c>
      <c r="B64" s="122">
        <f t="shared" si="26"/>
        <v>1.7095044872285525E-2</v>
      </c>
      <c r="C64" s="122">
        <f t="shared" si="26"/>
        <v>2.381010812448392E-2</v>
      </c>
      <c r="D64" s="122">
        <f t="shared" si="26"/>
        <v>1.5215692266359993E-2</v>
      </c>
      <c r="E64" s="122">
        <f t="shared" si="26"/>
        <v>3.0126571114463596E-2</v>
      </c>
      <c r="F64" s="122">
        <f t="shared" si="26"/>
        <v>3.8089430104003341E-2</v>
      </c>
      <c r="G64" s="122">
        <f t="shared" si="26"/>
        <v>2.4461330022223837E-2</v>
      </c>
      <c r="H64" s="122">
        <f t="shared" si="26"/>
        <v>3.1880403836811899E-2</v>
      </c>
      <c r="I64" s="122">
        <f t="shared" si="26"/>
        <v>2.970112553750659E-2</v>
      </c>
      <c r="J64" s="122">
        <f t="shared" si="26"/>
        <v>3.1424651518261015E-2</v>
      </c>
      <c r="K64" s="122">
        <f t="shared" si="26"/>
        <v>2.2610220957224092E-2</v>
      </c>
      <c r="L64" s="122">
        <f t="shared" si="26"/>
        <v>1.1052116323534644E-2</v>
      </c>
      <c r="M64" s="122">
        <f t="shared" si="26"/>
        <v>1.3418076271142221E-2</v>
      </c>
    </row>
    <row r="65" spans="1:30">
      <c r="A65" s="119">
        <v>2025</v>
      </c>
      <c r="B65" s="122">
        <f t="shared" si="26"/>
        <v>1.8424562580079851E-2</v>
      </c>
      <c r="C65" s="122">
        <f t="shared" si="26"/>
        <v>6.9353303080186279E-3</v>
      </c>
      <c r="D65" s="122">
        <f t="shared" si="26"/>
        <v>2.0204454872018385E-2</v>
      </c>
      <c r="E65" s="122">
        <f t="shared" si="26"/>
        <v>9.8516175409169016E-3</v>
      </c>
      <c r="F65" s="122">
        <f t="shared" si="26"/>
        <v>1.7945897201213645E-2</v>
      </c>
      <c r="G65" s="121"/>
      <c r="H65" s="121"/>
      <c r="I65" s="121"/>
      <c r="J65" s="121"/>
      <c r="K65" s="121"/>
      <c r="L65" s="121"/>
      <c r="M65" s="121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146"/>
    </row>
  </sheetData>
  <phoneticPr fontId="4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E821-B1F7-4B4C-90D1-3605D4AE7260}">
  <sheetPr>
    <tabColor rgb="FF92D050"/>
  </sheetPr>
  <dimension ref="A1:AF69"/>
  <sheetViews>
    <sheetView zoomScale="70" zoomScaleNormal="70" workbookViewId="0">
      <selection activeCell="G68" sqref="G68"/>
    </sheetView>
  </sheetViews>
  <sheetFormatPr baseColWidth="10" defaultColWidth="11.3984375" defaultRowHeight="14.25"/>
  <cols>
    <col min="1" max="1" width="11.59765625" customWidth="1"/>
    <col min="2" max="5" width="15.1328125" style="120" bestFit="1" customWidth="1"/>
    <col min="6" max="6" width="16" style="120" bestFit="1" customWidth="1"/>
    <col min="7" max="13" width="15.1328125" style="120" bestFit="1" customWidth="1"/>
    <col min="17" max="20" width="21.1328125" customWidth="1"/>
    <col min="21" max="21" width="17.73046875" bestFit="1" customWidth="1"/>
  </cols>
  <sheetData>
    <row r="1" spans="1:21">
      <c r="A1" s="125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3" spans="1:21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21">
      <c r="A4" s="119">
        <v>2017</v>
      </c>
      <c r="B4" s="121">
        <f>'Mensuel corrigé'!C10</f>
        <v>30516662.140000015</v>
      </c>
      <c r="C4" s="121">
        <f>'Mensuel corrigé'!D10</f>
        <v>24963877.860000007</v>
      </c>
      <c r="D4" s="121">
        <f>'Mensuel corrigé'!E10</f>
        <v>34724669.569999993</v>
      </c>
      <c r="E4" s="121">
        <f>'Mensuel corrigé'!F10</f>
        <v>27625976.620000012</v>
      </c>
      <c r="F4" s="121">
        <f>'Mensuel corrigé'!G10</f>
        <v>32283622.880000003</v>
      </c>
      <c r="G4" s="121">
        <f>'Mensuel corrigé'!H10</f>
        <v>35575836.780000016</v>
      </c>
      <c r="H4" s="121">
        <f>'Mensuel corrigé'!I10</f>
        <v>29138742.240000002</v>
      </c>
      <c r="I4" s="121">
        <f>'Mensuel corrigé'!J10</f>
        <v>16445912.210000001</v>
      </c>
      <c r="J4" s="121">
        <f>'Mensuel corrigé'!K10</f>
        <v>36904452.459999993</v>
      </c>
      <c r="K4" s="121">
        <f>'Mensuel corrigé'!L10</f>
        <v>34696352.640000008</v>
      </c>
      <c r="L4" s="121">
        <f>'Mensuel corrigé'!M10</f>
        <v>30932850.730000019</v>
      </c>
      <c r="M4" s="121">
        <f>'Mensuel corrigé'!N10</f>
        <v>31771894.539999995</v>
      </c>
    </row>
    <row r="5" spans="1:21">
      <c r="A5" s="119">
        <v>2018</v>
      </c>
      <c r="B5" s="121">
        <f>'Mensuel corrigé'!O10</f>
        <v>31859409.470000003</v>
      </c>
      <c r="C5" s="121">
        <f>'Mensuel corrigé'!P10</f>
        <v>26927067.950000018</v>
      </c>
      <c r="D5" s="121">
        <f>'Mensuel corrigé'!Q10</f>
        <v>33681862.510000005</v>
      </c>
      <c r="E5" s="121">
        <f>'Mensuel corrigé'!R10</f>
        <v>31908360.130000006</v>
      </c>
      <c r="F5" s="121">
        <f>'Mensuel corrigé'!S10</f>
        <v>31989564.160000004</v>
      </c>
      <c r="G5" s="121">
        <f>'Mensuel corrigé'!T10</f>
        <v>36501442.940000005</v>
      </c>
      <c r="H5" s="121">
        <f>'Mensuel corrigé'!U10</f>
        <v>31909845.490000002</v>
      </c>
      <c r="I5" s="121">
        <f>'Mensuel corrigé'!V10</f>
        <v>17020150.700000007</v>
      </c>
      <c r="J5" s="121">
        <f>'Mensuel corrigé'!W10</f>
        <v>35492156.470000014</v>
      </c>
      <c r="K5" s="121">
        <f>'Mensuel corrigé'!X10</f>
        <v>37298573.560000002</v>
      </c>
      <c r="L5" s="121">
        <f>'Mensuel corrigé'!Y10</f>
        <v>34252203.109999999</v>
      </c>
      <c r="M5" s="121">
        <f>'Mensuel corrigé'!Z10</f>
        <v>31692607.030000012</v>
      </c>
    </row>
    <row r="6" spans="1:21">
      <c r="A6" s="119">
        <v>2019</v>
      </c>
      <c r="B6" s="121">
        <f>'Mensuel corrigé'!AA10</f>
        <v>32899119.520000003</v>
      </c>
      <c r="C6" s="121">
        <f>'Mensuel corrigé'!AB10</f>
        <v>27809716.040000003</v>
      </c>
      <c r="D6" s="121">
        <f>'Mensuel corrigé'!AC10</f>
        <v>33932221.95000001</v>
      </c>
      <c r="E6" s="121">
        <f>'Mensuel corrigé'!AD10</f>
        <v>33842241.680000007</v>
      </c>
      <c r="F6" s="121">
        <f>'Mensuel corrigé'!AE10</f>
        <v>33871261.480000012</v>
      </c>
      <c r="G6" s="121">
        <f>'Mensuel corrigé'!AF10</f>
        <v>35094006.43</v>
      </c>
      <c r="H6" s="121">
        <f>'Mensuel corrigé'!AG10</f>
        <v>34183345.470000006</v>
      </c>
      <c r="I6" s="121">
        <f>'Mensuel corrigé'!AH10</f>
        <v>17448015.999999996</v>
      </c>
      <c r="J6" s="121">
        <f>'Mensuel corrigé'!AI10</f>
        <v>38092455.57</v>
      </c>
      <c r="K6" s="121">
        <f>'Mensuel corrigé'!AJ10</f>
        <v>38731573.310000017</v>
      </c>
      <c r="L6" s="121">
        <f>'Mensuel corrigé'!AK10</f>
        <v>33612908.220000014</v>
      </c>
      <c r="M6" s="121">
        <f>'Mensuel corrigé'!AL10</f>
        <v>34117163.679999992</v>
      </c>
    </row>
    <row r="7" spans="1:21">
      <c r="A7" s="119">
        <v>2020</v>
      </c>
      <c r="B7" s="121">
        <f>'Mensuel corrigé'!AM10</f>
        <v>37370938.380000003</v>
      </c>
      <c r="C7" s="121">
        <f>'Mensuel corrigé'!AN10</f>
        <v>30179974.160000011</v>
      </c>
      <c r="D7" s="121">
        <f>'Mensuel corrigé'!AO10</f>
        <v>22582230.020000011</v>
      </c>
      <c r="E7" s="121">
        <f>'Mensuel corrigé'!AP10</f>
        <v>5055830.5599999987</v>
      </c>
      <c r="F7" s="121">
        <f>'Mensuel corrigé'!AQ10</f>
        <v>35743513.640000001</v>
      </c>
      <c r="G7" s="121">
        <f>'Mensuel corrigé'!AR10</f>
        <v>54968527.130000018</v>
      </c>
      <c r="H7" s="121">
        <f>'Mensuel corrigé'!AS10</f>
        <v>41146400.980000004</v>
      </c>
      <c r="I7" s="121">
        <f>'Mensuel corrigé'!AT10</f>
        <v>19004907.889999997</v>
      </c>
      <c r="J7" s="121">
        <f>'Mensuel corrigé'!AU10</f>
        <v>40768473.569999993</v>
      </c>
      <c r="K7" s="121">
        <f>'Mensuel corrigé'!AV10</f>
        <v>33511147.749999989</v>
      </c>
      <c r="L7" s="121">
        <f>'Mensuel corrigé'!AW10</f>
        <v>34309873.770000011</v>
      </c>
      <c r="M7" s="121">
        <f>'Mensuel corrigé'!AX10</f>
        <v>44156352.269999981</v>
      </c>
    </row>
    <row r="8" spans="1:21">
      <c r="A8" s="119">
        <v>2021</v>
      </c>
      <c r="B8" s="121">
        <f>'Mensuel corrigé'!AY10</f>
        <v>37292308.020000011</v>
      </c>
      <c r="C8" s="121">
        <f>'Mensuel corrigé'!AZ10</f>
        <v>33341423.660000008</v>
      </c>
      <c r="D8" s="121">
        <f>'Mensuel corrigé'!BA10</f>
        <v>39046371.56000001</v>
      </c>
      <c r="E8" s="121">
        <f>'Mensuel corrigé'!BB10</f>
        <v>32373982.070000008</v>
      </c>
      <c r="F8" s="121">
        <f>'Mensuel corrigé'!BC10</f>
        <v>44454412.870000005</v>
      </c>
      <c r="G8" s="121">
        <f>'Mensuel corrigé'!BD10</f>
        <v>33515271.809999999</v>
      </c>
      <c r="H8" s="121">
        <f>'Mensuel corrigé'!BE10</f>
        <v>37475405.999999993</v>
      </c>
      <c r="I8" s="121">
        <f>'Mensuel corrigé'!BF10</f>
        <v>19378385.840000004</v>
      </c>
      <c r="J8" s="121">
        <f>'Mensuel corrigé'!BG10</f>
        <v>44851197.530000016</v>
      </c>
      <c r="K8" s="121">
        <f>'Mensuel corrigé'!BH10</f>
        <v>38740276.460000001</v>
      </c>
      <c r="L8" s="121">
        <f>'Mensuel corrigé'!BI10</f>
        <v>36493834.38000001</v>
      </c>
      <c r="M8" s="121">
        <f>'Mensuel corrigé'!BJ10</f>
        <v>41409350.190000005</v>
      </c>
    </row>
    <row r="9" spans="1:21">
      <c r="A9" s="119">
        <v>2022</v>
      </c>
      <c r="B9" s="121">
        <f>'Mensuel corrigé'!BK10</f>
        <v>36364771.030000001</v>
      </c>
      <c r="C9" s="121">
        <f>'Mensuel corrigé'!BL10</f>
        <v>33797860.739999995</v>
      </c>
      <c r="D9" s="121">
        <f>'Mensuel corrigé'!BM10</f>
        <v>42205748.800000004</v>
      </c>
      <c r="E9" s="121">
        <f>'Mensuel corrigé'!BN10</f>
        <v>36131725.859999999</v>
      </c>
      <c r="F9" s="121">
        <f>'Mensuel corrigé'!BO10</f>
        <v>39450426.860000007</v>
      </c>
      <c r="G9" s="121">
        <f>'Mensuel corrigé'!BP10</f>
        <v>42933031.540000014</v>
      </c>
      <c r="H9" s="121">
        <f>'Mensuel corrigé'!BQ10</f>
        <v>37592487.480000004</v>
      </c>
      <c r="I9" s="121">
        <f>'Mensuel corrigé'!BR10</f>
        <v>20119804.140000001</v>
      </c>
      <c r="J9" s="121">
        <f>'Mensuel corrigé'!BS10</f>
        <v>48725481.280000009</v>
      </c>
      <c r="K9" s="121">
        <f>'Mensuel corrigé'!BT10</f>
        <v>41179423.860000007</v>
      </c>
      <c r="L9" s="121">
        <f>'Mensuel corrigé'!BU10</f>
        <v>38953626.049999997</v>
      </c>
      <c r="M9" s="121">
        <f>'Mensuel corrigé'!BV10</f>
        <v>41332389.700000003</v>
      </c>
    </row>
    <row r="10" spans="1:21">
      <c r="A10" s="119">
        <v>2023</v>
      </c>
      <c r="B10" s="121">
        <f>'Mensuel corrigé'!BW10</f>
        <v>41044124.249999993</v>
      </c>
      <c r="C10" s="121">
        <f>'Mensuel corrigé'!BX10</f>
        <v>33271977.350000001</v>
      </c>
      <c r="D10" s="121">
        <f>'Mensuel corrigé'!BY10</f>
        <v>44949820.929999992</v>
      </c>
      <c r="E10" s="121">
        <f>'Mensuel corrigé'!BZ10</f>
        <v>36573746.010000005</v>
      </c>
      <c r="F10" s="121">
        <f>'Mensuel corrigé'!CA10</f>
        <v>40044517.879999995</v>
      </c>
      <c r="G10" s="121">
        <f>'Mensuel corrigé'!CB10</f>
        <v>47559831.720000014</v>
      </c>
      <c r="H10" s="121">
        <f>'Mensuel corrigé'!CC10</f>
        <v>37824664.04999999</v>
      </c>
      <c r="I10" s="121">
        <f>'Mensuel corrigé'!CD10</f>
        <v>20245187.430000003</v>
      </c>
      <c r="J10" s="121">
        <f>'Mensuel corrigé'!CE10</f>
        <v>49157994.200000003</v>
      </c>
      <c r="K10" s="121">
        <f>'Mensuel corrigé'!CF10</f>
        <v>42132167.231879987</v>
      </c>
      <c r="L10" s="121">
        <f>'Mensuel corrigé'!CG10</f>
        <v>40809624.329999998</v>
      </c>
      <c r="M10" s="121">
        <f>'Mensuel corrigé'!CH10</f>
        <v>41666396.5</v>
      </c>
    </row>
    <row r="11" spans="1:21">
      <c r="A11" s="119">
        <v>2024</v>
      </c>
      <c r="B11" s="121">
        <f>'Mensuel corrigé'!CI10</f>
        <v>40993049.999999993</v>
      </c>
      <c r="C11" s="121">
        <f>'Mensuel corrigé'!CJ10</f>
        <v>37350608.149999999</v>
      </c>
      <c r="D11" s="121">
        <f>'Mensuel corrigé'!CK10</f>
        <v>42155389.56000001</v>
      </c>
      <c r="E11" s="121">
        <f>'Mensuel corrigé'!CL10</f>
        <v>43175466.20000001</v>
      </c>
      <c r="F11" s="121">
        <f>'Mensuel corrigé'!CM10</f>
        <v>40779294.909999996</v>
      </c>
      <c r="G11" s="121">
        <f>'Mensuel corrigé'!CN10</f>
        <v>44342774.57</v>
      </c>
      <c r="H11" s="121">
        <f>'Mensuel corrigé'!CO10</f>
        <v>43725499.279999979</v>
      </c>
      <c r="I11" s="121">
        <f>'Mensuel corrigé'!CP10</f>
        <v>20598624.880000003</v>
      </c>
      <c r="J11" s="121">
        <f>'Mensuel corrigé'!CQ10</f>
        <v>48762225.960000001</v>
      </c>
      <c r="K11" s="121">
        <f>'Mensuel corrigé'!CR10</f>
        <v>48175775.760000013</v>
      </c>
      <c r="L11" s="121">
        <f>'Mensuel corrigé'!CS10</f>
        <v>42913615.56000001</v>
      </c>
      <c r="M11" s="121">
        <f>'Mensuel corrigé'!CT10</f>
        <v>42455385.640000015</v>
      </c>
    </row>
    <row r="12" spans="1:21">
      <c r="A12" s="119">
        <v>2025</v>
      </c>
      <c r="B12" s="121">
        <f>'Mensuel corrigé'!CU10</f>
        <v>44938282.11999999</v>
      </c>
      <c r="C12" s="121">
        <f>'Mensuel corrigé'!CV10</f>
        <v>36912199.740000002</v>
      </c>
      <c r="D12" s="121">
        <f>'Mensuel corrigé'!CW10</f>
        <v>44854184.540000007</v>
      </c>
      <c r="E12" s="121">
        <f>'Mensuel corrigé'!CX10</f>
        <v>43393972.600000009</v>
      </c>
      <c r="F12" s="121">
        <f>'Mensuel corrigé'!CY10</f>
        <v>44523278.609999999</v>
      </c>
      <c r="G12" s="121"/>
      <c r="H12" s="121"/>
      <c r="I12" s="121"/>
      <c r="J12" s="121"/>
      <c r="K12" s="121"/>
      <c r="L12" s="121"/>
      <c r="M12" s="121"/>
      <c r="N12" s="137"/>
    </row>
    <row r="14" spans="1:21">
      <c r="A14" s="125" t="s">
        <v>57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Q14" s="125" t="s">
        <v>97</v>
      </c>
      <c r="R14" s="124"/>
      <c r="S14" s="125"/>
      <c r="T14" s="125"/>
      <c r="U14" s="125"/>
    </row>
    <row r="16" spans="1:21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  <c r="Q16" s="119"/>
      <c r="R16" s="121" t="s">
        <v>79</v>
      </c>
      <c r="S16" s="121" t="s">
        <v>80</v>
      </c>
      <c r="T16" s="121" t="s">
        <v>81</v>
      </c>
      <c r="U16" s="121" t="s">
        <v>82</v>
      </c>
    </row>
    <row r="17" spans="1:21">
      <c r="A17" s="119">
        <v>2017</v>
      </c>
      <c r="B17" s="121">
        <f>'Mensuel corrigé'!C17</f>
        <v>2184274.52</v>
      </c>
      <c r="C17" s="121">
        <f>'Mensuel corrigé'!D17</f>
        <v>1811543.85</v>
      </c>
      <c r="D17" s="121">
        <f>'Mensuel corrigé'!E17</f>
        <v>2588003.12</v>
      </c>
      <c r="E17" s="121">
        <f>'Mensuel corrigé'!F17</f>
        <v>2125488.67</v>
      </c>
      <c r="F17" s="121">
        <f>'Mensuel corrigé'!G17</f>
        <v>2704167.8999999994</v>
      </c>
      <c r="G17" s="121">
        <f>'Mensuel corrigé'!H17</f>
        <v>2762861.25</v>
      </c>
      <c r="H17" s="121">
        <f>'Mensuel corrigé'!I17</f>
        <v>2548446.83</v>
      </c>
      <c r="I17" s="121">
        <f>'Mensuel corrigé'!J17</f>
        <v>1577817.0699999998</v>
      </c>
      <c r="J17" s="121">
        <f>'Mensuel corrigé'!K17</f>
        <v>2620638.8099999996</v>
      </c>
      <c r="K17" s="121">
        <f>'Mensuel corrigé'!L17</f>
        <v>2812918</v>
      </c>
      <c r="L17" s="121">
        <f>'Mensuel corrigé'!M17</f>
        <v>2546520.9</v>
      </c>
      <c r="M17" s="121">
        <f>'Mensuel corrigé'!N17</f>
        <v>2763481.1</v>
      </c>
      <c r="Q17" s="119">
        <v>2017</v>
      </c>
      <c r="R17" s="409">
        <f>SUM(B30:D30)</f>
        <v>96789031.060000002</v>
      </c>
      <c r="S17" s="132">
        <f t="shared" ref="S17:S24" si="0">SUM(E30:G30)</f>
        <v>103077954.10000002</v>
      </c>
      <c r="T17" s="132">
        <f t="shared" ref="T17:T24" si="1">SUM(H30:J30)</f>
        <v>89236009.620000005</v>
      </c>
      <c r="U17" s="132">
        <f t="shared" ref="U17:U24" si="2">SUM(K30:M30)</f>
        <v>105524017.91000003</v>
      </c>
    </row>
    <row r="18" spans="1:21">
      <c r="A18" s="119">
        <v>2018</v>
      </c>
      <c r="B18" s="121">
        <f>'Mensuel corrigé'!O17</f>
        <v>2562469.87</v>
      </c>
      <c r="C18" s="121">
        <f>'Mensuel corrigé'!P17</f>
        <v>2064407.73</v>
      </c>
      <c r="D18" s="121">
        <f>'Mensuel corrigé'!Q17</f>
        <v>2726502.82</v>
      </c>
      <c r="E18" s="121">
        <f>'Mensuel corrigé'!R17</f>
        <v>2642795.3200000003</v>
      </c>
      <c r="F18" s="121">
        <f>'Mensuel corrigé'!S17</f>
        <v>2655055.3699999996</v>
      </c>
      <c r="G18" s="121">
        <f>'Mensuel corrigé'!T17</f>
        <v>2849600.57</v>
      </c>
      <c r="H18" s="121">
        <f>'Mensuel corrigé'!U17</f>
        <v>2812971.22</v>
      </c>
      <c r="I18" s="121">
        <f>'Mensuel corrigé'!V17</f>
        <v>1674521.14</v>
      </c>
      <c r="J18" s="121">
        <f>'Mensuel corrigé'!W17</f>
        <v>2509779.1800000002</v>
      </c>
      <c r="K18" s="121">
        <f>'Mensuel corrigé'!X17</f>
        <v>3222626.47</v>
      </c>
      <c r="L18" s="121">
        <f>'Mensuel corrigé'!Y17</f>
        <v>2808403.08</v>
      </c>
      <c r="M18" s="121">
        <f>'Mensuel corrigé'!Z17</f>
        <v>2900142.5799999996</v>
      </c>
      <c r="Q18" s="119">
        <v>2018</v>
      </c>
      <c r="R18" s="409">
        <f t="shared" ref="R18:R25" si="3">SUM(B31:D31)</f>
        <v>99821720.350000024</v>
      </c>
      <c r="S18" s="132">
        <f t="shared" si="0"/>
        <v>108546818.49000001</v>
      </c>
      <c r="T18" s="132">
        <f t="shared" si="1"/>
        <v>91419424.200000018</v>
      </c>
      <c r="U18" s="132">
        <f t="shared" si="2"/>
        <v>112174555.83000001</v>
      </c>
    </row>
    <row r="19" spans="1:21">
      <c r="A19" s="119">
        <v>2019</v>
      </c>
      <c r="B19" s="121">
        <f>'Mensuel corrigé'!AA17</f>
        <v>2685688.56</v>
      </c>
      <c r="C19" s="121">
        <f>'Mensuel corrigé'!AB17</f>
        <v>2294046.4</v>
      </c>
      <c r="D19" s="121">
        <f>'Mensuel corrigé'!AC17</f>
        <v>2564957.23</v>
      </c>
      <c r="E19" s="121">
        <f>'Mensuel corrigé'!AD17</f>
        <v>2848875.22</v>
      </c>
      <c r="F19" s="121">
        <f>'Mensuel corrigé'!AE17</f>
        <v>2977546.2199999997</v>
      </c>
      <c r="G19" s="121">
        <f>'Mensuel corrigé'!AF17</f>
        <v>2992371.8200000003</v>
      </c>
      <c r="H19" s="121">
        <f>'Mensuel corrigé'!AG17</f>
        <v>3196408.14</v>
      </c>
      <c r="I19" s="121">
        <f>'Mensuel corrigé'!AH17</f>
        <v>1784382.8199999998</v>
      </c>
      <c r="J19" s="121">
        <f>'Mensuel corrigé'!AI17</f>
        <v>3016908.16</v>
      </c>
      <c r="K19" s="121">
        <f>'Mensuel corrigé'!AJ17</f>
        <v>3491610.04</v>
      </c>
      <c r="L19" s="121">
        <f>'Mensuel corrigé'!AK17</f>
        <v>2892869.72</v>
      </c>
      <c r="M19" s="121">
        <f>'Mensuel corrigé'!AL17</f>
        <v>3109384.4799999995</v>
      </c>
      <c r="Q19" s="119">
        <v>2019</v>
      </c>
      <c r="R19" s="409">
        <f t="shared" si="3"/>
        <v>102185749.70000002</v>
      </c>
      <c r="S19" s="132">
        <f t="shared" si="0"/>
        <v>111626302.85000002</v>
      </c>
      <c r="T19" s="132">
        <f t="shared" si="1"/>
        <v>97721516.160000011</v>
      </c>
      <c r="U19" s="132">
        <f t="shared" si="2"/>
        <v>115955509.45000002</v>
      </c>
    </row>
    <row r="20" spans="1:21">
      <c r="A20" s="119">
        <v>2020</v>
      </c>
      <c r="B20" s="121">
        <f>'Mensuel corrigé'!AM17</f>
        <v>2991084.45</v>
      </c>
      <c r="C20" s="121">
        <f>'Mensuel corrigé'!AN17</f>
        <v>2668305.89</v>
      </c>
      <c r="D20" s="121">
        <f>'Mensuel corrigé'!AO17</f>
        <v>2362639.13</v>
      </c>
      <c r="E20" s="121">
        <f>'Mensuel corrigé'!AP17</f>
        <v>957709.36</v>
      </c>
      <c r="F20" s="121">
        <f>'Mensuel corrigé'!AQ17</f>
        <v>1727792.1500000001</v>
      </c>
      <c r="G20" s="121">
        <f>'Mensuel corrigé'!AR17</f>
        <v>4155735.2500000005</v>
      </c>
      <c r="H20" s="121">
        <f>'Mensuel corrigé'!AS17</f>
        <v>3769397.79</v>
      </c>
      <c r="I20" s="121">
        <f>'Mensuel corrigé'!AT17</f>
        <v>2360167.71</v>
      </c>
      <c r="J20" s="121">
        <f>'Mensuel corrigé'!AU17</f>
        <v>3065850.0100000002</v>
      </c>
      <c r="K20" s="121">
        <f>'Mensuel corrigé'!AV17</f>
        <v>2764542.2199999997</v>
      </c>
      <c r="L20" s="121">
        <f>'Mensuel corrigé'!AW17</f>
        <v>2750146.6399999997</v>
      </c>
      <c r="M20" s="121">
        <f>'Mensuel corrigé'!AX17</f>
        <v>3852322.89</v>
      </c>
      <c r="Q20" s="119">
        <v>2020</v>
      </c>
      <c r="R20" s="409">
        <f t="shared" si="3"/>
        <v>98155172.030000031</v>
      </c>
      <c r="S20" s="132">
        <f t="shared" si="0"/>
        <v>102609108.09000002</v>
      </c>
      <c r="T20" s="132">
        <f t="shared" si="1"/>
        <v>110115197.94999999</v>
      </c>
      <c r="U20" s="132">
        <f t="shared" si="2"/>
        <v>121344385.53999998</v>
      </c>
    </row>
    <row r="21" spans="1:21">
      <c r="A21" s="119">
        <v>2021</v>
      </c>
      <c r="B21" s="121">
        <f>'Mensuel corrigé'!AY17</f>
        <v>3418709.5</v>
      </c>
      <c r="C21" s="121">
        <f>'Mensuel corrigé'!AZ17</f>
        <v>3207829.2300000004</v>
      </c>
      <c r="D21" s="121">
        <f>'Mensuel corrigé'!BA17</f>
        <v>3601918.85</v>
      </c>
      <c r="E21" s="121">
        <f>'Mensuel corrigé'!BB17</f>
        <v>3030240.12</v>
      </c>
      <c r="F21" s="121">
        <f>'Mensuel corrigé'!BC17</f>
        <v>3121930.4</v>
      </c>
      <c r="G21" s="121">
        <f>'Mensuel corrigé'!BD17</f>
        <v>4216990.07</v>
      </c>
      <c r="H21" s="121">
        <f>'Mensuel corrigé'!BE17</f>
        <v>3589478.03</v>
      </c>
      <c r="I21" s="121">
        <f>'Mensuel corrigé'!BF17</f>
        <v>2655551.3200000003</v>
      </c>
      <c r="J21" s="121">
        <f>'Mensuel corrigé'!BG17</f>
        <v>3946247.55</v>
      </c>
      <c r="K21" s="121">
        <f>'Mensuel corrigé'!BH17</f>
        <v>3686246.6100000003</v>
      </c>
      <c r="L21" s="121">
        <f>'Mensuel corrigé'!BI17</f>
        <v>3728572.58</v>
      </c>
      <c r="M21" s="121">
        <f>'Mensuel corrigé'!BJ17</f>
        <v>4325375.96</v>
      </c>
      <c r="Q21" s="119">
        <v>2021</v>
      </c>
      <c r="R21" s="409">
        <f t="shared" si="3"/>
        <v>119908560.82000004</v>
      </c>
      <c r="S21" s="132">
        <f t="shared" si="0"/>
        <v>120712827.34</v>
      </c>
      <c r="T21" s="132">
        <f t="shared" si="1"/>
        <v>111896266.27000001</v>
      </c>
      <c r="U21" s="132">
        <f t="shared" si="2"/>
        <v>128383656.18000001</v>
      </c>
    </row>
    <row r="22" spans="1:21">
      <c r="A22" s="119">
        <v>2022</v>
      </c>
      <c r="B22" s="121">
        <f>'Mensuel corrigé'!BK17</f>
        <v>3400242.68</v>
      </c>
      <c r="C22" s="121">
        <f>'Mensuel corrigé'!BL17</f>
        <v>3449721.61</v>
      </c>
      <c r="D22" s="121">
        <f>'Mensuel corrigé'!BM17</f>
        <v>4239552.6500000004</v>
      </c>
      <c r="E22" s="121">
        <f>'Mensuel corrigé'!BN17</f>
        <v>3585391.32</v>
      </c>
      <c r="F22" s="121">
        <f>'Mensuel corrigé'!BO17</f>
        <v>3958105.2699999996</v>
      </c>
      <c r="G22" s="121">
        <f>'Mensuel corrigé'!BP17</f>
        <v>4484327.43</v>
      </c>
      <c r="H22" s="121">
        <f>'Mensuel corrigé'!BQ17</f>
        <v>3617068.79</v>
      </c>
      <c r="I22" s="121">
        <f>'Mensuel corrigé'!BR17</f>
        <v>2583611.44</v>
      </c>
      <c r="J22" s="121">
        <f>'Mensuel corrigé'!BS17</f>
        <v>4528901.3699999992</v>
      </c>
      <c r="K22" s="121">
        <f>'Mensuel corrigé'!BT17</f>
        <v>4324318.91</v>
      </c>
      <c r="L22" s="121">
        <f>'Mensuel corrigé'!BU17</f>
        <v>4266943.57</v>
      </c>
      <c r="M22" s="121">
        <f>'Mensuel corrigé'!BV17</f>
        <v>4576519.93</v>
      </c>
      <c r="Q22" s="119">
        <v>2022</v>
      </c>
      <c r="R22" s="409">
        <f t="shared" si="3"/>
        <v>123457897.51000001</v>
      </c>
      <c r="S22" s="132">
        <f t="shared" si="0"/>
        <v>130543008.28000002</v>
      </c>
      <c r="T22" s="132">
        <f t="shared" si="1"/>
        <v>117167354.50000001</v>
      </c>
      <c r="U22" s="132">
        <f t="shared" si="2"/>
        <v>134633222.02000001</v>
      </c>
    </row>
    <row r="23" spans="1:21">
      <c r="A23" s="119">
        <v>2023</v>
      </c>
      <c r="B23" s="121">
        <f>'Mensuel corrigé'!BW17</f>
        <v>3924041.1</v>
      </c>
      <c r="C23" s="121">
        <f>'Mensuel corrigé'!BX17</f>
        <v>3617900.6</v>
      </c>
      <c r="D23" s="121">
        <f>'Mensuel corrigé'!BY17</f>
        <v>4635371.6499999994</v>
      </c>
      <c r="E23" s="121">
        <f>'Mensuel corrigé'!BZ17</f>
        <v>3958379.0199999996</v>
      </c>
      <c r="F23" s="121">
        <f>'Mensuel corrigé'!CA17</f>
        <v>4217402.99</v>
      </c>
      <c r="G23" s="121">
        <f>'Mensuel corrigé'!CB17</f>
        <v>5108772.32</v>
      </c>
      <c r="H23" s="121">
        <f>'Mensuel corrigé'!CC17</f>
        <v>4223228.59</v>
      </c>
      <c r="I23" s="121">
        <f>'Mensuel corrigé'!CD17</f>
        <v>2490245.4500000002</v>
      </c>
      <c r="J23" s="121">
        <f>'Mensuel corrigé'!CE17</f>
        <v>4797548.37</v>
      </c>
      <c r="K23" s="121">
        <f>'Mensuel corrigé'!CF17</f>
        <v>4679291.0882699993</v>
      </c>
      <c r="L23" s="121">
        <f>'Mensuel corrigé'!CG17</f>
        <v>4600517.03</v>
      </c>
      <c r="M23" s="121">
        <f>'Mensuel corrigé'!CH17</f>
        <v>5091748.67</v>
      </c>
      <c r="Q23" s="119">
        <v>2023</v>
      </c>
      <c r="R23" s="409">
        <f t="shared" si="3"/>
        <v>131443235.88</v>
      </c>
      <c r="S23" s="132">
        <f t="shared" si="0"/>
        <v>137462649.94000003</v>
      </c>
      <c r="T23" s="132">
        <f t="shared" si="1"/>
        <v>118738868.08999999</v>
      </c>
      <c r="U23" s="132">
        <f t="shared" si="2"/>
        <v>138979744.85014999</v>
      </c>
    </row>
    <row r="24" spans="1:21">
      <c r="A24" s="119">
        <v>2024</v>
      </c>
      <c r="B24" s="121">
        <f>'Mensuel corrigé'!CI17</f>
        <v>4333776.5</v>
      </c>
      <c r="C24" s="121">
        <f>'Mensuel corrigé'!CJ17</f>
        <v>4037937.68</v>
      </c>
      <c r="D24" s="121">
        <f>'Mensuel corrigé'!CK17</f>
        <v>4723165.580000001</v>
      </c>
      <c r="E24" s="121">
        <f>'Mensuel corrigé'!CL17</f>
        <v>4959306.18</v>
      </c>
      <c r="F24" s="121">
        <f>'Mensuel corrigé'!CM17</f>
        <v>4465011.0599999996</v>
      </c>
      <c r="G24" s="121">
        <f>'Mensuel corrigé'!CN17</f>
        <v>4962898.1400000006</v>
      </c>
      <c r="H24" s="121">
        <f>'Mensuel corrigé'!CO17</f>
        <v>5252816.09</v>
      </c>
      <c r="I24" s="121">
        <f>'Mensuel corrigé'!CP17</f>
        <v>2648688.27</v>
      </c>
      <c r="J24" s="121">
        <f>'Mensuel corrigé'!CQ17</f>
        <v>5229621.1399999987</v>
      </c>
      <c r="K24" s="121">
        <f>'Mensuel corrigé'!CR17</f>
        <v>5604609.9399999995</v>
      </c>
      <c r="L24" s="121">
        <f>'Mensuel corrigé'!CS17</f>
        <v>4829036.7300000004</v>
      </c>
      <c r="M24" s="121">
        <f>'Mensuel corrigé'!CT17</f>
        <v>5190695.2800000012</v>
      </c>
      <c r="Q24" s="119">
        <v>2024</v>
      </c>
      <c r="R24" s="409">
        <f t="shared" si="3"/>
        <v>133593927.47</v>
      </c>
      <c r="S24" s="132">
        <f t="shared" si="0"/>
        <v>142684751.06</v>
      </c>
      <c r="T24" s="132">
        <f t="shared" si="1"/>
        <v>126217475.61999997</v>
      </c>
      <c r="U24" s="132">
        <f t="shared" si="2"/>
        <v>149169118.91000003</v>
      </c>
    </row>
    <row r="25" spans="1:21">
      <c r="A25" s="119">
        <v>2025</v>
      </c>
      <c r="B25" s="121">
        <f>'Mensuel corrigé'!CU17</f>
        <v>4821357.04</v>
      </c>
      <c r="C25" s="121">
        <f>'Mensuel corrigé'!CV17</f>
        <v>4275531.78</v>
      </c>
      <c r="D25" s="121">
        <f>'Mensuel corrigé'!CW17</f>
        <v>5133358.05</v>
      </c>
      <c r="E25" s="121">
        <f>'Mensuel corrigé'!CX17</f>
        <v>5114575</v>
      </c>
      <c r="F25" s="121">
        <f>'Mensuel corrigé'!CY17</f>
        <v>5086951.03</v>
      </c>
      <c r="G25" s="121"/>
      <c r="H25" s="121"/>
      <c r="I25" s="121"/>
      <c r="J25" s="121"/>
      <c r="K25" s="121"/>
      <c r="L25" s="121"/>
      <c r="M25" s="121"/>
      <c r="Q25" s="119">
        <v>2025</v>
      </c>
      <c r="R25" s="409">
        <f t="shared" si="3"/>
        <v>140934913.26999998</v>
      </c>
      <c r="S25" s="132"/>
      <c r="T25" s="132"/>
      <c r="U25" s="132"/>
    </row>
    <row r="27" spans="1:21">
      <c r="A27" s="125" t="s">
        <v>58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P27" s="133" t="s">
        <v>94</v>
      </c>
      <c r="Q27" s="125" t="s">
        <v>95</v>
      </c>
      <c r="R27" s="125"/>
      <c r="S27" s="125"/>
      <c r="T27" s="125"/>
      <c r="U27" s="134"/>
    </row>
    <row r="28" spans="1:21">
      <c r="A28" s="123"/>
    </row>
    <row r="29" spans="1:21">
      <c r="A29" s="119"/>
      <c r="B29" s="121" t="s">
        <v>35</v>
      </c>
      <c r="C29" s="121" t="s">
        <v>36</v>
      </c>
      <c r="D29" s="121" t="s">
        <v>37</v>
      </c>
      <c r="E29" s="121" t="s">
        <v>38</v>
      </c>
      <c r="F29" s="121" t="s">
        <v>39</v>
      </c>
      <c r="G29" s="121" t="s">
        <v>40</v>
      </c>
      <c r="H29" s="121" t="s">
        <v>41</v>
      </c>
      <c r="I29" s="121" t="s">
        <v>42</v>
      </c>
      <c r="J29" s="121" t="s">
        <v>43</v>
      </c>
      <c r="K29" s="121" t="s">
        <v>44</v>
      </c>
      <c r="L29" s="121" t="s">
        <v>45</v>
      </c>
      <c r="M29" s="121" t="s">
        <v>46</v>
      </c>
      <c r="Q29" s="119"/>
      <c r="R29" s="121" t="s">
        <v>79</v>
      </c>
      <c r="S29" s="121" t="s">
        <v>80</v>
      </c>
      <c r="T29" s="121" t="s">
        <v>81</v>
      </c>
      <c r="U29" s="121" t="s">
        <v>82</v>
      </c>
    </row>
    <row r="30" spans="1:21">
      <c r="A30" s="119">
        <v>2017</v>
      </c>
      <c r="B30" s="121">
        <f t="shared" ref="B30:M30" si="4">B17+B4</f>
        <v>32700936.660000015</v>
      </c>
      <c r="C30" s="121">
        <f t="shared" si="4"/>
        <v>26775421.710000008</v>
      </c>
      <c r="D30" s="121">
        <f t="shared" si="4"/>
        <v>37312672.68999999</v>
      </c>
      <c r="E30" s="121">
        <f t="shared" si="4"/>
        <v>29751465.290000014</v>
      </c>
      <c r="F30" s="121">
        <f t="shared" si="4"/>
        <v>34987790.780000001</v>
      </c>
      <c r="G30" s="121">
        <f t="shared" si="4"/>
        <v>38338698.030000016</v>
      </c>
      <c r="H30" s="121">
        <f t="shared" si="4"/>
        <v>31687189.07</v>
      </c>
      <c r="I30" s="121">
        <f t="shared" si="4"/>
        <v>18023729.280000001</v>
      </c>
      <c r="J30" s="121">
        <f t="shared" si="4"/>
        <v>39525091.269999996</v>
      </c>
      <c r="K30" s="121">
        <f t="shared" si="4"/>
        <v>37509270.640000008</v>
      </c>
      <c r="L30" s="121">
        <f t="shared" si="4"/>
        <v>33479371.630000018</v>
      </c>
      <c r="M30" s="121">
        <f t="shared" si="4"/>
        <v>34535375.639999993</v>
      </c>
      <c r="Q30" s="119">
        <v>2017</v>
      </c>
      <c r="R30" s="132"/>
      <c r="S30" s="132"/>
      <c r="T30" s="132"/>
      <c r="U30" s="132"/>
    </row>
    <row r="31" spans="1:21">
      <c r="A31" s="119">
        <v>2018</v>
      </c>
      <c r="B31" s="121">
        <f t="shared" ref="B31:M31" si="5">B18+B5</f>
        <v>34421879.340000004</v>
      </c>
      <c r="C31" s="121">
        <f t="shared" si="5"/>
        <v>28991475.680000018</v>
      </c>
      <c r="D31" s="121">
        <f t="shared" si="5"/>
        <v>36408365.330000006</v>
      </c>
      <c r="E31" s="121">
        <f t="shared" si="5"/>
        <v>34551155.450000003</v>
      </c>
      <c r="F31" s="121">
        <f t="shared" si="5"/>
        <v>34644619.530000001</v>
      </c>
      <c r="G31" s="121">
        <f t="shared" si="5"/>
        <v>39351043.510000005</v>
      </c>
      <c r="H31" s="121">
        <f t="shared" si="5"/>
        <v>34722816.710000001</v>
      </c>
      <c r="I31" s="121">
        <f t="shared" si="5"/>
        <v>18694671.840000007</v>
      </c>
      <c r="J31" s="121">
        <f t="shared" si="5"/>
        <v>38001935.650000013</v>
      </c>
      <c r="K31" s="121">
        <f t="shared" si="5"/>
        <v>40521200.030000001</v>
      </c>
      <c r="L31" s="121">
        <f t="shared" si="5"/>
        <v>37060606.189999998</v>
      </c>
      <c r="M31" s="121">
        <f t="shared" si="5"/>
        <v>34592749.610000014</v>
      </c>
      <c r="Q31" s="119">
        <v>2018</v>
      </c>
      <c r="R31" s="411">
        <f t="shared" ref="R31:U38" si="6">R18/R17-1</f>
        <v>3.1332985326819163E-2</v>
      </c>
      <c r="S31" s="122">
        <f t="shared" si="6"/>
        <v>5.3055616380340842E-2</v>
      </c>
      <c r="T31" s="122">
        <f t="shared" si="6"/>
        <v>2.4467864366613856E-2</v>
      </c>
      <c r="U31" s="122">
        <f t="shared" si="6"/>
        <v>6.3023926227602001E-2</v>
      </c>
    </row>
    <row r="32" spans="1:21">
      <c r="A32" s="119">
        <v>2019</v>
      </c>
      <c r="B32" s="121">
        <f t="shared" ref="B32:M32" si="7">B19+B6</f>
        <v>35584808.080000006</v>
      </c>
      <c r="C32" s="121">
        <f t="shared" si="7"/>
        <v>30103762.440000001</v>
      </c>
      <c r="D32" s="121">
        <f t="shared" si="7"/>
        <v>36497179.180000007</v>
      </c>
      <c r="E32" s="121">
        <f t="shared" si="7"/>
        <v>36691116.900000006</v>
      </c>
      <c r="F32" s="121">
        <f t="shared" si="7"/>
        <v>36848807.70000001</v>
      </c>
      <c r="G32" s="121">
        <f t="shared" si="7"/>
        <v>38086378.25</v>
      </c>
      <c r="H32" s="121">
        <f t="shared" si="7"/>
        <v>37379753.610000007</v>
      </c>
      <c r="I32" s="121">
        <f t="shared" si="7"/>
        <v>19232398.819999997</v>
      </c>
      <c r="J32" s="121">
        <f t="shared" si="7"/>
        <v>41109363.730000004</v>
      </c>
      <c r="K32" s="121">
        <f t="shared" si="7"/>
        <v>42223183.350000016</v>
      </c>
      <c r="L32" s="121">
        <f t="shared" si="7"/>
        <v>36505777.940000013</v>
      </c>
      <c r="M32" s="121">
        <f t="shared" si="7"/>
        <v>37226548.159999989</v>
      </c>
      <c r="Q32" s="119">
        <v>2019</v>
      </c>
      <c r="R32" s="411">
        <f t="shared" si="6"/>
        <v>2.3682514604147498E-2</v>
      </c>
      <c r="S32" s="122">
        <f t="shared" si="6"/>
        <v>2.8370102439102984E-2</v>
      </c>
      <c r="T32" s="122">
        <f t="shared" si="6"/>
        <v>6.8936027711274939E-2</v>
      </c>
      <c r="U32" s="122">
        <f t="shared" si="6"/>
        <v>3.3705982537876267E-2</v>
      </c>
    </row>
    <row r="33" spans="1:21">
      <c r="A33" s="119">
        <v>2020</v>
      </c>
      <c r="B33" s="121">
        <f t="shared" ref="B33:M33" si="8">B20+B7</f>
        <v>40362022.830000006</v>
      </c>
      <c r="C33" s="121">
        <f t="shared" si="8"/>
        <v>32848280.050000012</v>
      </c>
      <c r="D33" s="121">
        <f t="shared" si="8"/>
        <v>24944869.15000001</v>
      </c>
      <c r="E33" s="121">
        <f t="shared" si="8"/>
        <v>6013539.919999999</v>
      </c>
      <c r="F33" s="121">
        <f t="shared" si="8"/>
        <v>37471305.789999999</v>
      </c>
      <c r="G33" s="121">
        <f t="shared" si="8"/>
        <v>59124262.380000018</v>
      </c>
      <c r="H33" s="121">
        <f t="shared" si="8"/>
        <v>44915798.770000003</v>
      </c>
      <c r="I33" s="121">
        <f t="shared" si="8"/>
        <v>21365075.599999998</v>
      </c>
      <c r="J33" s="121">
        <f t="shared" si="8"/>
        <v>43834323.579999991</v>
      </c>
      <c r="K33" s="121">
        <f t="shared" si="8"/>
        <v>36275689.969999991</v>
      </c>
      <c r="L33" s="121">
        <f t="shared" si="8"/>
        <v>37060020.410000011</v>
      </c>
      <c r="M33" s="121">
        <f t="shared" si="8"/>
        <v>48008675.159999982</v>
      </c>
      <c r="Q33" s="119">
        <v>2020</v>
      </c>
      <c r="R33" s="411">
        <f t="shared" si="6"/>
        <v>-3.9443637511424767E-2</v>
      </c>
      <c r="S33" s="122">
        <f t="shared" si="6"/>
        <v>-8.0780197227503181E-2</v>
      </c>
      <c r="T33" s="122">
        <f t="shared" si="6"/>
        <v>0.12682654012149919</v>
      </c>
      <c r="U33" s="122">
        <f t="shared" si="6"/>
        <v>4.6473652830818279E-2</v>
      </c>
    </row>
    <row r="34" spans="1:21">
      <c r="A34" s="119">
        <v>2021</v>
      </c>
      <c r="B34" s="121">
        <f t="shared" ref="B34:M34" si="9">B21+B8</f>
        <v>40711017.520000011</v>
      </c>
      <c r="C34" s="121">
        <f t="shared" si="9"/>
        <v>36549252.890000008</v>
      </c>
      <c r="D34" s="121">
        <f t="shared" si="9"/>
        <v>42648290.410000011</v>
      </c>
      <c r="E34" s="121">
        <f t="shared" si="9"/>
        <v>35404222.190000005</v>
      </c>
      <c r="F34" s="121">
        <f t="shared" si="9"/>
        <v>47576343.270000003</v>
      </c>
      <c r="G34" s="121">
        <f t="shared" si="9"/>
        <v>37732261.879999995</v>
      </c>
      <c r="H34" s="121">
        <f t="shared" si="9"/>
        <v>41064884.029999994</v>
      </c>
      <c r="I34" s="121">
        <f t="shared" si="9"/>
        <v>22033937.160000004</v>
      </c>
      <c r="J34" s="121">
        <f t="shared" si="9"/>
        <v>48797445.080000013</v>
      </c>
      <c r="K34" s="121">
        <f t="shared" si="9"/>
        <v>42426523.07</v>
      </c>
      <c r="L34" s="121">
        <f t="shared" si="9"/>
        <v>40222406.960000008</v>
      </c>
      <c r="M34" s="121">
        <f t="shared" si="9"/>
        <v>45734726.150000006</v>
      </c>
      <c r="Q34" s="119">
        <v>2021</v>
      </c>
      <c r="R34" s="411">
        <f t="shared" si="6"/>
        <v>0.22162244067333847</v>
      </c>
      <c r="S34" s="122">
        <f t="shared" si="6"/>
        <v>0.17643384283314245</v>
      </c>
      <c r="T34" s="122">
        <f t="shared" si="6"/>
        <v>1.6174591274936923E-2</v>
      </c>
      <c r="U34" s="122">
        <f t="shared" si="6"/>
        <v>5.8010682642416933E-2</v>
      </c>
    </row>
    <row r="35" spans="1:21">
      <c r="A35" s="119">
        <v>2022</v>
      </c>
      <c r="B35" s="121">
        <f t="shared" ref="B35:M35" si="10">B22+B9</f>
        <v>39765013.710000001</v>
      </c>
      <c r="C35" s="121">
        <f t="shared" si="10"/>
        <v>37247582.349999994</v>
      </c>
      <c r="D35" s="121">
        <f t="shared" si="10"/>
        <v>46445301.450000003</v>
      </c>
      <c r="E35" s="121">
        <f t="shared" si="10"/>
        <v>39717117.18</v>
      </c>
      <c r="F35" s="121">
        <f t="shared" si="10"/>
        <v>43408532.13000001</v>
      </c>
      <c r="G35" s="121">
        <f t="shared" si="10"/>
        <v>47417358.970000014</v>
      </c>
      <c r="H35" s="121">
        <f t="shared" si="10"/>
        <v>41209556.270000003</v>
      </c>
      <c r="I35" s="121">
        <f t="shared" si="10"/>
        <v>22703415.580000002</v>
      </c>
      <c r="J35" s="121">
        <f t="shared" si="10"/>
        <v>53254382.650000006</v>
      </c>
      <c r="K35" s="121">
        <f t="shared" si="10"/>
        <v>45503742.770000011</v>
      </c>
      <c r="L35" s="121">
        <f t="shared" si="10"/>
        <v>43220569.619999997</v>
      </c>
      <c r="M35" s="121">
        <f t="shared" si="10"/>
        <v>45908909.630000003</v>
      </c>
      <c r="Q35" s="119">
        <v>2022</v>
      </c>
      <c r="R35" s="411">
        <f t="shared" si="6"/>
        <v>2.9600361022829924E-2</v>
      </c>
      <c r="S35" s="122">
        <f t="shared" si="6"/>
        <v>8.1434435400243865E-2</v>
      </c>
      <c r="T35" s="122">
        <f t="shared" si="6"/>
        <v>4.7106917913428248E-2</v>
      </c>
      <c r="U35" s="122">
        <f t="shared" si="6"/>
        <v>4.8678827398697999E-2</v>
      </c>
    </row>
    <row r="36" spans="1:21">
      <c r="A36" s="119">
        <v>2023</v>
      </c>
      <c r="B36" s="121">
        <f t="shared" ref="B36:M36" si="11">B23+B10</f>
        <v>44968165.349999994</v>
      </c>
      <c r="C36" s="121">
        <f t="shared" si="11"/>
        <v>36889877.950000003</v>
      </c>
      <c r="D36" s="121">
        <f t="shared" si="11"/>
        <v>49585192.579999991</v>
      </c>
      <c r="E36" s="121">
        <f t="shared" si="11"/>
        <v>40532125.030000001</v>
      </c>
      <c r="F36" s="121">
        <f t="shared" si="11"/>
        <v>44261920.869999997</v>
      </c>
      <c r="G36" s="121">
        <f t="shared" si="11"/>
        <v>52668604.040000014</v>
      </c>
      <c r="H36" s="121">
        <f t="shared" si="11"/>
        <v>42047892.639999986</v>
      </c>
      <c r="I36" s="121">
        <f t="shared" si="11"/>
        <v>22735432.880000003</v>
      </c>
      <c r="J36" s="121">
        <f t="shared" si="11"/>
        <v>53955542.57</v>
      </c>
      <c r="K36" s="121">
        <f t="shared" si="11"/>
        <v>46811458.320149988</v>
      </c>
      <c r="L36" s="121">
        <f t="shared" si="11"/>
        <v>45410141.359999999</v>
      </c>
      <c r="M36" s="121">
        <f t="shared" si="11"/>
        <v>46758145.170000002</v>
      </c>
      <c r="Q36" s="119">
        <v>2023</v>
      </c>
      <c r="R36" s="411">
        <f t="shared" si="6"/>
        <v>6.4680660622405073E-2</v>
      </c>
      <c r="S36" s="122">
        <f t="shared" si="6"/>
        <v>5.3006604881957076E-2</v>
      </c>
      <c r="T36" s="122">
        <f t="shared" si="6"/>
        <v>1.3412555030420048E-2</v>
      </c>
      <c r="U36" s="122">
        <f t="shared" si="6"/>
        <v>3.2284177448447915E-2</v>
      </c>
    </row>
    <row r="37" spans="1:21">
      <c r="A37" s="119">
        <v>2024</v>
      </c>
      <c r="B37" s="121">
        <f t="shared" ref="B37:M37" si="12">B24+B11</f>
        <v>45326826.499999993</v>
      </c>
      <c r="C37" s="121">
        <f t="shared" si="12"/>
        <v>41388545.829999998</v>
      </c>
      <c r="D37" s="121">
        <f t="shared" si="12"/>
        <v>46878555.140000008</v>
      </c>
      <c r="E37" s="121">
        <f t="shared" si="12"/>
        <v>48134772.38000001</v>
      </c>
      <c r="F37" s="121">
        <f t="shared" si="12"/>
        <v>45244305.969999999</v>
      </c>
      <c r="G37" s="121">
        <f t="shared" si="12"/>
        <v>49305672.710000001</v>
      </c>
      <c r="H37" s="121">
        <f t="shared" si="12"/>
        <v>48978315.369999975</v>
      </c>
      <c r="I37" s="121">
        <f t="shared" si="12"/>
        <v>23247313.150000002</v>
      </c>
      <c r="J37" s="121">
        <f t="shared" si="12"/>
        <v>53991847.100000001</v>
      </c>
      <c r="K37" s="121">
        <f t="shared" si="12"/>
        <v>53780385.70000001</v>
      </c>
      <c r="L37" s="121">
        <f t="shared" si="12"/>
        <v>47742652.290000007</v>
      </c>
      <c r="M37" s="121">
        <f t="shared" si="12"/>
        <v>47646080.920000017</v>
      </c>
      <c r="Q37" s="119">
        <v>2024</v>
      </c>
      <c r="R37" s="411">
        <f t="shared" si="6"/>
        <v>1.6362132106694682E-2</v>
      </c>
      <c r="S37" s="122">
        <f t="shared" si="6"/>
        <v>3.7989236511003721E-2</v>
      </c>
      <c r="T37" s="122">
        <f t="shared" si="6"/>
        <v>6.2983651859738643E-2</v>
      </c>
      <c r="U37" s="122">
        <f t="shared" si="6"/>
        <v>7.3315532927739735E-2</v>
      </c>
    </row>
    <row r="38" spans="1:21">
      <c r="A38" s="119">
        <v>2025</v>
      </c>
      <c r="B38" s="121">
        <f>B25+B12</f>
        <v>49759639.159999989</v>
      </c>
      <c r="C38" s="121">
        <f>C25+C12</f>
        <v>41187731.520000003</v>
      </c>
      <c r="D38" s="121">
        <f>D25+D12</f>
        <v>49987542.590000004</v>
      </c>
      <c r="E38" s="121">
        <f>E25+E12</f>
        <v>48508547.600000009</v>
      </c>
      <c r="F38" s="121">
        <f>F25+F12</f>
        <v>49610229.640000001</v>
      </c>
      <c r="G38" s="121"/>
      <c r="H38" s="121"/>
      <c r="I38" s="121"/>
      <c r="J38" s="121"/>
      <c r="K38" s="121"/>
      <c r="L38" s="121"/>
      <c r="M38" s="121"/>
      <c r="Q38" s="119">
        <v>2025</v>
      </c>
      <c r="R38" s="411">
        <f t="shared" si="6"/>
        <v>5.4949996148952795E-2</v>
      </c>
      <c r="S38" s="132"/>
      <c r="T38" s="132"/>
      <c r="U38" s="132"/>
    </row>
    <row r="40" spans="1:21">
      <c r="A40" s="400" t="s">
        <v>74</v>
      </c>
      <c r="B40" s="401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</row>
    <row r="41" spans="1:21">
      <c r="Q41" s="119"/>
      <c r="R41" s="121" t="s">
        <v>79</v>
      </c>
      <c r="S41" s="121" t="s">
        <v>80</v>
      </c>
      <c r="T41" s="121" t="s">
        <v>81</v>
      </c>
      <c r="U41" s="121" t="s">
        <v>82</v>
      </c>
    </row>
    <row r="42" spans="1:21">
      <c r="A42" s="119"/>
      <c r="B42" s="121" t="s">
        <v>35</v>
      </c>
      <c r="C42" s="121" t="s">
        <v>36</v>
      </c>
      <c r="D42" s="121" t="s">
        <v>37</v>
      </c>
      <c r="E42" s="121" t="s">
        <v>38</v>
      </c>
      <c r="F42" s="121" t="s">
        <v>39</v>
      </c>
      <c r="G42" s="121" t="s">
        <v>40</v>
      </c>
      <c r="H42" s="121" t="s">
        <v>41</v>
      </c>
      <c r="I42" s="121" t="s">
        <v>42</v>
      </c>
      <c r="J42" s="121" t="s">
        <v>43</v>
      </c>
      <c r="K42" s="121" t="s">
        <v>44</v>
      </c>
      <c r="L42" s="121" t="s">
        <v>45</v>
      </c>
      <c r="M42" s="121" t="s">
        <v>46</v>
      </c>
      <c r="Q42" s="119">
        <v>2017</v>
      </c>
      <c r="R42" s="132">
        <f>B43+C43+D43</f>
        <v>0</v>
      </c>
      <c r="S42" s="132">
        <f>G43+F43+E43</f>
        <v>0</v>
      </c>
      <c r="T42" s="132">
        <f>J43+I43+H43</f>
        <v>0</v>
      </c>
      <c r="U42" s="132">
        <f>K43+L43+M43</f>
        <v>394627012.69</v>
      </c>
    </row>
    <row r="43" spans="1:21">
      <c r="A43" s="119">
        <v>2017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>
        <f>SUM(B30:M30)</f>
        <v>394627012.69</v>
      </c>
      <c r="Q43" s="119">
        <v>2018</v>
      </c>
      <c r="R43" s="409">
        <f>D44</f>
        <v>397659701.9799999</v>
      </c>
      <c r="S43" s="132">
        <f t="shared" ref="S43:S49" si="13">G44</f>
        <v>403128566.36999983</v>
      </c>
      <c r="T43" s="132">
        <f t="shared" ref="T43:T49" si="14">J44</f>
        <v>405311980.94999987</v>
      </c>
      <c r="U43" s="132">
        <f t="shared" ref="U43:U49" si="15">M44</f>
        <v>411962518.86999995</v>
      </c>
    </row>
    <row r="44" spans="1:21">
      <c r="A44" s="119">
        <v>2018</v>
      </c>
      <c r="B44" s="121">
        <f t="shared" ref="B44:B51" si="16">M43+B31-B30</f>
        <v>396347955.36999995</v>
      </c>
      <c r="C44" s="121">
        <f>B44+C31-C30</f>
        <v>398564009.33999991</v>
      </c>
      <c r="D44" s="121">
        <f t="shared" ref="D44:M44" si="17">C44+D31-D30</f>
        <v>397659701.9799999</v>
      </c>
      <c r="E44" s="121">
        <f t="shared" si="17"/>
        <v>402459392.13999987</v>
      </c>
      <c r="F44" s="121">
        <f t="shared" si="17"/>
        <v>402116220.88999987</v>
      </c>
      <c r="G44" s="121">
        <f t="shared" si="17"/>
        <v>403128566.36999983</v>
      </c>
      <c r="H44" s="121">
        <f t="shared" si="17"/>
        <v>406164194.00999981</v>
      </c>
      <c r="I44" s="121">
        <f t="shared" si="17"/>
        <v>406835136.56999981</v>
      </c>
      <c r="J44" s="121">
        <f t="shared" si="17"/>
        <v>405311980.94999987</v>
      </c>
      <c r="K44" s="121">
        <f t="shared" si="17"/>
        <v>408323910.33999991</v>
      </c>
      <c r="L44" s="121">
        <f t="shared" si="17"/>
        <v>411905144.89999992</v>
      </c>
      <c r="M44" s="121">
        <f t="shared" si="17"/>
        <v>411962518.86999995</v>
      </c>
      <c r="Q44" s="119">
        <v>2019</v>
      </c>
      <c r="R44" s="409">
        <f t="shared" ref="R44:R50" si="18">D45</f>
        <v>414326548.21999991</v>
      </c>
      <c r="S44" s="132">
        <f t="shared" si="13"/>
        <v>417406032.57999992</v>
      </c>
      <c r="T44" s="132">
        <f t="shared" si="14"/>
        <v>423708124.5399999</v>
      </c>
      <c r="U44" s="132">
        <f t="shared" si="15"/>
        <v>427489078.15999985</v>
      </c>
    </row>
    <row r="45" spans="1:21">
      <c r="A45" s="119">
        <v>2019</v>
      </c>
      <c r="B45" s="121">
        <f t="shared" si="16"/>
        <v>413125447.6099999</v>
      </c>
      <c r="C45" s="121">
        <f t="shared" ref="C45:M48" si="19">B45+C32-C31</f>
        <v>414237734.36999989</v>
      </c>
      <c r="D45" s="121">
        <f t="shared" si="19"/>
        <v>414326548.21999991</v>
      </c>
      <c r="E45" s="121">
        <f t="shared" si="19"/>
        <v>416466509.6699999</v>
      </c>
      <c r="F45" s="121">
        <f t="shared" si="19"/>
        <v>418670697.83999991</v>
      </c>
      <c r="G45" s="121">
        <f t="shared" si="19"/>
        <v>417406032.57999992</v>
      </c>
      <c r="H45" s="121">
        <f t="shared" si="19"/>
        <v>420062969.47999996</v>
      </c>
      <c r="I45" s="121">
        <f t="shared" si="19"/>
        <v>420600696.45999992</v>
      </c>
      <c r="J45" s="121">
        <f t="shared" si="19"/>
        <v>423708124.5399999</v>
      </c>
      <c r="K45" s="121">
        <f t="shared" si="19"/>
        <v>425410107.8599999</v>
      </c>
      <c r="L45" s="121">
        <f t="shared" si="19"/>
        <v>424855279.6099999</v>
      </c>
      <c r="M45" s="121">
        <f t="shared" si="19"/>
        <v>427489078.15999985</v>
      </c>
      <c r="Q45" s="119">
        <v>2020</v>
      </c>
      <c r="R45" s="409">
        <f t="shared" si="18"/>
        <v>423458500.48999989</v>
      </c>
      <c r="S45" s="132">
        <f t="shared" si="13"/>
        <v>414441305.7299999</v>
      </c>
      <c r="T45" s="132">
        <f t="shared" si="14"/>
        <v>426834987.51999986</v>
      </c>
      <c r="U45" s="132">
        <f t="shared" si="15"/>
        <v>432223863.60999984</v>
      </c>
    </row>
    <row r="46" spans="1:21">
      <c r="A46" s="119">
        <v>2020</v>
      </c>
      <c r="B46" s="121">
        <f t="shared" si="16"/>
        <v>432266292.90999985</v>
      </c>
      <c r="C46" s="121">
        <f t="shared" si="19"/>
        <v>435010810.51999986</v>
      </c>
      <c r="D46" s="121">
        <f t="shared" si="19"/>
        <v>423458500.48999989</v>
      </c>
      <c r="E46" s="121">
        <f t="shared" si="19"/>
        <v>392780923.50999987</v>
      </c>
      <c r="F46" s="121">
        <f t="shared" si="19"/>
        <v>393403421.5999999</v>
      </c>
      <c r="G46" s="121">
        <f t="shared" si="19"/>
        <v>414441305.7299999</v>
      </c>
      <c r="H46" s="121">
        <f t="shared" si="19"/>
        <v>421977350.88999987</v>
      </c>
      <c r="I46" s="121">
        <f t="shared" si="19"/>
        <v>424110027.6699999</v>
      </c>
      <c r="J46" s="121">
        <f t="shared" si="19"/>
        <v>426834987.51999986</v>
      </c>
      <c r="K46" s="121">
        <f t="shared" si="19"/>
        <v>420887494.13999981</v>
      </c>
      <c r="L46" s="121">
        <f t="shared" si="19"/>
        <v>421441736.60999984</v>
      </c>
      <c r="M46" s="121">
        <f t="shared" si="19"/>
        <v>432223863.60999984</v>
      </c>
      <c r="Q46" s="119">
        <v>2021</v>
      </c>
      <c r="R46" s="409">
        <f t="shared" si="18"/>
        <v>453977252.39999986</v>
      </c>
      <c r="S46" s="132">
        <f t="shared" si="13"/>
        <v>472080971.6499998</v>
      </c>
      <c r="T46" s="132">
        <f t="shared" si="14"/>
        <v>473862039.96999985</v>
      </c>
      <c r="U46" s="132">
        <f t="shared" si="15"/>
        <v>480901310.6099999</v>
      </c>
    </row>
    <row r="47" spans="1:21">
      <c r="A47" s="119">
        <v>2021</v>
      </c>
      <c r="B47" s="121">
        <f t="shared" si="16"/>
        <v>432572858.29999989</v>
      </c>
      <c r="C47" s="121">
        <f t="shared" si="19"/>
        <v>436273831.13999987</v>
      </c>
      <c r="D47" s="121">
        <f t="shared" si="19"/>
        <v>453977252.39999986</v>
      </c>
      <c r="E47" s="121">
        <f t="shared" si="19"/>
        <v>483367934.66999984</v>
      </c>
      <c r="F47" s="121">
        <f t="shared" si="19"/>
        <v>493472972.1499998</v>
      </c>
      <c r="G47" s="121">
        <f t="shared" si="19"/>
        <v>472080971.6499998</v>
      </c>
      <c r="H47" s="121">
        <f t="shared" si="19"/>
        <v>468230056.90999979</v>
      </c>
      <c r="I47" s="121">
        <f t="shared" si="19"/>
        <v>468898918.46999979</v>
      </c>
      <c r="J47" s="121">
        <f t="shared" si="19"/>
        <v>473862039.96999985</v>
      </c>
      <c r="K47" s="121">
        <f t="shared" si="19"/>
        <v>480012873.06999987</v>
      </c>
      <c r="L47" s="121">
        <f t="shared" si="19"/>
        <v>483175259.61999983</v>
      </c>
      <c r="M47" s="121">
        <f t="shared" si="19"/>
        <v>480901310.6099999</v>
      </c>
      <c r="Q47" s="119">
        <v>2022</v>
      </c>
      <c r="R47" s="409">
        <f t="shared" si="18"/>
        <v>484450647.29999983</v>
      </c>
      <c r="S47" s="132">
        <f t="shared" si="13"/>
        <v>494280828.23999989</v>
      </c>
      <c r="T47" s="132">
        <f t="shared" si="14"/>
        <v>499551916.46999979</v>
      </c>
      <c r="U47" s="132">
        <f t="shared" si="15"/>
        <v>505801482.3099997</v>
      </c>
    </row>
    <row r="48" spans="1:21">
      <c r="A48" s="119">
        <v>2022</v>
      </c>
      <c r="B48" s="121">
        <f t="shared" si="16"/>
        <v>479955306.79999983</v>
      </c>
      <c r="C48" s="121">
        <f t="shared" si="19"/>
        <v>480653636.25999987</v>
      </c>
      <c r="D48" s="121">
        <f t="shared" si="19"/>
        <v>484450647.29999983</v>
      </c>
      <c r="E48" s="121">
        <f t="shared" si="19"/>
        <v>488763542.28999984</v>
      </c>
      <c r="F48" s="121">
        <f t="shared" si="19"/>
        <v>484595731.14999986</v>
      </c>
      <c r="G48" s="121">
        <f t="shared" si="19"/>
        <v>494280828.23999989</v>
      </c>
      <c r="H48" s="121">
        <f t="shared" si="19"/>
        <v>494425500.4799999</v>
      </c>
      <c r="I48" s="121">
        <f t="shared" si="19"/>
        <v>495094978.89999986</v>
      </c>
      <c r="J48" s="121">
        <f t="shared" si="19"/>
        <v>499551916.46999979</v>
      </c>
      <c r="K48" s="121">
        <f t="shared" si="19"/>
        <v>502629136.16999978</v>
      </c>
      <c r="L48" s="121">
        <f t="shared" si="19"/>
        <v>505627298.82999969</v>
      </c>
      <c r="M48" s="121">
        <f t="shared" si="19"/>
        <v>505801482.3099997</v>
      </c>
      <c r="Q48" s="119">
        <v>2023</v>
      </c>
      <c r="R48" s="409">
        <f t="shared" si="18"/>
        <v>513786820.67999977</v>
      </c>
      <c r="S48" s="132">
        <f t="shared" si="13"/>
        <v>520706462.33999968</v>
      </c>
      <c r="T48" s="132">
        <f t="shared" si="14"/>
        <v>522277975.92999971</v>
      </c>
      <c r="U48" s="132">
        <f t="shared" si="15"/>
        <v>526624498.76014972</v>
      </c>
    </row>
    <row r="49" spans="1:21">
      <c r="A49" s="119">
        <v>2023</v>
      </c>
      <c r="B49" s="121">
        <f t="shared" si="16"/>
        <v>511004633.94999975</v>
      </c>
      <c r="C49" s="121">
        <f t="shared" ref="C49:M49" si="20">B49+C36-C35</f>
        <v>510646929.54999971</v>
      </c>
      <c r="D49" s="121">
        <f t="shared" si="20"/>
        <v>513786820.67999977</v>
      </c>
      <c r="E49" s="121">
        <f t="shared" si="20"/>
        <v>514601828.52999979</v>
      </c>
      <c r="F49" s="121">
        <f t="shared" si="20"/>
        <v>515455217.26999974</v>
      </c>
      <c r="G49" s="121">
        <f t="shared" si="20"/>
        <v>520706462.33999968</v>
      </c>
      <c r="H49" s="121">
        <f t="shared" si="20"/>
        <v>521544798.70999968</v>
      </c>
      <c r="I49" s="121">
        <f t="shared" si="20"/>
        <v>521576816.00999969</v>
      </c>
      <c r="J49" s="121">
        <f t="shared" si="20"/>
        <v>522277975.92999971</v>
      </c>
      <c r="K49" s="121">
        <f t="shared" si="20"/>
        <v>523585691.48014975</v>
      </c>
      <c r="L49" s="121">
        <f t="shared" si="20"/>
        <v>525775263.22014976</v>
      </c>
      <c r="M49" s="121">
        <f t="shared" si="20"/>
        <v>526624498.76014972</v>
      </c>
      <c r="Q49" s="119">
        <v>2024</v>
      </c>
      <c r="R49" s="409">
        <f t="shared" si="18"/>
        <v>528775190.35014981</v>
      </c>
      <c r="S49" s="132">
        <f t="shared" si="13"/>
        <v>533997291.47014993</v>
      </c>
      <c r="T49" s="132">
        <f t="shared" si="14"/>
        <v>541475899.00014985</v>
      </c>
      <c r="U49" s="132">
        <f t="shared" si="15"/>
        <v>551665273.05999982</v>
      </c>
    </row>
    <row r="50" spans="1:21">
      <c r="A50" s="119">
        <v>2024</v>
      </c>
      <c r="B50" s="121">
        <f t="shared" si="16"/>
        <v>526983159.91014969</v>
      </c>
      <c r="C50" s="121">
        <f t="shared" ref="C50:M51" si="21">B50+C37-C36</f>
        <v>531481827.79014975</v>
      </c>
      <c r="D50" s="121">
        <f t="shared" si="21"/>
        <v>528775190.35014981</v>
      </c>
      <c r="E50" s="121">
        <f t="shared" si="21"/>
        <v>536377837.70014989</v>
      </c>
      <c r="F50" s="121">
        <f t="shared" si="21"/>
        <v>537360222.80014992</v>
      </c>
      <c r="G50" s="121">
        <f t="shared" si="21"/>
        <v>533997291.47014993</v>
      </c>
      <c r="H50" s="121">
        <f t="shared" si="21"/>
        <v>540927714.20014989</v>
      </c>
      <c r="I50" s="121">
        <f t="shared" si="21"/>
        <v>541439594.47014987</v>
      </c>
      <c r="J50" s="121">
        <f t="shared" si="21"/>
        <v>541475899.00014985</v>
      </c>
      <c r="K50" s="121">
        <f t="shared" si="21"/>
        <v>548444826.37999988</v>
      </c>
      <c r="L50" s="121">
        <f t="shared" si="21"/>
        <v>550777337.30999982</v>
      </c>
      <c r="M50" s="121">
        <f t="shared" si="21"/>
        <v>551665273.05999982</v>
      </c>
      <c r="Q50" s="119">
        <v>2025</v>
      </c>
      <c r="R50" s="409">
        <f t="shared" si="18"/>
        <v>559006258.85999978</v>
      </c>
      <c r="S50" s="132"/>
      <c r="T50" s="132"/>
      <c r="U50" s="132"/>
    </row>
    <row r="51" spans="1:21">
      <c r="A51" s="119">
        <v>2025</v>
      </c>
      <c r="B51" s="121">
        <f t="shared" si="16"/>
        <v>556098085.71999979</v>
      </c>
      <c r="C51" s="121">
        <f t="shared" si="21"/>
        <v>555897271.40999973</v>
      </c>
      <c r="D51" s="121">
        <f t="shared" si="21"/>
        <v>559006258.85999978</v>
      </c>
      <c r="E51" s="121">
        <f t="shared" si="21"/>
        <v>559380034.0799998</v>
      </c>
      <c r="F51" s="121">
        <f t="shared" si="21"/>
        <v>563745957.74999976</v>
      </c>
      <c r="G51" s="121"/>
      <c r="H51" s="121"/>
      <c r="I51" s="121"/>
      <c r="J51" s="121"/>
      <c r="K51" s="121"/>
      <c r="L51" s="121"/>
      <c r="M51" s="121"/>
    </row>
    <row r="53" spans="1:21">
      <c r="A53" s="125" t="s">
        <v>75</v>
      </c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P53" s="141" t="s">
        <v>92</v>
      </c>
      <c r="Q53" s="125" t="s">
        <v>75</v>
      </c>
      <c r="R53" s="124"/>
      <c r="S53" s="124"/>
      <c r="T53" s="124"/>
      <c r="U53" s="124"/>
    </row>
    <row r="54" spans="1:21">
      <c r="A54" s="123"/>
      <c r="Q54" s="123"/>
      <c r="R54" s="120"/>
      <c r="S54" s="120"/>
      <c r="T54" s="120"/>
      <c r="U54" s="120"/>
    </row>
    <row r="55" spans="1:21">
      <c r="A55" s="119"/>
      <c r="B55" s="121" t="s">
        <v>35</v>
      </c>
      <c r="C55" s="121" t="s">
        <v>36</v>
      </c>
      <c r="D55" s="121" t="s">
        <v>37</v>
      </c>
      <c r="E55" s="121" t="s">
        <v>38</v>
      </c>
      <c r="F55" s="121" t="s">
        <v>39</v>
      </c>
      <c r="G55" s="121" t="s">
        <v>40</v>
      </c>
      <c r="H55" s="121" t="s">
        <v>41</v>
      </c>
      <c r="I55" s="121" t="s">
        <v>42</v>
      </c>
      <c r="J55" s="121" t="s">
        <v>43</v>
      </c>
      <c r="K55" s="121" t="s">
        <v>44</v>
      </c>
      <c r="L55" s="121" t="s">
        <v>45</v>
      </c>
      <c r="M55" s="121" t="s">
        <v>46</v>
      </c>
      <c r="Q55" s="119"/>
      <c r="R55" s="121" t="s">
        <v>79</v>
      </c>
      <c r="S55" s="121" t="s">
        <v>80</v>
      </c>
      <c r="T55" s="121" t="s">
        <v>81</v>
      </c>
      <c r="U55" s="121" t="s">
        <v>82</v>
      </c>
    </row>
    <row r="56" spans="1:21">
      <c r="A56" s="119">
        <v>2017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Q56" s="119">
        <v>2017</v>
      </c>
      <c r="R56" s="121"/>
      <c r="S56" s="121"/>
      <c r="T56" s="121"/>
      <c r="U56" s="121"/>
    </row>
    <row r="57" spans="1:21">
      <c r="A57" s="119">
        <v>2018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2">
        <f>M44/M43-1</f>
        <v>4.3928838175145035E-2</v>
      </c>
      <c r="Q57" s="119">
        <v>2018</v>
      </c>
      <c r="R57" s="121"/>
      <c r="S57" s="121"/>
      <c r="T57" s="121"/>
      <c r="U57" s="121"/>
    </row>
    <row r="58" spans="1:21">
      <c r="A58" s="119">
        <v>2019</v>
      </c>
      <c r="B58" s="122">
        <f t="shared" ref="B58:M64" si="22">B45/B44-1</f>
        <v>4.2330210141585667E-2</v>
      </c>
      <c r="C58" s="122">
        <f t="shared" si="22"/>
        <v>3.9325490166447263E-2</v>
      </c>
      <c r="D58" s="122">
        <f t="shared" si="22"/>
        <v>4.1912333980570704E-2</v>
      </c>
      <c r="E58" s="122">
        <f t="shared" si="22"/>
        <v>3.4803803324156224E-2</v>
      </c>
      <c r="F58" s="122">
        <f t="shared" si="22"/>
        <v>4.1168388863697558E-2</v>
      </c>
      <c r="G58" s="122">
        <f t="shared" si="22"/>
        <v>3.541665711899955E-2</v>
      </c>
      <c r="H58" s="122">
        <f t="shared" si="22"/>
        <v>3.4219598071360213E-2</v>
      </c>
      <c r="I58" s="122">
        <f t="shared" si="22"/>
        <v>3.3835720301979455E-2</v>
      </c>
      <c r="J58" s="122">
        <f t="shared" si="22"/>
        <v>4.5387613627610568E-2</v>
      </c>
      <c r="K58" s="122">
        <f t="shared" si="22"/>
        <v>4.1844714667266913E-2</v>
      </c>
      <c r="L58" s="122">
        <f t="shared" si="22"/>
        <v>3.1439604166983548E-2</v>
      </c>
      <c r="M58" s="122">
        <f>M45/M44-1</f>
        <v>3.7689252246997595E-2</v>
      </c>
      <c r="Q58" s="119">
        <v>2019</v>
      </c>
      <c r="R58" s="411">
        <f t="shared" ref="R58" si="23">R44/R43-1</f>
        <v>4.1912333980570704E-2</v>
      </c>
      <c r="S58" s="122">
        <f t="shared" ref="R58:U64" si="24">S44/S43-1</f>
        <v>3.541665711899955E-2</v>
      </c>
      <c r="T58" s="122">
        <f t="shared" si="24"/>
        <v>4.5387613627610568E-2</v>
      </c>
      <c r="U58" s="122">
        <f t="shared" si="24"/>
        <v>3.7689252246997595E-2</v>
      </c>
    </row>
    <row r="59" spans="1:21">
      <c r="A59" s="119">
        <v>2020</v>
      </c>
      <c r="B59" s="122">
        <f t="shared" si="22"/>
        <v>4.63317992409642E-2</v>
      </c>
      <c r="C59" s="122">
        <f t="shared" si="22"/>
        <v>5.0147715735248122E-2</v>
      </c>
      <c r="D59" s="122">
        <f t="shared" si="22"/>
        <v>2.2040470998617057E-2</v>
      </c>
      <c r="E59" s="122">
        <f t="shared" si="22"/>
        <v>-5.6872727122207367E-2</v>
      </c>
      <c r="F59" s="122">
        <f t="shared" si="22"/>
        <v>-6.0351193361175226E-2</v>
      </c>
      <c r="G59" s="122">
        <f t="shared" si="22"/>
        <v>-7.102740781380068E-3</v>
      </c>
      <c r="H59" s="122">
        <f t="shared" si="22"/>
        <v>4.5573677022037185E-3</v>
      </c>
      <c r="I59" s="122">
        <f t="shared" si="22"/>
        <v>8.3436172111372997E-3</v>
      </c>
      <c r="J59" s="122">
        <f t="shared" si="22"/>
        <v>7.3797569574447497E-3</v>
      </c>
      <c r="K59" s="122">
        <f t="shared" si="22"/>
        <v>-1.0631185381914987E-2</v>
      </c>
      <c r="L59" s="122">
        <f t="shared" si="22"/>
        <v>-8.0346018134306307E-3</v>
      </c>
      <c r="M59" s="122">
        <f t="shared" si="22"/>
        <v>1.1075804486934349E-2</v>
      </c>
      <c r="Q59" s="119">
        <v>2020</v>
      </c>
      <c r="R59" s="411">
        <f t="shared" ref="R59" si="25">R45/R44-1</f>
        <v>2.2040470998617057E-2</v>
      </c>
      <c r="S59" s="122">
        <f t="shared" si="24"/>
        <v>-7.102740781380068E-3</v>
      </c>
      <c r="T59" s="122">
        <f t="shared" si="24"/>
        <v>7.3797569574447497E-3</v>
      </c>
      <c r="U59" s="122">
        <f t="shared" si="24"/>
        <v>1.1075804486934349E-2</v>
      </c>
    </row>
    <row r="60" spans="1:21">
      <c r="A60" s="119">
        <v>2021</v>
      </c>
      <c r="B60" s="122">
        <f t="shared" si="22"/>
        <v>7.0920493924298E-4</v>
      </c>
      <c r="C60" s="122">
        <f t="shared" si="22"/>
        <v>2.9034235229470351E-3</v>
      </c>
      <c r="D60" s="122">
        <f t="shared" si="22"/>
        <v>7.2070230907362864E-2</v>
      </c>
      <c r="E60" s="122">
        <f t="shared" si="22"/>
        <v>0.23062986448142442</v>
      </c>
      <c r="F60" s="122">
        <f t="shared" si="22"/>
        <v>0.25436878546457442</v>
      </c>
      <c r="G60" s="122">
        <f t="shared" si="22"/>
        <v>0.13907799517828701</v>
      </c>
      <c r="H60" s="122">
        <f t="shared" si="22"/>
        <v>0.10960945160314295</v>
      </c>
      <c r="I60" s="122">
        <f t="shared" si="22"/>
        <v>0.10560677154007347</v>
      </c>
      <c r="J60" s="122">
        <f t="shared" si="22"/>
        <v>0.11017618945259611</v>
      </c>
      <c r="K60" s="122">
        <f t="shared" si="22"/>
        <v>0.14047787057871863</v>
      </c>
      <c r="L60" s="122">
        <f t="shared" si="22"/>
        <v>0.14648174978248041</v>
      </c>
      <c r="M60" s="122">
        <f t="shared" si="22"/>
        <v>0.11262091498937288</v>
      </c>
      <c r="Q60" s="119">
        <v>2021</v>
      </c>
      <c r="R60" s="411">
        <f t="shared" ref="R60" si="26">R46/R45-1</f>
        <v>7.2070230907362864E-2</v>
      </c>
      <c r="S60" s="122">
        <f t="shared" si="24"/>
        <v>0.13907799517828701</v>
      </c>
      <c r="T60" s="122">
        <f t="shared" si="24"/>
        <v>0.11017618945259611</v>
      </c>
      <c r="U60" s="122">
        <f t="shared" si="24"/>
        <v>0.11262091498937288</v>
      </c>
    </row>
    <row r="61" spans="1:21">
      <c r="A61" s="119">
        <v>2022</v>
      </c>
      <c r="B61" s="122">
        <f t="shared" si="22"/>
        <v>0.10953634189211892</v>
      </c>
      <c r="C61" s="122">
        <f t="shared" si="22"/>
        <v>0.10172465537076536</v>
      </c>
      <c r="D61" s="122">
        <f t="shared" si="22"/>
        <v>6.7125378504978128E-2</v>
      </c>
      <c r="E61" s="122">
        <f t="shared" si="22"/>
        <v>1.116252699650766E-2</v>
      </c>
      <c r="F61" s="122">
        <f t="shared" si="22"/>
        <v>-1.7989315526892868E-2</v>
      </c>
      <c r="G61" s="122">
        <f t="shared" si="22"/>
        <v>4.702552723616038E-2</v>
      </c>
      <c r="H61" s="122">
        <f t="shared" si="22"/>
        <v>5.5945668552062289E-2</v>
      </c>
      <c r="I61" s="122">
        <f t="shared" si="22"/>
        <v>5.5867180319965071E-2</v>
      </c>
      <c r="J61" s="122">
        <f t="shared" si="22"/>
        <v>5.421383088973819E-2</v>
      </c>
      <c r="K61" s="122">
        <f t="shared" si="22"/>
        <v>4.7115951193879235E-2</v>
      </c>
      <c r="L61" s="122">
        <f t="shared" si="22"/>
        <v>4.6467692132369454E-2</v>
      </c>
      <c r="M61" s="122">
        <f t="shared" si="22"/>
        <v>5.177813233325379E-2</v>
      </c>
      <c r="Q61" s="119">
        <v>2022</v>
      </c>
      <c r="R61" s="411">
        <f t="shared" ref="R61" si="27">R47/R46-1</f>
        <v>6.7125378504978128E-2</v>
      </c>
      <c r="S61" s="122">
        <f t="shared" si="24"/>
        <v>4.702552723616038E-2</v>
      </c>
      <c r="T61" s="122">
        <f t="shared" si="24"/>
        <v>5.421383088973819E-2</v>
      </c>
      <c r="U61" s="122">
        <f t="shared" si="24"/>
        <v>5.177813233325379E-2</v>
      </c>
    </row>
    <row r="62" spans="1:21">
      <c r="A62" s="119">
        <v>2023</v>
      </c>
      <c r="B62" s="122">
        <f t="shared" si="22"/>
        <v>6.4692121766534383E-2</v>
      </c>
      <c r="C62" s="122">
        <f t="shared" si="22"/>
        <v>6.2401053539051121E-2</v>
      </c>
      <c r="D62" s="122">
        <f t="shared" si="22"/>
        <v>6.0555545840427438E-2</v>
      </c>
      <c r="E62" s="122">
        <f t="shared" si="22"/>
        <v>5.2864594030356704E-2</v>
      </c>
      <c r="F62" s="122">
        <f t="shared" si="22"/>
        <v>6.3680887255789242E-2</v>
      </c>
      <c r="G62" s="122">
        <f t="shared" si="22"/>
        <v>5.3462794003348968E-2</v>
      </c>
      <c r="H62" s="122">
        <f t="shared" si="22"/>
        <v>5.4850120399679403E-2</v>
      </c>
      <c r="I62" s="122">
        <f t="shared" si="22"/>
        <v>5.348839765823743E-2</v>
      </c>
      <c r="J62" s="122">
        <f t="shared" si="22"/>
        <v>4.5492888147822264E-2</v>
      </c>
      <c r="K62" s="122">
        <f t="shared" si="22"/>
        <v>4.1693872881778171E-2</v>
      </c>
      <c r="L62" s="122">
        <f t="shared" si="22"/>
        <v>3.9847461631861369E-2</v>
      </c>
      <c r="M62" s="122">
        <f t="shared" si="22"/>
        <v>4.1168357900121411E-2</v>
      </c>
      <c r="Q62" s="119">
        <v>2023</v>
      </c>
      <c r="R62" s="411">
        <f t="shared" ref="R62" si="28">R48/R47-1</f>
        <v>6.0555545840427438E-2</v>
      </c>
      <c r="S62" s="122">
        <f t="shared" si="24"/>
        <v>5.3462794003348968E-2</v>
      </c>
      <c r="T62" s="122">
        <f t="shared" si="24"/>
        <v>4.5492888147822264E-2</v>
      </c>
      <c r="U62" s="122">
        <f t="shared" si="24"/>
        <v>4.1168357900121411E-2</v>
      </c>
    </row>
    <row r="63" spans="1:21">
      <c r="A63" s="119">
        <v>2024</v>
      </c>
      <c r="B63" s="122">
        <f t="shared" si="22"/>
        <v>3.1268847479205775E-2</v>
      </c>
      <c r="C63" s="122">
        <f t="shared" si="22"/>
        <v>4.080098603258131E-2</v>
      </c>
      <c r="D63" s="122">
        <f t="shared" si="22"/>
        <v>2.9172351385566619E-2</v>
      </c>
      <c r="E63" s="122">
        <f t="shared" si="22"/>
        <v>4.2316229680634754E-2</v>
      </c>
      <c r="F63" s="122">
        <f t="shared" si="22"/>
        <v>4.2496428004289877E-2</v>
      </c>
      <c r="G63" s="122">
        <f t="shared" si="22"/>
        <v>2.5524609528413844E-2</v>
      </c>
      <c r="H63" s="122">
        <f t="shared" si="22"/>
        <v>3.7164430626270839E-2</v>
      </c>
      <c r="I63" s="122">
        <f t="shared" si="22"/>
        <v>3.8082172846749751E-2</v>
      </c>
      <c r="J63" s="122">
        <f t="shared" si="22"/>
        <v>3.6758055968117764E-2</v>
      </c>
      <c r="K63" s="122">
        <f t="shared" si="22"/>
        <v>4.7478636838937716E-2</v>
      </c>
      <c r="L63" s="122">
        <f t="shared" si="22"/>
        <v>4.755277746754949E-2</v>
      </c>
      <c r="M63" s="122">
        <f t="shared" si="22"/>
        <v>4.7549581074948888E-2</v>
      </c>
      <c r="Q63" s="119">
        <v>2024</v>
      </c>
      <c r="R63" s="411">
        <f t="shared" ref="R63" si="29">R49/R48-1</f>
        <v>2.9172351385566619E-2</v>
      </c>
      <c r="S63" s="122">
        <f t="shared" si="24"/>
        <v>2.5524609528413844E-2</v>
      </c>
      <c r="T63" s="122">
        <f t="shared" si="24"/>
        <v>3.6758055968117764E-2</v>
      </c>
      <c r="U63" s="122">
        <f t="shared" si="24"/>
        <v>4.7549581074948888E-2</v>
      </c>
    </row>
    <row r="64" spans="1:21">
      <c r="A64" s="119">
        <v>2025</v>
      </c>
      <c r="B64" s="122">
        <f t="shared" si="22"/>
        <v>5.5248303977710078E-2</v>
      </c>
      <c r="C64" s="122">
        <f t="shared" si="22"/>
        <v>4.5938435414371703E-2</v>
      </c>
      <c r="D64" s="122">
        <f t="shared" si="22"/>
        <v>5.717187391078471E-2</v>
      </c>
      <c r="E64" s="122">
        <f>E51/E50-1</f>
        <v>4.288431542674731E-2</v>
      </c>
      <c r="F64" s="122">
        <f>F51/F50-1</f>
        <v>4.9102508578613202E-2</v>
      </c>
      <c r="G64" s="121"/>
      <c r="H64" s="121"/>
      <c r="I64" s="121"/>
      <c r="J64" s="121"/>
      <c r="K64" s="121"/>
      <c r="L64" s="121"/>
      <c r="M64" s="121"/>
      <c r="Q64" s="119">
        <v>2025</v>
      </c>
      <c r="R64" s="411">
        <f t="shared" si="24"/>
        <v>5.717187391078471E-2</v>
      </c>
      <c r="S64" s="132"/>
      <c r="T64" s="132"/>
      <c r="U64" s="132"/>
    </row>
    <row r="68" spans="17:32">
      <c r="Q68" s="135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7:32">
      <c r="Q69" s="136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</sheetData>
  <phoneticPr fontId="41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EDA62-3C2F-4EDA-B405-ED74303AA85D}">
  <sheetPr>
    <tabColor rgb="FF92D050"/>
  </sheetPr>
  <dimension ref="A1:AF68"/>
  <sheetViews>
    <sheetView workbookViewId="0">
      <selection activeCell="Q66" sqref="Q66:AF70"/>
    </sheetView>
  </sheetViews>
  <sheetFormatPr baseColWidth="10" defaultColWidth="11.3984375" defaultRowHeight="14.25"/>
  <cols>
    <col min="1" max="1" width="11.59765625" customWidth="1"/>
    <col min="2" max="2" width="15.1328125" style="120" bestFit="1" customWidth="1"/>
    <col min="3" max="13" width="20" style="120" customWidth="1"/>
    <col min="17" max="17" width="20.59765625" customWidth="1"/>
    <col min="18" max="18" width="18.265625" bestFit="1" customWidth="1"/>
    <col min="19" max="19" width="26.59765625" customWidth="1"/>
    <col min="20" max="21" width="18.265625" bestFit="1" customWidth="1"/>
  </cols>
  <sheetData>
    <row r="1" spans="1:21">
      <c r="A1" s="125" t="s">
        <v>59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3" spans="1:21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21">
      <c r="A4" s="119">
        <v>2017</v>
      </c>
      <c r="B4" s="121">
        <f>'Mensuel corrigé'!C11+'Mensuel corrigé'!C12</f>
        <v>12609188.284020025</v>
      </c>
      <c r="C4" s="121">
        <f>'Mensuel corrigé'!D11+'Mensuel corrigé'!D12</f>
        <v>13140513.415070007</v>
      </c>
      <c r="D4" s="121">
        <f>'Mensuel corrigé'!E11+'Mensuel corrigé'!E12</f>
        <v>15001994.07372001</v>
      </c>
      <c r="E4" s="121">
        <f>'Mensuel corrigé'!F11+'Mensuel corrigé'!F12</f>
        <v>12519674.522610031</v>
      </c>
      <c r="F4" s="121">
        <f>'Mensuel corrigé'!G11+'Mensuel corrigé'!G12</f>
        <v>13779259.905290032</v>
      </c>
      <c r="G4" s="121">
        <f>'Mensuel corrigé'!H11+'Mensuel corrigé'!H12</f>
        <v>14175481.711600022</v>
      </c>
      <c r="H4" s="121">
        <f>'Mensuel corrigé'!I11+'Mensuel corrigé'!I12</f>
        <v>13886391.332790032</v>
      </c>
      <c r="I4" s="121">
        <f>'Mensuel corrigé'!J11+'Mensuel corrigé'!J12</f>
        <v>8145769.4111700142</v>
      </c>
      <c r="J4" s="121">
        <f>'Mensuel corrigé'!K11+'Mensuel corrigé'!K12</f>
        <v>12842406.916340014</v>
      </c>
      <c r="K4" s="121">
        <f>'Mensuel corrigé'!L11+'Mensuel corrigé'!L12</f>
        <v>15119363.248930009</v>
      </c>
      <c r="L4" s="121">
        <f>'Mensuel corrigé'!M11+'Mensuel corrigé'!M12</f>
        <v>14509228.963500001</v>
      </c>
      <c r="M4" s="121">
        <f>'Mensuel corrigé'!N11+'Mensuel corrigé'!N12</f>
        <v>12873095.315040002</v>
      </c>
    </row>
    <row r="5" spans="1:21">
      <c r="A5" s="119">
        <v>2018</v>
      </c>
      <c r="B5" s="121">
        <f>'Mensuel corrigé'!O11+'Mensuel corrigé'!O12</f>
        <v>13555113.963460006</v>
      </c>
      <c r="C5" s="121">
        <f>'Mensuel corrigé'!P11+'Mensuel corrigé'!P12</f>
        <v>14107430.246830015</v>
      </c>
      <c r="D5" s="121">
        <f>'Mensuel corrigé'!Q11+'Mensuel corrigé'!Q12</f>
        <v>15017925.463760011</v>
      </c>
      <c r="E5" s="121">
        <f>'Mensuel corrigé'!R11+'Mensuel corrigé'!R12</f>
        <v>14208170.254030004</v>
      </c>
      <c r="F5" s="121">
        <f>'Mensuel corrigé'!S11+'Mensuel corrigé'!S12</f>
        <v>13022839.576360015</v>
      </c>
      <c r="G5" s="121">
        <f>'Mensuel corrigé'!T11+'Mensuel corrigé'!T12</f>
        <v>15024437.841040002</v>
      </c>
      <c r="H5" s="121">
        <f>'Mensuel corrigé'!U11+'Mensuel corrigé'!U12</f>
        <v>15419703.501019996</v>
      </c>
      <c r="I5" s="121">
        <f>'Mensuel corrigé'!V11+'Mensuel corrigé'!V12</f>
        <v>8259745.0120700095</v>
      </c>
      <c r="J5" s="121">
        <f>'Mensuel corrigé'!W11+'Mensuel corrigé'!W12</f>
        <v>12547716.265350018</v>
      </c>
      <c r="K5" s="121">
        <f>'Mensuel corrigé'!X11+'Mensuel corrigé'!X12</f>
        <v>16475114.701260002</v>
      </c>
      <c r="L5" s="121">
        <f>'Mensuel corrigé'!Y11+'Mensuel corrigé'!Y12</f>
        <v>15091572.238680009</v>
      </c>
      <c r="M5" s="121">
        <f>'Mensuel corrigé'!Z11+'Mensuel corrigé'!Z12</f>
        <v>13522352.995960001</v>
      </c>
    </row>
    <row r="6" spans="1:21">
      <c r="A6" s="119">
        <v>2019</v>
      </c>
      <c r="B6" s="121">
        <f>'Mensuel corrigé'!AA11+'Mensuel corrigé'!AA12</f>
        <v>14059775.304930016</v>
      </c>
      <c r="C6" s="121">
        <f>'Mensuel corrigé'!AB11+'Mensuel corrigé'!AB12</f>
        <v>14460783.619070001</v>
      </c>
      <c r="D6" s="121">
        <f>'Mensuel corrigé'!AC11+'Mensuel corrigé'!AC12</f>
        <v>15076260.768159993</v>
      </c>
      <c r="E6" s="121">
        <f>'Mensuel corrigé'!AD11+'Mensuel corrigé'!AD12</f>
        <v>15578466.033329999</v>
      </c>
      <c r="F6" s="121">
        <f>'Mensuel corrigé'!AE11+'Mensuel corrigé'!AE12</f>
        <v>15801032.018530007</v>
      </c>
      <c r="G6" s="121">
        <f>'Mensuel corrigé'!AF11+'Mensuel corrigé'!AF12</f>
        <v>14227533.920500001</v>
      </c>
      <c r="H6" s="121">
        <f>'Mensuel corrigé'!AG11+'Mensuel corrigé'!AG12</f>
        <v>17168869.10768</v>
      </c>
      <c r="I6" s="121">
        <f>'Mensuel corrigé'!AH11+'Mensuel corrigé'!AH12</f>
        <v>8686907.2179300133</v>
      </c>
      <c r="J6" s="121">
        <f>'Mensuel corrigé'!AI11+'Mensuel corrigé'!AI12</f>
        <v>14440914.134060003</v>
      </c>
      <c r="K6" s="121">
        <f>'Mensuel corrigé'!AJ11+'Mensuel corrigé'!AJ12</f>
        <v>17670372.061349999</v>
      </c>
      <c r="L6" s="121">
        <f>'Mensuel corrigé'!AK11+'Mensuel corrigé'!AK12</f>
        <v>14782770.362809991</v>
      </c>
      <c r="M6" s="121">
        <f>'Mensuel corrigé'!AL11+'Mensuel corrigé'!AL12</f>
        <v>15173404.991899982</v>
      </c>
    </row>
    <row r="7" spans="1:21">
      <c r="A7" s="119">
        <v>2020</v>
      </c>
      <c r="B7" s="121">
        <f>'Mensuel corrigé'!AM11+'Mensuel corrigé'!AM12</f>
        <v>16053013.731719991</v>
      </c>
      <c r="C7" s="121">
        <f>'Mensuel corrigé'!AN11+'Mensuel corrigé'!AN12</f>
        <v>16928110.58935998</v>
      </c>
      <c r="D7" s="121">
        <f>'Mensuel corrigé'!AO11+'Mensuel corrigé'!AO12</f>
        <v>11366329.347420003</v>
      </c>
      <c r="E7" s="121">
        <f>'Mensuel corrigé'!AP11+'Mensuel corrigé'!AP12</f>
        <v>1186710.9875800004</v>
      </c>
      <c r="F7" s="121">
        <f>'Mensuel corrigé'!AQ11+'Mensuel corrigé'!AQ12</f>
        <v>8084975.6565800011</v>
      </c>
      <c r="G7" s="121">
        <f>'Mensuel corrigé'!AR11+'Mensuel corrigé'!AR12</f>
        <v>18450172.644349966</v>
      </c>
      <c r="H7" s="121">
        <f>'Mensuel corrigé'!AS11+'Mensuel corrigé'!AS12</f>
        <v>19525350.532449957</v>
      </c>
      <c r="I7" s="121">
        <f>'Mensuel corrigé'!AT11+'Mensuel corrigé'!AT12</f>
        <v>10174447.496079985</v>
      </c>
      <c r="J7" s="121">
        <f>'Mensuel corrigé'!AU11+'Mensuel corrigé'!AU12</f>
        <v>17606818.775329996</v>
      </c>
      <c r="K7" s="121">
        <f>'Mensuel corrigé'!AV11+'Mensuel corrigé'!AV12</f>
        <v>18904512.95976999</v>
      </c>
      <c r="L7" s="121">
        <f>'Mensuel corrigé'!AW11+'Mensuel corrigé'!AW12</f>
        <v>18469081.629469983</v>
      </c>
      <c r="M7" s="121">
        <f>'Mensuel corrigé'!AX11+'Mensuel corrigé'!AX12</f>
        <v>18950351.413039967</v>
      </c>
    </row>
    <row r="8" spans="1:21">
      <c r="A8" s="119">
        <v>2021</v>
      </c>
      <c r="B8" s="121">
        <f>'Mensuel corrigé'!AY11+'Mensuel corrigé'!AY12</f>
        <v>16101035.743859977</v>
      </c>
      <c r="C8" s="121">
        <f>'Mensuel corrigé'!AZ11+'Mensuel corrigé'!AZ12</f>
        <v>18627160.430039972</v>
      </c>
      <c r="D8" s="121">
        <f>'Mensuel corrigé'!BA11+'Mensuel corrigé'!BA12</f>
        <v>20835327.686529972</v>
      </c>
      <c r="E8" s="121">
        <f>'Mensuel corrigé'!BB11+'Mensuel corrigé'!BB12</f>
        <v>17321587.501799986</v>
      </c>
      <c r="F8" s="121">
        <f>'Mensuel corrigé'!BC11+'Mensuel corrigé'!BC12</f>
        <v>21250471.658619966</v>
      </c>
      <c r="G8" s="121">
        <f>'Mensuel corrigé'!BD11+'Mensuel corrigé'!BD12</f>
        <v>19677350.65772998</v>
      </c>
      <c r="H8" s="121">
        <f>'Mensuel corrigé'!BE11+'Mensuel corrigé'!BE12</f>
        <v>19242602.459269978</v>
      </c>
      <c r="I8" s="121">
        <f>'Mensuel corrigé'!BF11+'Mensuel corrigé'!BF12</f>
        <v>9744531.0207699984</v>
      </c>
      <c r="J8" s="121">
        <f>'Mensuel corrigé'!BG11+'Mensuel corrigé'!BG12</f>
        <v>18232692.55135997</v>
      </c>
      <c r="K8" s="121">
        <f>'Mensuel corrigé'!BH11+'Mensuel corrigé'!BH12</f>
        <v>19307550.838449985</v>
      </c>
      <c r="L8" s="121">
        <f>'Mensuel corrigé'!BI11+'Mensuel corrigé'!BI12</f>
        <v>18111968.641079988</v>
      </c>
      <c r="M8" s="121">
        <f>'Mensuel corrigé'!BJ11+'Mensuel corrigé'!BJ12</f>
        <v>18626079.821599986</v>
      </c>
    </row>
    <row r="9" spans="1:21">
      <c r="A9" s="119">
        <v>2022</v>
      </c>
      <c r="B9" s="121">
        <f>'Mensuel corrigé'!BK12+'Mensuel corrigé'!BK11</f>
        <v>16606601.554559985</v>
      </c>
      <c r="C9" s="121">
        <f>'Mensuel corrigé'!BL12+'Mensuel corrigé'!BL11</f>
        <v>18410196.088219982</v>
      </c>
      <c r="D9" s="121">
        <f>'Mensuel corrigé'!BM12+'Mensuel corrigé'!BM11</f>
        <v>21295451.269339964</v>
      </c>
      <c r="E9" s="121">
        <f>'Mensuel corrigé'!BN12+'Mensuel corrigé'!BN11</f>
        <v>18020158.402479984</v>
      </c>
      <c r="F9" s="121">
        <f>'Mensuel corrigé'!BO12+'Mensuel corrigé'!BO11</f>
        <v>20087784.446409963</v>
      </c>
      <c r="G9" s="121">
        <f>'Mensuel corrigé'!BP12+'Mensuel corrigé'!BP11</f>
        <v>20444998.543659955</v>
      </c>
      <c r="H9" s="121">
        <f>'Mensuel corrigé'!BQ12+'Mensuel corrigé'!BQ11</f>
        <v>18690400.448279992</v>
      </c>
      <c r="I9" s="121">
        <f>'Mensuel corrigé'!BR12+'Mensuel corrigé'!BR11</f>
        <v>10524544.516849989</v>
      </c>
      <c r="J9" s="121">
        <f>'Mensuel corrigé'!BS12+'Mensuel corrigé'!BS11</f>
        <v>19450422.01975999</v>
      </c>
      <c r="K9" s="121">
        <f>'Mensuel corrigé'!BT12+'Mensuel corrigé'!BT11</f>
        <v>20400736.61902</v>
      </c>
      <c r="L9" s="121">
        <f>'Mensuel corrigé'!BU12+'Mensuel corrigé'!BU11</f>
        <v>19330435.797939979</v>
      </c>
      <c r="M9" s="121">
        <f>'Mensuel corrigé'!BV12+'Mensuel corrigé'!BV11</f>
        <v>19068114.636850011</v>
      </c>
    </row>
    <row r="10" spans="1:21">
      <c r="A10" s="119">
        <v>2023</v>
      </c>
      <c r="B10" s="121">
        <f>'Mensuel corrigé'!BW12+'Mensuel corrigé'!BW11</f>
        <v>20736667.806869969</v>
      </c>
      <c r="C10" s="121">
        <f>'Mensuel corrigé'!BX12+'Mensuel corrigé'!BX11</f>
        <v>21797532.055259984</v>
      </c>
      <c r="D10" s="121">
        <f>'Mensuel corrigé'!BY12+'Mensuel corrigé'!BY11</f>
        <v>24838826.02557997</v>
      </c>
      <c r="E10" s="121">
        <f>'Mensuel corrigé'!BZ12+'Mensuel corrigé'!BZ11</f>
        <v>20918152.845749963</v>
      </c>
      <c r="F10" s="121">
        <f>'Mensuel corrigé'!CA12+'Mensuel corrigé'!CA11</f>
        <v>21213715.751339976</v>
      </c>
      <c r="G10" s="121">
        <f>'Mensuel corrigé'!CB12+'Mensuel corrigé'!CB11</f>
        <v>25280191.943759978</v>
      </c>
      <c r="H10" s="121">
        <f>'Mensuel corrigé'!CC12+'Mensuel corrigé'!CC11</f>
        <v>22726296.789619975</v>
      </c>
      <c r="I10" s="121">
        <f>'Mensuel corrigé'!CD12+'Mensuel corrigé'!CD11</f>
        <v>12626963.52669999</v>
      </c>
      <c r="J10" s="121">
        <f>'Mensuel corrigé'!CE12+'Mensuel corrigé'!CE11</f>
        <v>21833386.604219966</v>
      </c>
      <c r="K10" s="121">
        <f>'Mensuel corrigé'!CF12+'Mensuel corrigé'!CF11</f>
        <v>26485272.983864918</v>
      </c>
      <c r="L10" s="121">
        <f>'Mensuel corrigé'!CG12+'Mensuel corrigé'!CG11</f>
        <v>26395692.849999983</v>
      </c>
      <c r="M10" s="121">
        <f>'Mensuel corrigé'!CH12+'Mensuel corrigé'!CH11</f>
        <v>23633454.709999993</v>
      </c>
    </row>
    <row r="11" spans="1:21">
      <c r="A11" s="119">
        <v>2024</v>
      </c>
      <c r="B11" s="121">
        <f>'Mensuel corrigé'!CI12+'Mensuel corrigé'!CI11</f>
        <v>24146144.409999989</v>
      </c>
      <c r="C11" s="121">
        <f>'Mensuel corrigé'!CJ12+'Mensuel corrigé'!CJ11</f>
        <v>27609961.340000004</v>
      </c>
      <c r="D11" s="121">
        <f>'Mensuel corrigé'!CK12+'Mensuel corrigé'!CK11</f>
        <v>26511161.349999994</v>
      </c>
      <c r="E11" s="121">
        <f>'Mensuel corrigé'!CL12+'Mensuel corrigé'!CL11</f>
        <v>26209484.669999998</v>
      </c>
      <c r="F11" s="121">
        <f>'Mensuel corrigé'!CM12+'Mensuel corrigé'!CM11</f>
        <v>26053683.299999997</v>
      </c>
      <c r="G11" s="121">
        <f>'Mensuel corrigé'!CN12+'Mensuel corrigé'!CN11</f>
        <v>27254080.660000019</v>
      </c>
      <c r="H11" s="121">
        <f>'Mensuel corrigé'!CO12+'Mensuel corrigé'!CO11</f>
        <v>30919942.479999982</v>
      </c>
      <c r="I11" s="121">
        <f>'Mensuel corrigé'!CP12+'Mensuel corrigé'!CP11</f>
        <v>13922667.000000002</v>
      </c>
      <c r="J11" s="121">
        <f>'Mensuel corrigé'!CQ12+'Mensuel corrigé'!CQ11</f>
        <v>25715747.609999999</v>
      </c>
      <c r="K11" s="121">
        <f>'Mensuel corrigé'!CR12+'Mensuel corrigé'!CR11</f>
        <v>30759088.069999993</v>
      </c>
      <c r="L11" s="121">
        <f>'Mensuel corrigé'!CS12+'Mensuel corrigé'!CS11</f>
        <v>26452607.079999998</v>
      </c>
      <c r="M11" s="121">
        <f>'Mensuel corrigé'!CT11+'Mensuel corrigé'!CT12</f>
        <v>26556633.169999953</v>
      </c>
    </row>
    <row r="12" spans="1:21">
      <c r="A12" s="119">
        <v>2025</v>
      </c>
      <c r="B12" s="121">
        <f>'Mensuel corrigé'!CU11+'Mensuel corrigé'!CU12</f>
        <v>27650564.390000004</v>
      </c>
      <c r="C12" s="121">
        <f>'Mensuel corrigé'!CV11+'Mensuel corrigé'!CV12</f>
        <v>28920030.569999985</v>
      </c>
      <c r="D12" s="121">
        <f>'Mensuel corrigé'!CW11+'Mensuel corrigé'!CW12</f>
        <v>29804044.049999997</v>
      </c>
      <c r="E12" s="121">
        <f>'Mensuel corrigé'!CX11+'Mensuel corrigé'!CX12</f>
        <v>28788309.440000013</v>
      </c>
      <c r="F12" s="121">
        <f>'Mensuel corrigé'!CY11+'Mensuel corrigé'!CY12</f>
        <v>30185818.980000008</v>
      </c>
      <c r="G12" s="121"/>
      <c r="H12" s="121"/>
      <c r="I12" s="121"/>
      <c r="J12" s="121"/>
      <c r="K12" s="121"/>
      <c r="L12" s="121"/>
      <c r="M12" s="121"/>
    </row>
    <row r="14" spans="1:21">
      <c r="A14" s="125" t="s">
        <v>60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Q14" s="125" t="s">
        <v>98</v>
      </c>
      <c r="R14" s="124"/>
      <c r="S14" s="125"/>
      <c r="T14" s="125"/>
      <c r="U14" s="125"/>
    </row>
    <row r="16" spans="1:21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  <c r="Q16" s="119"/>
      <c r="R16" s="121" t="s">
        <v>79</v>
      </c>
      <c r="S16" s="121" t="s">
        <v>80</v>
      </c>
      <c r="T16" s="121" t="s">
        <v>81</v>
      </c>
      <c r="U16" s="121" t="s">
        <v>82</v>
      </c>
    </row>
    <row r="17" spans="1:21">
      <c r="A17" s="119">
        <v>2017</v>
      </c>
      <c r="B17" s="121">
        <f>'Mensuel corrigé'!C18+'Mensuel corrigé'!C19</f>
        <v>1662607.398289999</v>
      </c>
      <c r="C17" s="121">
        <f>'Mensuel corrigé'!D18+'Mensuel corrigé'!D19</f>
        <v>1736429.6868099999</v>
      </c>
      <c r="D17" s="121">
        <f>'Mensuel corrigé'!E18+'Mensuel corrigé'!E19</f>
        <v>2093361.7710699984</v>
      </c>
      <c r="E17" s="121">
        <f>'Mensuel corrigé'!F18+'Mensuel corrigé'!F19</f>
        <v>1650219.0262199987</v>
      </c>
      <c r="F17" s="121">
        <f>'Mensuel corrigé'!G18+'Mensuel corrigé'!G19</f>
        <v>1873447.2153199981</v>
      </c>
      <c r="G17" s="121">
        <f>'Mensuel corrigé'!H18+'Mensuel corrigé'!H19</f>
        <v>1914134.3272899983</v>
      </c>
      <c r="H17" s="121">
        <f>'Mensuel corrigé'!I18+'Mensuel corrigé'!I19</f>
        <v>1802261.572999998</v>
      </c>
      <c r="I17" s="121">
        <f>'Mensuel corrigé'!J18+'Mensuel corrigé'!J19</f>
        <v>1314571.3253999997</v>
      </c>
      <c r="J17" s="121">
        <f>'Mensuel corrigé'!K18+'Mensuel corrigé'!K19</f>
        <v>1745466.4004399991</v>
      </c>
      <c r="K17" s="121">
        <f>'Mensuel corrigé'!L18+'Mensuel corrigé'!L19</f>
        <v>2159256.7838799986</v>
      </c>
      <c r="L17" s="121">
        <f>'Mensuel corrigé'!M18+'Mensuel corrigé'!M19</f>
        <v>2102133.2174899988</v>
      </c>
      <c r="M17" s="121">
        <f>'Mensuel corrigé'!N18+'Mensuel corrigé'!N19</f>
        <v>1925390.1138699986</v>
      </c>
      <c r="Q17" s="119">
        <v>2017</v>
      </c>
      <c r="R17" s="409">
        <f>SUM(B30:D30)</f>
        <v>46244094.628980041</v>
      </c>
      <c r="S17" s="132">
        <f t="shared" ref="S17:S24" si="0">SUM(E30:G30)</f>
        <v>45912216.70833008</v>
      </c>
      <c r="T17" s="132">
        <f t="shared" ref="T17:T24" si="1">SUM(H30:J30)</f>
        <v>39736866.959140062</v>
      </c>
      <c r="U17" s="132">
        <f t="shared" ref="U17:U24" si="2">SUM(K30:M30)</f>
        <v>48688467.642710008</v>
      </c>
    </row>
    <row r="18" spans="1:21">
      <c r="A18" s="119">
        <v>2018</v>
      </c>
      <c r="B18" s="121">
        <f>'Mensuel corrigé'!O18+'Mensuel corrigé'!O19</f>
        <v>1987729.4850999999</v>
      </c>
      <c r="C18" s="121">
        <f>'Mensuel corrigé'!P18+'Mensuel corrigé'!P19</f>
        <v>2078966.9820299987</v>
      </c>
      <c r="D18" s="121">
        <f>'Mensuel corrigé'!Q18+'Mensuel corrigé'!Q19</f>
        <v>2253337.3183200001</v>
      </c>
      <c r="E18" s="121">
        <f>'Mensuel corrigé'!R18+'Mensuel corrigé'!R19</f>
        <v>2094013.5709899983</v>
      </c>
      <c r="F18" s="121">
        <f>'Mensuel corrigé'!S18+'Mensuel corrigé'!S19</f>
        <v>1965929.8389799991</v>
      </c>
      <c r="G18" s="121">
        <f>'Mensuel corrigé'!T18+'Mensuel corrigé'!T19</f>
        <v>2334106.4316999982</v>
      </c>
      <c r="H18" s="121">
        <f>'Mensuel corrigé'!U18+'Mensuel corrigé'!U19</f>
        <v>2427715.8903799998</v>
      </c>
      <c r="I18" s="121">
        <f>'Mensuel corrigé'!V18+'Mensuel corrigé'!V19</f>
        <v>1581725.1866199989</v>
      </c>
      <c r="J18" s="121">
        <f>'Mensuel corrigé'!W18+'Mensuel corrigé'!W19</f>
        <v>1907531.7079099996</v>
      </c>
      <c r="K18" s="121">
        <f>'Mensuel corrigé'!X18+'Mensuel corrigé'!X19</f>
        <v>2792850.8958299998</v>
      </c>
      <c r="L18" s="121">
        <f>'Mensuel corrigé'!Y18+'Mensuel corrigé'!Y19</f>
        <v>2643270.1158300005</v>
      </c>
      <c r="M18" s="121">
        <f>'Mensuel corrigé'!Z18+'Mensuel corrigé'!Z19</f>
        <v>2423444.9109000019</v>
      </c>
      <c r="Q18" s="119">
        <v>2018</v>
      </c>
      <c r="R18" s="409">
        <f t="shared" ref="R18:R25" si="3">SUM(B31:D31)</f>
        <v>49000503.45950003</v>
      </c>
      <c r="S18" s="132">
        <f t="shared" si="0"/>
        <v>48649497.513100013</v>
      </c>
      <c r="T18" s="132">
        <f t="shared" si="1"/>
        <v>42144137.563350022</v>
      </c>
      <c r="U18" s="132">
        <f t="shared" si="2"/>
        <v>52948605.858460017</v>
      </c>
    </row>
    <row r="19" spans="1:21">
      <c r="A19" s="119">
        <v>2019</v>
      </c>
      <c r="B19" s="121">
        <f>'Mensuel corrigé'!AA18+'Mensuel corrigé'!AA19</f>
        <v>2454303.6726299995</v>
      </c>
      <c r="C19" s="121">
        <f>'Mensuel corrigé'!AB18+'Mensuel corrigé'!AB19</f>
        <v>2581285.9196799998</v>
      </c>
      <c r="D19" s="121">
        <f>'Mensuel corrigé'!AC18+'Mensuel corrigé'!AC19</f>
        <v>2845353.9981400003</v>
      </c>
      <c r="E19" s="121">
        <f>'Mensuel corrigé'!AD18+'Mensuel corrigé'!AD19</f>
        <v>2577983.50446</v>
      </c>
      <c r="F19" s="121">
        <f>'Mensuel corrigé'!AE18+'Mensuel corrigé'!AE19</f>
        <v>2827449.4513000003</v>
      </c>
      <c r="G19" s="121">
        <f>'Mensuel corrigé'!AF18+'Mensuel corrigé'!AF19</f>
        <v>2676018.5539900009</v>
      </c>
      <c r="H19" s="121">
        <f>'Mensuel corrigé'!AG18+'Mensuel corrigé'!AG19</f>
        <v>3156428.852260001</v>
      </c>
      <c r="I19" s="121">
        <f>'Mensuel corrigé'!AH18+'Mensuel corrigé'!AH19</f>
        <v>2044521.6667299997</v>
      </c>
      <c r="J19" s="121">
        <f>'Mensuel corrigé'!AI18+'Mensuel corrigé'!AI19</f>
        <v>2754785.6296700006</v>
      </c>
      <c r="K19" s="121">
        <f>'Mensuel corrigé'!AJ18+'Mensuel corrigé'!AJ19</f>
        <v>3396858.0683300011</v>
      </c>
      <c r="L19" s="121">
        <f>'Mensuel corrigé'!AK18+'Mensuel corrigé'!AK19</f>
        <v>3040034.5316900006</v>
      </c>
      <c r="M19" s="121">
        <f>'Mensuel corrigé'!AL18+'Mensuel corrigé'!AL19</f>
        <v>2933264.5867899992</v>
      </c>
      <c r="Q19" s="119">
        <v>2019</v>
      </c>
      <c r="R19" s="409">
        <f t="shared" si="3"/>
        <v>51477763.282610007</v>
      </c>
      <c r="S19" s="132">
        <f t="shared" si="0"/>
        <v>53688483.482110009</v>
      </c>
      <c r="T19" s="132">
        <f t="shared" si="1"/>
        <v>48252426.608330019</v>
      </c>
      <c r="U19" s="132">
        <f t="shared" si="2"/>
        <v>56996704.602869973</v>
      </c>
    </row>
    <row r="20" spans="1:21">
      <c r="A20" s="119">
        <v>2020</v>
      </c>
      <c r="B20" s="121">
        <f>'Mensuel corrigé'!AM18+'Mensuel corrigé'!AM19</f>
        <v>3042044.2652499997</v>
      </c>
      <c r="C20" s="121">
        <f>'Mensuel corrigé'!AN18+'Mensuel corrigé'!AN19</f>
        <v>3366083.4639999988</v>
      </c>
      <c r="D20" s="121">
        <f>'Mensuel corrigé'!AO18+'Mensuel corrigé'!AO19</f>
        <v>2368003.4126900015</v>
      </c>
      <c r="E20" s="121">
        <f>'Mensuel corrigé'!AP18+'Mensuel corrigé'!AP19</f>
        <v>232873.69839000012</v>
      </c>
      <c r="F20" s="121">
        <f>'Mensuel corrigé'!AQ18+'Mensuel corrigé'!AQ19</f>
        <v>996247.99955999944</v>
      </c>
      <c r="G20" s="121">
        <f>'Mensuel corrigé'!AR18+'Mensuel corrigé'!AR19</f>
        <v>3141918.9081299999</v>
      </c>
      <c r="H20" s="121">
        <f>'Mensuel corrigé'!AS18+'Mensuel corrigé'!AS19</f>
        <v>3666353.3563900003</v>
      </c>
      <c r="I20" s="121">
        <f>'Mensuel corrigé'!AT18+'Mensuel corrigé'!AT19</f>
        <v>2314316.82766</v>
      </c>
      <c r="J20" s="121">
        <f>'Mensuel corrigé'!AU18+'Mensuel corrigé'!AU19</f>
        <v>3318219.2941200007</v>
      </c>
      <c r="K20" s="121">
        <f>'Mensuel corrigé'!AV18+'Mensuel corrigé'!AV19</f>
        <v>3838271.4985900023</v>
      </c>
      <c r="L20" s="121">
        <f>'Mensuel corrigé'!AW18+'Mensuel corrigé'!AW19</f>
        <v>3827455.2416000003</v>
      </c>
      <c r="M20" s="121">
        <f>'Mensuel corrigé'!AX18+'Mensuel corrigé'!AX19</f>
        <v>4154467.2019500001</v>
      </c>
      <c r="Q20" s="119">
        <v>2020</v>
      </c>
      <c r="R20" s="409">
        <f t="shared" si="3"/>
        <v>53123584.810439974</v>
      </c>
      <c r="S20" s="132">
        <f t="shared" si="0"/>
        <v>32092899.894589968</v>
      </c>
      <c r="T20" s="132">
        <f t="shared" si="1"/>
        <v>56605506.282029942</v>
      </c>
      <c r="U20" s="132">
        <f t="shared" si="2"/>
        <v>68144139.94441995</v>
      </c>
    </row>
    <row r="21" spans="1:21">
      <c r="A21" s="119">
        <v>2021</v>
      </c>
      <c r="B21" s="121">
        <f>'Mensuel corrigé'!AY18+'Mensuel corrigé'!AY19</f>
        <v>3395528.6727899979</v>
      </c>
      <c r="C21" s="121">
        <f>'Mensuel corrigé'!AZ18+'Mensuel corrigé'!AZ19</f>
        <v>4018378.2757900013</v>
      </c>
      <c r="D21" s="121">
        <f>'Mensuel corrigé'!BA18+'Mensuel corrigé'!BA19</f>
        <v>4758005.3811999997</v>
      </c>
      <c r="E21" s="121">
        <f>'Mensuel corrigé'!BB18+'Mensuel corrigé'!BB19</f>
        <v>4317377.4085800005</v>
      </c>
      <c r="F21" s="121">
        <f>'Mensuel corrigé'!BC18+'Mensuel corrigé'!BC19</f>
        <v>3924440.6461000009</v>
      </c>
      <c r="G21" s="121">
        <f>'Mensuel corrigé'!BD18+'Mensuel corrigé'!BD19</f>
        <v>4671570.8893499998</v>
      </c>
      <c r="H21" s="121">
        <f>'Mensuel corrigé'!BE18+'Mensuel corrigé'!BE19</f>
        <v>4210827.6441199975</v>
      </c>
      <c r="I21" s="121">
        <f>'Mensuel corrigé'!BF18+'Mensuel corrigé'!BF19</f>
        <v>2754407.40986</v>
      </c>
      <c r="J21" s="121">
        <f>'Mensuel corrigé'!BG18+'Mensuel corrigé'!BG19</f>
        <v>4091440.8509499994</v>
      </c>
      <c r="K21" s="121">
        <f>'Mensuel corrigé'!BH18+'Mensuel corrigé'!BH19</f>
        <v>4631371.5217900015</v>
      </c>
      <c r="L21" s="121">
        <f>'Mensuel corrigé'!BI18+'Mensuel corrigé'!BI19</f>
        <v>4560511.8737000013</v>
      </c>
      <c r="M21" s="121">
        <f>'Mensuel corrigé'!BJ18+'Mensuel corrigé'!BJ19</f>
        <v>4789497.3802299993</v>
      </c>
      <c r="Q21" s="119">
        <v>2021</v>
      </c>
      <c r="R21" s="409">
        <f t="shared" si="3"/>
        <v>67735436.190209925</v>
      </c>
      <c r="S21" s="132">
        <f t="shared" si="0"/>
        <v>71162798.762179941</v>
      </c>
      <c r="T21" s="132">
        <f t="shared" si="1"/>
        <v>58276501.936329946</v>
      </c>
      <c r="U21" s="132">
        <f t="shared" si="2"/>
        <v>70026980.076849967</v>
      </c>
    </row>
    <row r="22" spans="1:21">
      <c r="A22" s="119">
        <v>2022</v>
      </c>
      <c r="B22" s="121">
        <f>'Mensuel corrigé'!BK18+'Mensuel corrigé'!BK19</f>
        <v>3887704.6640699999</v>
      </c>
      <c r="C22" s="121">
        <f>'Mensuel corrigé'!BL18+'Mensuel corrigé'!BL19</f>
        <v>4697775.6183099989</v>
      </c>
      <c r="D22" s="121">
        <f>'Mensuel corrigé'!BM18+'Mensuel corrigé'!BM19</f>
        <v>5623030.9890900021</v>
      </c>
      <c r="E22" s="121">
        <f>'Mensuel corrigé'!BN18+'Mensuel corrigé'!BN19</f>
        <v>4680416.6291000005</v>
      </c>
      <c r="F22" s="121">
        <f>'Mensuel corrigé'!BO18+'Mensuel corrigé'!BO19</f>
        <v>4986580.1790499985</v>
      </c>
      <c r="G22" s="121">
        <f>'Mensuel corrigé'!BP18+'Mensuel corrigé'!BP19</f>
        <v>5103736.0812400002</v>
      </c>
      <c r="H22" s="121">
        <f>'Mensuel corrigé'!BQ18+'Mensuel corrigé'!BQ19</f>
        <v>4659410.2050399994</v>
      </c>
      <c r="I22" s="121">
        <f>'Mensuel corrigé'!BR18+'Mensuel corrigé'!BR19</f>
        <v>3289985.2577199996</v>
      </c>
      <c r="J22" s="121">
        <f>'Mensuel corrigé'!BS18+'Mensuel corrigé'!BS19</f>
        <v>4903112.4669399979</v>
      </c>
      <c r="K22" s="121">
        <f>'Mensuel corrigé'!BT18+'Mensuel corrigé'!BT19</f>
        <v>5215390.9261400001</v>
      </c>
      <c r="L22" s="121">
        <f>'Mensuel corrigé'!BU18+'Mensuel corrigé'!BU19</f>
        <v>5236574.6977799991</v>
      </c>
      <c r="M22" s="121">
        <f>'Mensuel corrigé'!BV18+'Mensuel corrigé'!BV19</f>
        <v>5269125.8631100021</v>
      </c>
      <c r="Q22" s="119">
        <v>2022</v>
      </c>
      <c r="R22" s="409">
        <f t="shared" si="3"/>
        <v>70520760.183589935</v>
      </c>
      <c r="S22" s="132">
        <f t="shared" si="0"/>
        <v>73323674.281939894</v>
      </c>
      <c r="T22" s="132">
        <f t="shared" si="1"/>
        <v>61517874.914589971</v>
      </c>
      <c r="U22" s="132">
        <f t="shared" si="2"/>
        <v>74520378.54084</v>
      </c>
    </row>
    <row r="23" spans="1:21">
      <c r="A23" s="119">
        <v>2023</v>
      </c>
      <c r="B23" s="121">
        <f>'Mensuel corrigé'!BW18+'Mensuel corrigé'!BW19</f>
        <v>5014844.8703400027</v>
      </c>
      <c r="C23" s="121">
        <f>'Mensuel corrigé'!BX18+'Mensuel corrigé'!BX19</f>
        <v>5718208.6549300021</v>
      </c>
      <c r="D23" s="121">
        <f>'Mensuel corrigé'!BY18+'Mensuel corrigé'!BY19</f>
        <v>6526974.0982200019</v>
      </c>
      <c r="E23" s="121">
        <f>'Mensuel corrigé'!BZ18+'Mensuel corrigé'!BZ19</f>
        <v>5243628.1505800039</v>
      </c>
      <c r="F23" s="121">
        <f>'Mensuel corrigé'!CA18+'Mensuel corrigé'!CA19</f>
        <v>5649919.1069900012</v>
      </c>
      <c r="G23" s="121">
        <f>'Mensuel corrigé'!CB18+'Mensuel corrigé'!CB19</f>
        <v>6488039.5341100013</v>
      </c>
      <c r="H23" s="121">
        <f>'Mensuel corrigé'!CC18+'Mensuel corrigé'!CC19</f>
        <v>5702364.2418200029</v>
      </c>
      <c r="I23" s="121">
        <f>'Mensuel corrigé'!CD18+'Mensuel corrigé'!CD19</f>
        <v>3976314.7532600015</v>
      </c>
      <c r="J23" s="121">
        <f>'Mensuel corrigé'!CE18+'Mensuel corrigé'!CE19</f>
        <v>5320679.8036400042</v>
      </c>
      <c r="K23" s="121">
        <f>'Mensuel corrigé'!CF18+'Mensuel corrigé'!CF19</f>
        <v>6733374.3032850036</v>
      </c>
      <c r="L23" s="121">
        <f>'Mensuel corrigé'!CG18+'Mensuel corrigé'!CG19</f>
        <v>7051294.5900000017</v>
      </c>
      <c r="M23" s="121">
        <f>'Mensuel corrigé'!CH18+'Mensuel corrigé'!CH19</f>
        <v>6327557.6500000004</v>
      </c>
      <c r="Q23" s="119">
        <v>2023</v>
      </c>
      <c r="R23" s="409">
        <f t="shared" si="3"/>
        <v>84633053.511199921</v>
      </c>
      <c r="S23" s="132">
        <f t="shared" si="0"/>
        <v>84793647.332529932</v>
      </c>
      <c r="T23" s="132">
        <f t="shared" si="1"/>
        <v>72186005.719259933</v>
      </c>
      <c r="U23" s="132">
        <f t="shared" si="2"/>
        <v>96626647.087149888</v>
      </c>
    </row>
    <row r="24" spans="1:21">
      <c r="A24" s="119">
        <v>2024</v>
      </c>
      <c r="B24" s="121">
        <f>'Mensuel corrigé'!CI18+'Mensuel corrigé'!CI19</f>
        <v>6279834.6300000027</v>
      </c>
      <c r="C24" s="121">
        <f>'Mensuel corrigé'!CJ18+'Mensuel corrigé'!CJ19</f>
        <v>6981301.5600000005</v>
      </c>
      <c r="D24" s="121">
        <f>'Mensuel corrigé'!CK18+'Mensuel corrigé'!CK19</f>
        <v>6965612.4700000007</v>
      </c>
      <c r="E24" s="121">
        <f>'Mensuel corrigé'!CL18+'Mensuel corrigé'!CL19</f>
        <v>6770159.3899999987</v>
      </c>
      <c r="F24" s="121">
        <f>'Mensuel corrigé'!CM18+'Mensuel corrigé'!CM19</f>
        <v>5853849.9400000013</v>
      </c>
      <c r="G24" s="121">
        <f>'Mensuel corrigé'!CN18+'Mensuel corrigé'!CN19</f>
        <v>6391662.7200000025</v>
      </c>
      <c r="H24" s="121">
        <f>'Mensuel corrigé'!CO18+'Mensuel corrigé'!CO19</f>
        <v>6982404.7900000038</v>
      </c>
      <c r="I24" s="121">
        <f>'Mensuel corrigé'!CP18+'Mensuel corrigé'!CP19</f>
        <v>3836017.0999999987</v>
      </c>
      <c r="J24" s="121">
        <f>'Mensuel corrigé'!CQ18+'Mensuel corrigé'!CQ19</f>
        <v>5715706.3800000018</v>
      </c>
      <c r="K24" s="121">
        <f>'Mensuel corrigé'!CR18+'Mensuel corrigé'!CR19</f>
        <v>7175768.8100000024</v>
      </c>
      <c r="L24" s="121">
        <f>'Mensuel corrigé'!CS18+'Mensuel corrigé'!CS19</f>
        <v>6231648.290000001</v>
      </c>
      <c r="M24" s="121">
        <f>'Mensuel corrigé'!CT18+'Mensuel corrigé'!CT19</f>
        <v>6443379.2100000037</v>
      </c>
      <c r="Q24" s="119">
        <v>2024</v>
      </c>
      <c r="R24" s="409">
        <f t="shared" si="3"/>
        <v>98494015.75999999</v>
      </c>
      <c r="S24" s="132">
        <f t="shared" si="0"/>
        <v>98532920.680000022</v>
      </c>
      <c r="T24" s="132">
        <f t="shared" si="1"/>
        <v>87092485.359999985</v>
      </c>
      <c r="U24" s="132">
        <f t="shared" si="2"/>
        <v>103619124.62999997</v>
      </c>
    </row>
    <row r="25" spans="1:21">
      <c r="A25" s="119">
        <v>2025</v>
      </c>
      <c r="B25" s="121">
        <f>'Mensuel corrigé'!CU18+'Mensuel corrigé'!CU19</f>
        <v>6115064.6800000006</v>
      </c>
      <c r="C25" s="121">
        <f>'Mensuel corrigé'!CV18+'Mensuel corrigé'!CV19</f>
        <v>6651328.0500000017</v>
      </c>
      <c r="D25" s="121">
        <f>'Mensuel corrigé'!CW18+'Mensuel corrigé'!CW19</f>
        <v>6834582.8500000015</v>
      </c>
      <c r="E25" s="121">
        <f>'Mensuel corrigé'!CX18+'Mensuel corrigé'!CX19</f>
        <v>6766250.2200000044</v>
      </c>
      <c r="F25" s="121">
        <f>'Mensuel corrigé'!CY18+'Mensuel corrigé'!CY19</f>
        <v>6219028.3600000013</v>
      </c>
      <c r="G25" s="121"/>
      <c r="H25" s="121"/>
      <c r="I25" s="121"/>
      <c r="J25" s="121"/>
      <c r="K25" s="121"/>
      <c r="L25" s="121"/>
      <c r="M25" s="121"/>
      <c r="Q25" s="119">
        <v>2025</v>
      </c>
      <c r="R25" s="409">
        <f t="shared" si="3"/>
        <v>105975614.59</v>
      </c>
      <c r="S25" s="132"/>
      <c r="T25" s="132"/>
      <c r="U25" s="132"/>
    </row>
    <row r="27" spans="1:21">
      <c r="A27" s="125" t="s">
        <v>61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P27" s="133" t="s">
        <v>94</v>
      </c>
      <c r="Q27" s="125" t="s">
        <v>95</v>
      </c>
      <c r="R27" s="125"/>
      <c r="S27" s="125"/>
      <c r="T27" s="125"/>
      <c r="U27" s="134"/>
    </row>
    <row r="28" spans="1:21">
      <c r="A28" s="123"/>
    </row>
    <row r="29" spans="1:21">
      <c r="A29" s="119"/>
      <c r="B29" s="121" t="s">
        <v>35</v>
      </c>
      <c r="C29" s="121" t="s">
        <v>36</v>
      </c>
      <c r="D29" s="121" t="s">
        <v>37</v>
      </c>
      <c r="E29" s="121" t="s">
        <v>38</v>
      </c>
      <c r="F29" s="121" t="s">
        <v>39</v>
      </c>
      <c r="G29" s="121" t="s">
        <v>40</v>
      </c>
      <c r="H29" s="121" t="s">
        <v>41</v>
      </c>
      <c r="I29" s="121" t="s">
        <v>42</v>
      </c>
      <c r="J29" s="121" t="s">
        <v>43</v>
      </c>
      <c r="K29" s="121" t="s">
        <v>44</v>
      </c>
      <c r="L29" s="121" t="s">
        <v>45</v>
      </c>
      <c r="M29" s="121" t="s">
        <v>46</v>
      </c>
      <c r="Q29" s="119"/>
      <c r="R29" s="121" t="s">
        <v>79</v>
      </c>
      <c r="S29" s="121" t="s">
        <v>80</v>
      </c>
      <c r="T29" s="121" t="s">
        <v>81</v>
      </c>
      <c r="U29" s="121" t="s">
        <v>82</v>
      </c>
    </row>
    <row r="30" spans="1:21">
      <c r="A30" s="119">
        <v>2017</v>
      </c>
      <c r="B30" s="121">
        <f t="shared" ref="B30:M30" si="4">B17+B4</f>
        <v>14271795.682310024</v>
      </c>
      <c r="C30" s="121">
        <f t="shared" si="4"/>
        <v>14876943.101880006</v>
      </c>
      <c r="D30" s="121">
        <f t="shared" si="4"/>
        <v>17095355.844790008</v>
      </c>
      <c r="E30" s="121">
        <f t="shared" si="4"/>
        <v>14169893.54883003</v>
      </c>
      <c r="F30" s="121">
        <f t="shared" si="4"/>
        <v>15652707.12061003</v>
      </c>
      <c r="G30" s="121">
        <f t="shared" si="4"/>
        <v>16089616.038890021</v>
      </c>
      <c r="H30" s="121">
        <f t="shared" si="4"/>
        <v>15688652.905790031</v>
      </c>
      <c r="I30" s="121">
        <f t="shared" si="4"/>
        <v>9460340.7365700137</v>
      </c>
      <c r="J30" s="121">
        <f t="shared" si="4"/>
        <v>14587873.316780012</v>
      </c>
      <c r="K30" s="121">
        <f t="shared" si="4"/>
        <v>17278620.032810006</v>
      </c>
      <c r="L30" s="121">
        <f t="shared" si="4"/>
        <v>16611362.180989999</v>
      </c>
      <c r="M30" s="121">
        <f t="shared" si="4"/>
        <v>14798485.42891</v>
      </c>
      <c r="Q30" s="119">
        <v>2017</v>
      </c>
      <c r="R30" s="132"/>
      <c r="S30" s="132"/>
      <c r="T30" s="132"/>
      <c r="U30" s="132"/>
    </row>
    <row r="31" spans="1:21">
      <c r="A31" s="119">
        <v>2018</v>
      </c>
      <c r="B31" s="121">
        <f t="shared" ref="B31:M31" si="5">B18+B5</f>
        <v>15542843.448560005</v>
      </c>
      <c r="C31" s="121">
        <f t="shared" si="5"/>
        <v>16186397.228860013</v>
      </c>
      <c r="D31" s="121">
        <f t="shared" si="5"/>
        <v>17271262.78208001</v>
      </c>
      <c r="E31" s="121">
        <f t="shared" si="5"/>
        <v>16302183.825020002</v>
      </c>
      <c r="F31" s="121">
        <f t="shared" si="5"/>
        <v>14988769.415340014</v>
      </c>
      <c r="G31" s="121">
        <f t="shared" si="5"/>
        <v>17358544.272739999</v>
      </c>
      <c r="H31" s="121">
        <f t="shared" si="5"/>
        <v>17847419.391399994</v>
      </c>
      <c r="I31" s="121">
        <f t="shared" si="5"/>
        <v>9841470.1986900084</v>
      </c>
      <c r="J31" s="121">
        <f t="shared" si="5"/>
        <v>14455247.973260017</v>
      </c>
      <c r="K31" s="121">
        <f t="shared" si="5"/>
        <v>19267965.597090002</v>
      </c>
      <c r="L31" s="121">
        <f t="shared" si="5"/>
        <v>17734842.354510009</v>
      </c>
      <c r="M31" s="121">
        <f t="shared" si="5"/>
        <v>15945797.906860003</v>
      </c>
      <c r="Q31" s="119">
        <v>2018</v>
      </c>
      <c r="R31" s="411">
        <f t="shared" ref="R31:U37" si="6">R18/R17-1</f>
        <v>5.9605639436448588E-2</v>
      </c>
      <c r="S31" s="122">
        <f t="shared" si="6"/>
        <v>5.9619878999945808E-2</v>
      </c>
      <c r="T31" s="122">
        <f t="shared" si="6"/>
        <v>6.0580281950392889E-2</v>
      </c>
      <c r="U31" s="122">
        <f t="shared" si="6"/>
        <v>8.7497890609582019E-2</v>
      </c>
    </row>
    <row r="32" spans="1:21">
      <c r="A32" s="119">
        <v>2019</v>
      </c>
      <c r="B32" s="121">
        <f t="shared" ref="B32:M32" si="7">B19+B6</f>
        <v>16514078.977560015</v>
      </c>
      <c r="C32" s="121">
        <f t="shared" si="7"/>
        <v>17042069.53875</v>
      </c>
      <c r="D32" s="121">
        <f t="shared" si="7"/>
        <v>17921614.766299993</v>
      </c>
      <c r="E32" s="121">
        <f t="shared" si="7"/>
        <v>18156449.53779</v>
      </c>
      <c r="F32" s="121">
        <f t="shared" si="7"/>
        <v>18628481.469830006</v>
      </c>
      <c r="G32" s="121">
        <f t="shared" si="7"/>
        <v>16903552.474490002</v>
      </c>
      <c r="H32" s="121">
        <f t="shared" si="7"/>
        <v>20325297.959940001</v>
      </c>
      <c r="I32" s="121">
        <f t="shared" si="7"/>
        <v>10731428.884660013</v>
      </c>
      <c r="J32" s="121">
        <f t="shared" si="7"/>
        <v>17195699.763730004</v>
      </c>
      <c r="K32" s="121">
        <f t="shared" si="7"/>
        <v>21067230.12968</v>
      </c>
      <c r="L32" s="121">
        <f t="shared" si="7"/>
        <v>17822804.894499991</v>
      </c>
      <c r="M32" s="121">
        <f t="shared" si="7"/>
        <v>18106669.578689981</v>
      </c>
      <c r="Q32" s="119">
        <v>2019</v>
      </c>
      <c r="R32" s="411">
        <f t="shared" si="6"/>
        <v>5.0555803475723193E-2</v>
      </c>
      <c r="S32" s="122">
        <f t="shared" si="6"/>
        <v>0.10357734872088109</v>
      </c>
      <c r="T32" s="122">
        <f t="shared" si="6"/>
        <v>0.1449380482824727</v>
      </c>
      <c r="U32" s="122">
        <f t="shared" si="6"/>
        <v>7.6453358474275257E-2</v>
      </c>
    </row>
    <row r="33" spans="1:21">
      <c r="A33" s="119">
        <v>2020</v>
      </c>
      <c r="B33" s="121">
        <f t="shared" ref="B33:M33" si="8">B20+B7</f>
        <v>19095057.99696999</v>
      </c>
      <c r="C33" s="121">
        <f t="shared" si="8"/>
        <v>20294194.053359978</v>
      </c>
      <c r="D33" s="121">
        <f t="shared" si="8"/>
        <v>13734332.760110006</v>
      </c>
      <c r="E33" s="121">
        <f t="shared" si="8"/>
        <v>1419584.6859700005</v>
      </c>
      <c r="F33" s="121">
        <f t="shared" si="8"/>
        <v>9081223.6561399996</v>
      </c>
      <c r="G33" s="121">
        <f t="shared" si="8"/>
        <v>21592091.552479967</v>
      </c>
      <c r="H33" s="121">
        <f t="shared" si="8"/>
        <v>23191703.888839956</v>
      </c>
      <c r="I33" s="121">
        <f t="shared" si="8"/>
        <v>12488764.323739985</v>
      </c>
      <c r="J33" s="121">
        <f t="shared" si="8"/>
        <v>20925038.069449998</v>
      </c>
      <c r="K33" s="121">
        <f t="shared" si="8"/>
        <v>22742784.458359994</v>
      </c>
      <c r="L33" s="121">
        <f t="shared" si="8"/>
        <v>22296536.871069983</v>
      </c>
      <c r="M33" s="121">
        <f t="shared" si="8"/>
        <v>23104818.614989966</v>
      </c>
      <c r="Q33" s="119">
        <v>2020</v>
      </c>
      <c r="R33" s="411">
        <f t="shared" si="6"/>
        <v>3.197150425504125E-2</v>
      </c>
      <c r="S33" s="122">
        <f t="shared" si="6"/>
        <v>-0.40223865877523035</v>
      </c>
      <c r="T33" s="122">
        <f t="shared" si="6"/>
        <v>0.17311211602895638</v>
      </c>
      <c r="U33" s="122">
        <f t="shared" si="6"/>
        <v>0.19558034835909921</v>
      </c>
    </row>
    <row r="34" spans="1:21">
      <c r="A34" s="119">
        <v>2021</v>
      </c>
      <c r="B34" s="121">
        <f t="shared" ref="B34:M34" si="9">B21+B8</f>
        <v>19496564.416649975</v>
      </c>
      <c r="C34" s="121">
        <f t="shared" si="9"/>
        <v>22645538.705829974</v>
      </c>
      <c r="D34" s="121">
        <f t="shared" si="9"/>
        <v>25593333.067729972</v>
      </c>
      <c r="E34" s="121">
        <f t="shared" si="9"/>
        <v>21638964.910379987</v>
      </c>
      <c r="F34" s="121">
        <f t="shared" si="9"/>
        <v>25174912.304719966</v>
      </c>
      <c r="G34" s="121">
        <f t="shared" si="9"/>
        <v>24348921.54707998</v>
      </c>
      <c r="H34" s="121">
        <f t="shared" si="9"/>
        <v>23453430.103389975</v>
      </c>
      <c r="I34" s="121">
        <f t="shared" si="9"/>
        <v>12498938.430629998</v>
      </c>
      <c r="J34" s="121">
        <f t="shared" si="9"/>
        <v>22324133.402309969</v>
      </c>
      <c r="K34" s="121">
        <f t="shared" si="9"/>
        <v>23938922.360239986</v>
      </c>
      <c r="L34" s="121">
        <f t="shared" si="9"/>
        <v>22672480.514779989</v>
      </c>
      <c r="M34" s="121">
        <f t="shared" si="9"/>
        <v>23415577.201829985</v>
      </c>
      <c r="Q34" s="119">
        <v>2021</v>
      </c>
      <c r="R34" s="411">
        <f t="shared" si="6"/>
        <v>0.27505394133150429</v>
      </c>
      <c r="S34" s="122">
        <f t="shared" si="6"/>
        <v>1.2174000790179806</v>
      </c>
      <c r="T34" s="122">
        <f t="shared" si="6"/>
        <v>2.9520019589162949E-2</v>
      </c>
      <c r="U34" s="122">
        <f t="shared" si="6"/>
        <v>2.7630257480184106E-2</v>
      </c>
    </row>
    <row r="35" spans="1:21">
      <c r="A35" s="119">
        <v>2022</v>
      </c>
      <c r="B35" s="121">
        <f t="shared" ref="B35:M35" si="10">B22+B9</f>
        <v>20494306.218629986</v>
      </c>
      <c r="C35" s="121">
        <f t="shared" si="10"/>
        <v>23107971.706529982</v>
      </c>
      <c r="D35" s="121">
        <f t="shared" si="10"/>
        <v>26918482.258429967</v>
      </c>
      <c r="E35" s="121">
        <f t="shared" si="10"/>
        <v>22700575.031579986</v>
      </c>
      <c r="F35" s="121">
        <f t="shared" si="10"/>
        <v>25074364.625459962</v>
      </c>
      <c r="G35" s="121">
        <f t="shared" si="10"/>
        <v>25548734.624899954</v>
      </c>
      <c r="H35" s="121">
        <f t="shared" si="10"/>
        <v>23349810.653319992</v>
      </c>
      <c r="I35" s="121">
        <f t="shared" si="10"/>
        <v>13814529.774569988</v>
      </c>
      <c r="J35" s="121">
        <f t="shared" si="10"/>
        <v>24353534.486699987</v>
      </c>
      <c r="K35" s="121">
        <f t="shared" si="10"/>
        <v>25616127.545159999</v>
      </c>
      <c r="L35" s="121">
        <f t="shared" si="10"/>
        <v>24567010.495719977</v>
      </c>
      <c r="M35" s="121">
        <f t="shared" si="10"/>
        <v>24337240.499960013</v>
      </c>
      <c r="Q35" s="119">
        <v>2022</v>
      </c>
      <c r="R35" s="411">
        <f t="shared" si="6"/>
        <v>4.1120632715178074E-2</v>
      </c>
      <c r="S35" s="122">
        <f t="shared" si="6"/>
        <v>3.0365240790787507E-2</v>
      </c>
      <c r="T35" s="122">
        <f t="shared" si="6"/>
        <v>5.5620582405604857E-2</v>
      </c>
      <c r="U35" s="122">
        <f t="shared" si="6"/>
        <v>6.4166674888147757E-2</v>
      </c>
    </row>
    <row r="36" spans="1:21">
      <c r="A36" s="119">
        <v>2023</v>
      </c>
      <c r="B36" s="121">
        <f t="shared" ref="B36:M36" si="11">B23+B10</f>
        <v>25751512.677209973</v>
      </c>
      <c r="C36" s="121">
        <f t="shared" si="11"/>
        <v>27515740.710189987</v>
      </c>
      <c r="D36" s="121">
        <f t="shared" si="11"/>
        <v>31365800.123799972</v>
      </c>
      <c r="E36" s="121">
        <f t="shared" si="11"/>
        <v>26161780.996329967</v>
      </c>
      <c r="F36" s="121">
        <f t="shared" si="11"/>
        <v>26863634.858329978</v>
      </c>
      <c r="G36" s="121">
        <f t="shared" si="11"/>
        <v>31768231.47786998</v>
      </c>
      <c r="H36" s="121">
        <f t="shared" si="11"/>
        <v>28428661.031439979</v>
      </c>
      <c r="I36" s="121">
        <f t="shared" si="11"/>
        <v>16603278.279959992</v>
      </c>
      <c r="J36" s="121">
        <f t="shared" si="11"/>
        <v>27154066.40785997</v>
      </c>
      <c r="K36" s="121">
        <f t="shared" si="11"/>
        <v>33218647.287149921</v>
      </c>
      <c r="L36" s="121">
        <f t="shared" si="11"/>
        <v>33446987.439999983</v>
      </c>
      <c r="M36" s="121">
        <f t="shared" si="11"/>
        <v>29961012.359999992</v>
      </c>
      <c r="Q36" s="119">
        <v>2023</v>
      </c>
      <c r="R36" s="411">
        <f t="shared" si="6"/>
        <v>0.20011544530817305</v>
      </c>
      <c r="S36" s="122">
        <f t="shared" si="6"/>
        <v>0.15642932740231164</v>
      </c>
      <c r="T36" s="122">
        <f t="shared" si="6"/>
        <v>0.17341513859965674</v>
      </c>
      <c r="U36" s="122">
        <f t="shared" si="6"/>
        <v>0.29664729271597579</v>
      </c>
    </row>
    <row r="37" spans="1:21">
      <c r="A37" s="119">
        <v>2024</v>
      </c>
      <c r="B37" s="121">
        <f t="shared" ref="B37:M37" si="12">B24+B11</f>
        <v>30425979.039999992</v>
      </c>
      <c r="C37" s="121">
        <f t="shared" si="12"/>
        <v>34591262.900000006</v>
      </c>
      <c r="D37" s="121">
        <f t="shared" si="12"/>
        <v>33476773.819999993</v>
      </c>
      <c r="E37" s="121">
        <f t="shared" si="12"/>
        <v>32979644.059999995</v>
      </c>
      <c r="F37" s="121">
        <f t="shared" si="12"/>
        <v>31907533.239999998</v>
      </c>
      <c r="G37" s="121">
        <f t="shared" si="12"/>
        <v>33645743.380000025</v>
      </c>
      <c r="H37" s="121">
        <f t="shared" si="12"/>
        <v>37902347.269999988</v>
      </c>
      <c r="I37" s="121">
        <f t="shared" si="12"/>
        <v>17758684.100000001</v>
      </c>
      <c r="J37" s="121">
        <f t="shared" si="12"/>
        <v>31431453.990000002</v>
      </c>
      <c r="K37" s="121">
        <f t="shared" si="12"/>
        <v>37934856.879999995</v>
      </c>
      <c r="L37" s="121">
        <f t="shared" si="12"/>
        <v>32684255.369999997</v>
      </c>
      <c r="M37" s="121">
        <f t="shared" si="12"/>
        <v>33000012.379999958</v>
      </c>
      <c r="Q37" s="119">
        <v>2024</v>
      </c>
      <c r="R37" s="411">
        <f>R24/R23-1</f>
        <v>0.16377717302809813</v>
      </c>
      <c r="S37" s="122">
        <f t="shared" si="6"/>
        <v>0.16203187125079843</v>
      </c>
      <c r="T37" s="122">
        <f t="shared" si="6"/>
        <v>0.20650096223239101</v>
      </c>
      <c r="U37" s="122">
        <f t="shared" si="6"/>
        <v>7.2365933763006263E-2</v>
      </c>
    </row>
    <row r="38" spans="1:21">
      <c r="A38" s="119">
        <v>2025</v>
      </c>
      <c r="B38" s="121">
        <f>B25+B12</f>
        <v>33765629.070000008</v>
      </c>
      <c r="C38" s="121">
        <f>C25+C12</f>
        <v>35571358.61999999</v>
      </c>
      <c r="D38" s="121">
        <f>D25+D12</f>
        <v>36638626.899999999</v>
      </c>
      <c r="E38" s="121">
        <f>E25+E12</f>
        <v>35554559.660000019</v>
      </c>
      <c r="F38" s="121">
        <f>F25+F12</f>
        <v>36404847.340000011</v>
      </c>
      <c r="G38" s="121"/>
      <c r="H38" s="121"/>
      <c r="I38" s="121"/>
      <c r="J38" s="121"/>
      <c r="K38" s="121"/>
      <c r="L38" s="121"/>
      <c r="M38" s="121"/>
      <c r="Q38" s="119">
        <v>2025</v>
      </c>
      <c r="R38" s="411">
        <f>R25/R24-1</f>
        <v>7.595993291846681E-2</v>
      </c>
      <c r="S38" s="132"/>
      <c r="T38" s="132"/>
      <c r="U38" s="132"/>
    </row>
    <row r="39" spans="1:21">
      <c r="R39" s="138"/>
      <c r="S39" s="138"/>
      <c r="T39" s="138"/>
      <c r="U39" s="138"/>
    </row>
    <row r="40" spans="1:21">
      <c r="A40" s="125" t="s">
        <v>74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21">
      <c r="Q41" s="119"/>
      <c r="R41" s="121" t="s">
        <v>79</v>
      </c>
      <c r="S41" s="121" t="s">
        <v>80</v>
      </c>
      <c r="T41" s="121" t="s">
        <v>81</v>
      </c>
      <c r="U41" s="121" t="s">
        <v>82</v>
      </c>
    </row>
    <row r="42" spans="1:21">
      <c r="A42" s="119"/>
      <c r="B42" s="121" t="s">
        <v>35</v>
      </c>
      <c r="C42" s="121" t="s">
        <v>36</v>
      </c>
      <c r="D42" s="121" t="s">
        <v>37</v>
      </c>
      <c r="E42" s="121" t="s">
        <v>38</v>
      </c>
      <c r="F42" s="121" t="s">
        <v>39</v>
      </c>
      <c r="G42" s="121" t="s">
        <v>40</v>
      </c>
      <c r="H42" s="121" t="s">
        <v>41</v>
      </c>
      <c r="I42" s="121" t="s">
        <v>42</v>
      </c>
      <c r="J42" s="121" t="s">
        <v>43</v>
      </c>
      <c r="K42" s="121" t="s">
        <v>44</v>
      </c>
      <c r="L42" s="121" t="s">
        <v>45</v>
      </c>
      <c r="M42" s="121" t="s">
        <v>46</v>
      </c>
      <c r="Q42" s="119">
        <v>2017</v>
      </c>
      <c r="R42" s="132">
        <f>B43+C43+D43</f>
        <v>0</v>
      </c>
      <c r="S42" s="132">
        <f>G43+F43+E43</f>
        <v>0</v>
      </c>
      <c r="T42" s="132">
        <f>J43+I43+H43</f>
        <v>0</v>
      </c>
      <c r="U42" s="132">
        <f>K43+L43+M43</f>
        <v>180581645.9391602</v>
      </c>
    </row>
    <row r="43" spans="1:21">
      <c r="A43" s="119">
        <v>2017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>
        <f>SUM(B30:M30)</f>
        <v>180581645.9391602</v>
      </c>
      <c r="Q43" s="119">
        <v>2018</v>
      </c>
      <c r="R43" s="409">
        <f>D44</f>
        <v>183338054.76968017</v>
      </c>
      <c r="S43" s="132">
        <f t="shared" ref="S43:S49" si="13">G44</f>
        <v>186075335.57445011</v>
      </c>
      <c r="T43" s="132">
        <f t="shared" ref="T43:T49" si="14">J44</f>
        <v>188482606.17866009</v>
      </c>
      <c r="U43" s="132">
        <f t="shared" ref="U43:U49" si="15">M44</f>
        <v>192742744.3944101</v>
      </c>
    </row>
    <row r="44" spans="1:21">
      <c r="A44" s="119">
        <v>2018</v>
      </c>
      <c r="B44" s="121">
        <f t="shared" ref="B44:B51" si="16">M43+B31-B30</f>
        <v>181852693.70541018</v>
      </c>
      <c r="C44" s="121">
        <f>B44+C31-C30</f>
        <v>183162147.83239019</v>
      </c>
      <c r="D44" s="121">
        <f t="shared" ref="D44:M44" si="17">C44+D31-D30</f>
        <v>183338054.76968017</v>
      </c>
      <c r="E44" s="121">
        <f t="shared" si="17"/>
        <v>185470345.04587016</v>
      </c>
      <c r="F44" s="121">
        <f t="shared" si="17"/>
        <v>184806407.34060013</v>
      </c>
      <c r="G44" s="121">
        <f>F44+G31-G30</f>
        <v>186075335.57445011</v>
      </c>
      <c r="H44" s="121">
        <f t="shared" si="17"/>
        <v>188234102.06006008</v>
      </c>
      <c r="I44" s="121">
        <f t="shared" si="17"/>
        <v>188615231.52218008</v>
      </c>
      <c r="J44" s="121">
        <f t="shared" si="17"/>
        <v>188482606.17866009</v>
      </c>
      <c r="K44" s="121">
        <f t="shared" si="17"/>
        <v>190471951.7429401</v>
      </c>
      <c r="L44" s="121">
        <f t="shared" si="17"/>
        <v>191595431.9164601</v>
      </c>
      <c r="M44" s="121">
        <f t="shared" si="17"/>
        <v>192742744.3944101</v>
      </c>
      <c r="Q44" s="119">
        <v>2019</v>
      </c>
      <c r="R44" s="409">
        <f t="shared" ref="R44:R50" si="18">D45</f>
        <v>195220004.21752006</v>
      </c>
      <c r="S44" s="132">
        <f t="shared" si="13"/>
        <v>200258990.18653005</v>
      </c>
      <c r="T44" s="132">
        <f t="shared" si="14"/>
        <v>206367279.23151007</v>
      </c>
      <c r="U44" s="132">
        <f t="shared" si="15"/>
        <v>210415377.97592005</v>
      </c>
    </row>
    <row r="45" spans="1:21">
      <c r="A45" s="119">
        <v>2019</v>
      </c>
      <c r="B45" s="121">
        <f t="shared" si="16"/>
        <v>193713979.92341012</v>
      </c>
      <c r="C45" s="121">
        <f t="shared" ref="C45:M48" si="19">B45+C32-C31</f>
        <v>194569652.23330009</v>
      </c>
      <c r="D45" s="121">
        <f t="shared" si="19"/>
        <v>195220004.21752006</v>
      </c>
      <c r="E45" s="121">
        <f t="shared" si="19"/>
        <v>197074269.93029004</v>
      </c>
      <c r="F45" s="121">
        <f t="shared" si="19"/>
        <v>200713981.98478004</v>
      </c>
      <c r="G45" s="121">
        <f t="shared" si="19"/>
        <v>200258990.18653005</v>
      </c>
      <c r="H45" s="121">
        <f t="shared" si="19"/>
        <v>202736868.75507009</v>
      </c>
      <c r="I45" s="121">
        <f t="shared" si="19"/>
        <v>203626827.4410401</v>
      </c>
      <c r="J45" s="121">
        <f t="shared" si="19"/>
        <v>206367279.23151007</v>
      </c>
      <c r="K45" s="121">
        <f t="shared" si="19"/>
        <v>208166543.76410007</v>
      </c>
      <c r="L45" s="121">
        <f t="shared" si="19"/>
        <v>208254506.30409005</v>
      </c>
      <c r="M45" s="121">
        <f>L45+M32-M31</f>
        <v>210415377.97592005</v>
      </c>
      <c r="Q45" s="119">
        <v>2020</v>
      </c>
      <c r="R45" s="409">
        <f t="shared" si="18"/>
        <v>212061199.50375006</v>
      </c>
      <c r="S45" s="132">
        <f t="shared" si="13"/>
        <v>190465615.91623002</v>
      </c>
      <c r="T45" s="132">
        <f t="shared" si="14"/>
        <v>198818695.58992994</v>
      </c>
      <c r="U45" s="132">
        <f t="shared" si="15"/>
        <v>209966130.93147987</v>
      </c>
    </row>
    <row r="46" spans="1:21">
      <c r="A46" s="119">
        <v>2020</v>
      </c>
      <c r="B46" s="121">
        <f t="shared" si="16"/>
        <v>212996356.99533004</v>
      </c>
      <c r="C46" s="121">
        <f t="shared" si="19"/>
        <v>216248481.50994003</v>
      </c>
      <c r="D46" s="121">
        <f t="shared" si="19"/>
        <v>212061199.50375006</v>
      </c>
      <c r="E46" s="121">
        <f t="shared" si="19"/>
        <v>195324334.65193006</v>
      </c>
      <c r="F46" s="121">
        <f t="shared" si="19"/>
        <v>185777076.83824006</v>
      </c>
      <c r="G46" s="121">
        <f t="shared" si="19"/>
        <v>190465615.91623002</v>
      </c>
      <c r="H46" s="121">
        <f t="shared" si="19"/>
        <v>193332021.84512997</v>
      </c>
      <c r="I46" s="121">
        <f t="shared" si="19"/>
        <v>195089357.28420994</v>
      </c>
      <c r="J46" s="121">
        <f t="shared" si="19"/>
        <v>198818695.58992994</v>
      </c>
      <c r="K46" s="121">
        <f t="shared" si="19"/>
        <v>200494249.91860992</v>
      </c>
      <c r="L46" s="121">
        <f t="shared" si="19"/>
        <v>204967981.8951799</v>
      </c>
      <c r="M46" s="121">
        <f t="shared" si="19"/>
        <v>209966130.93147987</v>
      </c>
      <c r="Q46" s="119">
        <v>2021</v>
      </c>
      <c r="R46" s="409">
        <f t="shared" si="18"/>
        <v>224577982.31124979</v>
      </c>
      <c r="S46" s="132">
        <f t="shared" si="13"/>
        <v>263647881.17883968</v>
      </c>
      <c r="T46" s="132">
        <f t="shared" si="14"/>
        <v>265318876.83313969</v>
      </c>
      <c r="U46" s="132">
        <f t="shared" si="15"/>
        <v>267201716.96556976</v>
      </c>
    </row>
    <row r="47" spans="1:21">
      <c r="A47" s="119">
        <v>2021</v>
      </c>
      <c r="B47" s="121">
        <f t="shared" si="16"/>
        <v>210367637.35115984</v>
      </c>
      <c r="C47" s="121">
        <f t="shared" si="19"/>
        <v>212718982.00362983</v>
      </c>
      <c r="D47" s="121">
        <f t="shared" si="19"/>
        <v>224577982.31124979</v>
      </c>
      <c r="E47" s="121">
        <f t="shared" si="19"/>
        <v>244797362.53565976</v>
      </c>
      <c r="F47" s="121">
        <f t="shared" si="19"/>
        <v>260891051.18423972</v>
      </c>
      <c r="G47" s="121">
        <f t="shared" si="19"/>
        <v>263647881.17883968</v>
      </c>
      <c r="H47" s="121">
        <f t="shared" si="19"/>
        <v>263909607.3933897</v>
      </c>
      <c r="I47" s="121">
        <f t="shared" si="19"/>
        <v>263919781.50027969</v>
      </c>
      <c r="J47" s="121">
        <f t="shared" si="19"/>
        <v>265318876.83313969</v>
      </c>
      <c r="K47" s="121">
        <f t="shared" si="19"/>
        <v>266515014.73501971</v>
      </c>
      <c r="L47" s="121">
        <f t="shared" si="19"/>
        <v>266890958.37872976</v>
      </c>
      <c r="M47" s="121">
        <f t="shared" si="19"/>
        <v>267201716.96556976</v>
      </c>
      <c r="Q47" s="119">
        <v>2022</v>
      </c>
      <c r="R47" s="409">
        <f t="shared" si="18"/>
        <v>269987040.9589498</v>
      </c>
      <c r="S47" s="132">
        <f t="shared" si="13"/>
        <v>272147916.47870976</v>
      </c>
      <c r="T47" s="132">
        <f t="shared" si="14"/>
        <v>275389289.45696986</v>
      </c>
      <c r="U47" s="132">
        <f t="shared" si="15"/>
        <v>279882687.92095989</v>
      </c>
    </row>
    <row r="48" spans="1:21">
      <c r="A48" s="119">
        <v>2022</v>
      </c>
      <c r="B48" s="121">
        <f t="shared" si="16"/>
        <v>268199458.76754978</v>
      </c>
      <c r="C48" s="121">
        <f t="shared" si="19"/>
        <v>268661891.76824981</v>
      </c>
      <c r="D48" s="121">
        <f t="shared" si="19"/>
        <v>269987040.9589498</v>
      </c>
      <c r="E48" s="121">
        <f t="shared" si="19"/>
        <v>271048651.08014977</v>
      </c>
      <c r="F48" s="121">
        <f t="shared" si="19"/>
        <v>270948103.40088975</v>
      </c>
      <c r="G48" s="121">
        <f t="shared" si="19"/>
        <v>272147916.47870976</v>
      </c>
      <c r="H48" s="121">
        <f t="shared" si="19"/>
        <v>272044297.02863979</v>
      </c>
      <c r="I48" s="121">
        <f t="shared" si="19"/>
        <v>273359888.37257981</v>
      </c>
      <c r="J48" s="121">
        <f t="shared" si="19"/>
        <v>275389289.45696986</v>
      </c>
      <c r="K48" s="121">
        <f t="shared" si="19"/>
        <v>277066494.64188987</v>
      </c>
      <c r="L48" s="121">
        <f t="shared" si="19"/>
        <v>278961024.62282985</v>
      </c>
      <c r="M48" s="121">
        <f t="shared" si="19"/>
        <v>279882687.92095989</v>
      </c>
      <c r="Q48" s="119">
        <v>2023</v>
      </c>
      <c r="R48" s="409">
        <f t="shared" si="18"/>
        <v>293994981.24856991</v>
      </c>
      <c r="S48" s="132">
        <f t="shared" si="13"/>
        <v>305464954.29915988</v>
      </c>
      <c r="T48" s="132">
        <f t="shared" si="14"/>
        <v>316133085.1038298</v>
      </c>
      <c r="U48" s="132">
        <f t="shared" si="15"/>
        <v>338239353.65013975</v>
      </c>
    </row>
    <row r="49" spans="1:21">
      <c r="A49" s="119">
        <v>2023</v>
      </c>
      <c r="B49" s="121">
        <f t="shared" si="16"/>
        <v>285139894.37953985</v>
      </c>
      <c r="C49" s="121">
        <f t="shared" ref="C49:M50" si="20">B49+C36-C35</f>
        <v>289547663.38319987</v>
      </c>
      <c r="D49" s="121">
        <f t="shared" si="20"/>
        <v>293994981.24856991</v>
      </c>
      <c r="E49" s="121">
        <f t="shared" si="20"/>
        <v>297456187.2133199</v>
      </c>
      <c r="F49" s="121">
        <f t="shared" si="20"/>
        <v>299245457.44618988</v>
      </c>
      <c r="G49" s="121">
        <f t="shared" si="20"/>
        <v>305464954.29915988</v>
      </c>
      <c r="H49" s="121">
        <f t="shared" si="20"/>
        <v>310543804.67727983</v>
      </c>
      <c r="I49" s="121">
        <f t="shared" si="20"/>
        <v>313332553.18266982</v>
      </c>
      <c r="J49" s="121">
        <f t="shared" si="20"/>
        <v>316133085.1038298</v>
      </c>
      <c r="K49" s="121">
        <f t="shared" si="20"/>
        <v>323735604.84581971</v>
      </c>
      <c r="L49" s="121">
        <f t="shared" si="20"/>
        <v>332615581.79009974</v>
      </c>
      <c r="M49" s="121">
        <f t="shared" si="20"/>
        <v>338239353.65013975</v>
      </c>
      <c r="Q49" s="119">
        <v>2024</v>
      </c>
      <c r="R49" s="409">
        <f t="shared" si="18"/>
        <v>352100315.89893979</v>
      </c>
      <c r="S49" s="132">
        <f t="shared" si="13"/>
        <v>365839589.24640989</v>
      </c>
      <c r="T49" s="132">
        <f t="shared" si="14"/>
        <v>380746068.88714999</v>
      </c>
      <c r="U49" s="132">
        <f t="shared" si="15"/>
        <v>387738546.43000001</v>
      </c>
    </row>
    <row r="50" spans="1:21">
      <c r="A50" s="119">
        <v>2024</v>
      </c>
      <c r="B50" s="121">
        <f t="shared" si="16"/>
        <v>342913820.0129298</v>
      </c>
      <c r="C50" s="121">
        <f t="shared" ref="C50:L51" si="21">B50+C37-C36</f>
        <v>349989342.20273978</v>
      </c>
      <c r="D50" s="121">
        <f t="shared" si="21"/>
        <v>352100315.89893979</v>
      </c>
      <c r="E50" s="121">
        <f t="shared" si="21"/>
        <v>358918178.96260983</v>
      </c>
      <c r="F50" s="121">
        <f t="shared" si="21"/>
        <v>363962077.34427989</v>
      </c>
      <c r="G50" s="121">
        <f t="shared" si="21"/>
        <v>365839589.24640989</v>
      </c>
      <c r="H50" s="121">
        <f t="shared" si="21"/>
        <v>375313275.48496991</v>
      </c>
      <c r="I50" s="121">
        <f t="shared" si="21"/>
        <v>376468681.30500996</v>
      </c>
      <c r="J50" s="121">
        <f>I50+J37-J36</f>
        <v>380746068.88714999</v>
      </c>
      <c r="K50" s="121">
        <f t="shared" si="21"/>
        <v>385462278.48000008</v>
      </c>
      <c r="L50" s="121">
        <f t="shared" si="21"/>
        <v>384699546.41000009</v>
      </c>
      <c r="M50" s="121">
        <f t="shared" si="20"/>
        <v>387738546.43000001</v>
      </c>
      <c r="Q50" s="119">
        <v>2025</v>
      </c>
      <c r="R50" s="409">
        <f t="shared" si="18"/>
        <v>395220145.26000005</v>
      </c>
      <c r="S50" s="132"/>
      <c r="T50" s="132"/>
      <c r="U50" s="132"/>
    </row>
    <row r="51" spans="1:21">
      <c r="A51" s="119">
        <v>2025</v>
      </c>
      <c r="B51" s="121">
        <f t="shared" si="16"/>
        <v>391078196.46000004</v>
      </c>
      <c r="C51" s="121">
        <f t="shared" si="21"/>
        <v>392058292.18000007</v>
      </c>
      <c r="D51" s="121">
        <f t="shared" si="21"/>
        <v>395220145.26000005</v>
      </c>
      <c r="E51" s="121">
        <f t="shared" si="21"/>
        <v>397795060.86000007</v>
      </c>
      <c r="F51" s="121">
        <f t="shared" si="21"/>
        <v>402292374.9600001</v>
      </c>
      <c r="G51" s="121"/>
      <c r="H51" s="121"/>
      <c r="I51" s="121"/>
      <c r="J51" s="121"/>
      <c r="K51" s="121"/>
      <c r="L51" s="121"/>
      <c r="M51" s="121"/>
    </row>
    <row r="52" spans="1:21">
      <c r="P52" s="133" t="s">
        <v>92</v>
      </c>
    </row>
    <row r="53" spans="1:21">
      <c r="A53" s="125" t="s">
        <v>75</v>
      </c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Q53" s="125" t="s">
        <v>75</v>
      </c>
      <c r="R53" s="124"/>
      <c r="S53" s="124"/>
      <c r="T53" s="124"/>
      <c r="U53" s="124"/>
    </row>
    <row r="54" spans="1:21">
      <c r="A54" s="123"/>
      <c r="Q54" s="123" t="s">
        <v>91</v>
      </c>
      <c r="R54" s="120"/>
      <c r="S54" s="120"/>
      <c r="T54" s="120"/>
      <c r="U54" s="120"/>
    </row>
    <row r="55" spans="1:21">
      <c r="A55" s="119"/>
      <c r="B55" s="121" t="s">
        <v>35</v>
      </c>
      <c r="C55" s="121" t="s">
        <v>36</v>
      </c>
      <c r="D55" s="121" t="s">
        <v>37</v>
      </c>
      <c r="E55" s="121" t="s">
        <v>38</v>
      </c>
      <c r="F55" s="121" t="s">
        <v>39</v>
      </c>
      <c r="G55" s="121" t="s">
        <v>40</v>
      </c>
      <c r="H55" s="121" t="s">
        <v>41</v>
      </c>
      <c r="I55" s="121" t="s">
        <v>42</v>
      </c>
      <c r="J55" s="121" t="s">
        <v>43</v>
      </c>
      <c r="K55" s="121" t="s">
        <v>44</v>
      </c>
      <c r="L55" s="121" t="s">
        <v>45</v>
      </c>
      <c r="M55" s="121" t="s">
        <v>46</v>
      </c>
      <c r="Q55" s="119"/>
      <c r="R55" s="121" t="s">
        <v>79</v>
      </c>
      <c r="S55" s="121" t="s">
        <v>80</v>
      </c>
      <c r="T55" s="121" t="s">
        <v>81</v>
      </c>
      <c r="U55" s="121" t="s">
        <v>82</v>
      </c>
    </row>
    <row r="56" spans="1:21">
      <c r="A56" s="119">
        <v>2017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Q56" s="119">
        <v>2017</v>
      </c>
      <c r="R56" s="121"/>
      <c r="S56" s="121"/>
      <c r="T56" s="121"/>
      <c r="U56" s="121"/>
    </row>
    <row r="57" spans="1:21">
      <c r="A57" s="119">
        <v>2018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2">
        <f>M44/M43-1</f>
        <v>6.7344044805899728E-2</v>
      </c>
      <c r="Q57" s="119">
        <v>2018</v>
      </c>
      <c r="R57" s="121"/>
      <c r="S57" s="121"/>
      <c r="T57" s="121"/>
      <c r="U57" s="121"/>
    </row>
    <row r="58" spans="1:21">
      <c r="A58" s="119">
        <v>2019</v>
      </c>
      <c r="B58" s="122">
        <f t="shared" ref="B58:M64" si="22">B45/B44-1</f>
        <v>6.522469354902416E-2</v>
      </c>
      <c r="C58" s="122">
        <f t="shared" si="22"/>
        <v>6.2280905393994335E-2</v>
      </c>
      <c r="D58" s="122">
        <f t="shared" si="22"/>
        <v>6.4808964307855543E-2</v>
      </c>
      <c r="E58" s="122">
        <f t="shared" si="22"/>
        <v>6.25648530580456E-2</v>
      </c>
      <c r="F58" s="122">
        <f t="shared" si="22"/>
        <v>8.6076964933699873E-2</v>
      </c>
      <c r="G58" s="122">
        <f t="shared" si="22"/>
        <v>7.6225334047053117E-2</v>
      </c>
      <c r="H58" s="122">
        <f t="shared" si="22"/>
        <v>7.704643598736749E-2</v>
      </c>
      <c r="I58" s="122">
        <f t="shared" si="22"/>
        <v>7.9588460580368059E-2</v>
      </c>
      <c r="J58" s="122">
        <f t="shared" si="22"/>
        <v>9.4887657887632093E-2</v>
      </c>
      <c r="K58" s="122">
        <f t="shared" si="22"/>
        <v>9.2898675417788068E-2</v>
      </c>
      <c r="L58" s="122">
        <f t="shared" si="22"/>
        <v>8.6949225359891136E-2</v>
      </c>
      <c r="M58" s="122">
        <f>M45/M44-1</f>
        <v>9.16902664068453E-2</v>
      </c>
      <c r="Q58" s="119">
        <v>2019</v>
      </c>
      <c r="R58" s="411">
        <f t="shared" ref="R58:U64" si="23">R44/R43-1</f>
        <v>6.4808964307855543E-2</v>
      </c>
      <c r="S58" s="122">
        <f t="shared" si="23"/>
        <v>7.6225334047053117E-2</v>
      </c>
      <c r="T58" s="122">
        <f t="shared" si="23"/>
        <v>9.4887657887632093E-2</v>
      </c>
      <c r="U58" s="122">
        <f t="shared" si="23"/>
        <v>9.16902664068453E-2</v>
      </c>
    </row>
    <row r="59" spans="1:21">
      <c r="A59" s="119">
        <v>2020</v>
      </c>
      <c r="B59" s="122">
        <f t="shared" si="22"/>
        <v>9.9540451750274928E-2</v>
      </c>
      <c r="C59" s="122">
        <f t="shared" si="22"/>
        <v>0.11141937618640441</v>
      </c>
      <c r="D59" s="122">
        <f t="shared" si="22"/>
        <v>8.6267774420622612E-2</v>
      </c>
      <c r="E59" s="122">
        <f t="shared" si="22"/>
        <v>-8.8795725539360104E-3</v>
      </c>
      <c r="F59" s="122">
        <f t="shared" si="22"/>
        <v>-7.4418857116155701E-2</v>
      </c>
      <c r="G59" s="122">
        <f t="shared" si="22"/>
        <v>-4.8903543662025095E-2</v>
      </c>
      <c r="H59" s="122">
        <f t="shared" si="22"/>
        <v>-4.6389425700868903E-2</v>
      </c>
      <c r="I59" s="122">
        <f t="shared" si="22"/>
        <v>-4.1927040086612188E-2</v>
      </c>
      <c r="J59" s="122">
        <f t="shared" si="22"/>
        <v>-3.6578393966767653E-2</v>
      </c>
      <c r="K59" s="122">
        <f t="shared" si="22"/>
        <v>-3.6856517415135626E-2</v>
      </c>
      <c r="L59" s="122">
        <f t="shared" si="22"/>
        <v>-1.5781288324734799E-2</v>
      </c>
      <c r="M59" s="122">
        <f>M46/M45-1</f>
        <v>-2.1350485347682024E-3</v>
      </c>
      <c r="Q59" s="119">
        <v>2020</v>
      </c>
      <c r="R59" s="411">
        <f t="shared" si="23"/>
        <v>8.6267774420622612E-2</v>
      </c>
      <c r="S59" s="122">
        <f t="shared" si="23"/>
        <v>-4.8903543662025095E-2</v>
      </c>
      <c r="T59" s="122">
        <f t="shared" si="23"/>
        <v>-3.6578393966767653E-2</v>
      </c>
      <c r="U59" s="122">
        <f t="shared" si="23"/>
        <v>-2.1350485347682024E-3</v>
      </c>
    </row>
    <row r="60" spans="1:21">
      <c r="A60" s="119">
        <v>2021</v>
      </c>
      <c r="B60" s="122">
        <f t="shared" si="22"/>
        <v>-1.23416178626371E-2</v>
      </c>
      <c r="C60" s="122">
        <f t="shared" si="22"/>
        <v>-1.6321499608532353E-2</v>
      </c>
      <c r="D60" s="122">
        <f t="shared" si="22"/>
        <v>5.9024389359253693E-2</v>
      </c>
      <c r="E60" s="122">
        <f t="shared" si="22"/>
        <v>0.25328655526660881</v>
      </c>
      <c r="F60" s="122">
        <f t="shared" si="22"/>
        <v>0.40432315775644878</v>
      </c>
      <c r="G60" s="122">
        <f t="shared" si="22"/>
        <v>0.38422822361174336</v>
      </c>
      <c r="H60" s="122">
        <f t="shared" si="22"/>
        <v>0.36505895337295158</v>
      </c>
      <c r="I60" s="122">
        <f t="shared" si="22"/>
        <v>0.35281485968399728</v>
      </c>
      <c r="J60" s="122">
        <f t="shared" si="22"/>
        <v>0.33447649903291055</v>
      </c>
      <c r="K60" s="122">
        <f t="shared" si="22"/>
        <v>0.32929006614010503</v>
      </c>
      <c r="L60" s="122">
        <f t="shared" si="22"/>
        <v>0.30211048531090623</v>
      </c>
      <c r="M60" s="122">
        <f t="shared" si="22"/>
        <v>0.27259437405534759</v>
      </c>
      <c r="Q60" s="119">
        <v>2021</v>
      </c>
      <c r="R60" s="411">
        <f t="shared" si="23"/>
        <v>5.9024389359253693E-2</v>
      </c>
      <c r="S60" s="122">
        <f t="shared" si="23"/>
        <v>0.38422822361174336</v>
      </c>
      <c r="T60" s="122">
        <f t="shared" si="23"/>
        <v>0.33447649903291055</v>
      </c>
      <c r="U60" s="122">
        <f t="shared" si="23"/>
        <v>0.27259437405534759</v>
      </c>
    </row>
    <row r="61" spans="1:21">
      <c r="A61" s="119">
        <v>2022</v>
      </c>
      <c r="B61" s="122">
        <f t="shared" si="22"/>
        <v>0.27490835636402178</v>
      </c>
      <c r="C61" s="122">
        <f t="shared" si="22"/>
        <v>0.26298973997377151</v>
      </c>
      <c r="D61" s="122">
        <f t="shared" si="22"/>
        <v>0.20219728657445213</v>
      </c>
      <c r="E61" s="122">
        <f t="shared" si="22"/>
        <v>0.1072368111836417</v>
      </c>
      <c r="F61" s="122">
        <f t="shared" si="22"/>
        <v>3.854885850242451E-2</v>
      </c>
      <c r="G61" s="122">
        <f t="shared" si="22"/>
        <v>3.2240104725530738E-2</v>
      </c>
      <c r="H61" s="122">
        <f t="shared" si="22"/>
        <v>3.0823772258977922E-2</v>
      </c>
      <c r="I61" s="122">
        <f t="shared" si="22"/>
        <v>3.5768849226218924E-2</v>
      </c>
      <c r="J61" s="122">
        <f t="shared" si="22"/>
        <v>3.795588442115827E-2</v>
      </c>
      <c r="K61" s="122">
        <f t="shared" si="22"/>
        <v>3.9590564596748479E-2</v>
      </c>
      <c r="L61" s="122">
        <f t="shared" si="22"/>
        <v>4.522471018659302E-2</v>
      </c>
      <c r="M61" s="122">
        <f t="shared" si="22"/>
        <v>4.745841867859002E-2</v>
      </c>
      <c r="Q61" s="119">
        <v>2022</v>
      </c>
      <c r="R61" s="411">
        <f t="shared" si="23"/>
        <v>0.20219728657445213</v>
      </c>
      <c r="S61" s="122">
        <f t="shared" si="23"/>
        <v>3.2240104725530738E-2</v>
      </c>
      <c r="T61" s="122">
        <f t="shared" si="23"/>
        <v>3.795588442115827E-2</v>
      </c>
      <c r="U61" s="122">
        <f t="shared" si="23"/>
        <v>4.745841867859002E-2</v>
      </c>
    </row>
    <row r="62" spans="1:21">
      <c r="A62" s="119">
        <v>2023</v>
      </c>
      <c r="B62" s="122">
        <f t="shared" si="22"/>
        <v>6.3163571208666891E-2</v>
      </c>
      <c r="C62" s="122">
        <f t="shared" si="22"/>
        <v>7.7739985665575162E-2</v>
      </c>
      <c r="D62" s="122">
        <f t="shared" si="22"/>
        <v>8.8922565336276183E-2</v>
      </c>
      <c r="E62" s="122">
        <f t="shared" si="22"/>
        <v>9.7427292214641303E-2</v>
      </c>
      <c r="F62" s="122">
        <f t="shared" si="22"/>
        <v>0.10443828057888971</v>
      </c>
      <c r="G62" s="122">
        <f t="shared" si="22"/>
        <v>0.12242253496383659</v>
      </c>
      <c r="H62" s="122">
        <f t="shared" si="22"/>
        <v>0.14151926016882088</v>
      </c>
      <c r="I62" s="122">
        <f t="shared" si="22"/>
        <v>0.14622725026726924</v>
      </c>
      <c r="J62" s="122">
        <f t="shared" si="22"/>
        <v>0.14794981942544383</v>
      </c>
      <c r="K62" s="122">
        <f t="shared" si="22"/>
        <v>0.16844010772305751</v>
      </c>
      <c r="L62" s="122">
        <f t="shared" si="22"/>
        <v>0.19233710960093342</v>
      </c>
      <c r="M62" s="122">
        <f t="shared" si="22"/>
        <v>0.20850402060473283</v>
      </c>
      <c r="Q62" s="119">
        <v>2023</v>
      </c>
      <c r="R62" s="411">
        <f t="shared" si="23"/>
        <v>8.8922565336276183E-2</v>
      </c>
      <c r="S62" s="122">
        <f t="shared" si="23"/>
        <v>0.12242253496383659</v>
      </c>
      <c r="T62" s="122">
        <f t="shared" si="23"/>
        <v>0.14794981942544383</v>
      </c>
      <c r="U62" s="122">
        <f t="shared" si="23"/>
        <v>0.20850402060473283</v>
      </c>
    </row>
    <row r="63" spans="1:21">
      <c r="A63" s="119">
        <v>2024</v>
      </c>
      <c r="B63" s="122">
        <f t="shared" si="22"/>
        <v>0.20261607292485384</v>
      </c>
      <c r="C63" s="122">
        <f t="shared" si="22"/>
        <v>0.20874517899164946</v>
      </c>
      <c r="D63" s="122">
        <f t="shared" si="22"/>
        <v>0.19764056652804696</v>
      </c>
      <c r="E63" s="122">
        <f t="shared" si="22"/>
        <v>0.20662535993985776</v>
      </c>
      <c r="F63" s="122">
        <f t="shared" si="22"/>
        <v>0.21626600600855328</v>
      </c>
      <c r="G63" s="122">
        <f t="shared" si="22"/>
        <v>0.19764831970911323</v>
      </c>
      <c r="H63" s="122">
        <f t="shared" si="22"/>
        <v>0.20856790517846324</v>
      </c>
      <c r="I63" s="122">
        <f t="shared" si="22"/>
        <v>0.20149878294175316</v>
      </c>
      <c r="J63" s="122">
        <f t="shared" si="22"/>
        <v>0.20438538965986086</v>
      </c>
      <c r="K63" s="122">
        <f t="shared" si="22"/>
        <v>0.19067001809571704</v>
      </c>
      <c r="L63" s="122">
        <f t="shared" si="22"/>
        <v>0.1565890699996384</v>
      </c>
      <c r="M63" s="122">
        <f t="shared" si="22"/>
        <v>0.14634368309212209</v>
      </c>
      <c r="Q63" s="119">
        <v>2024</v>
      </c>
      <c r="R63" s="411">
        <f t="shared" si="23"/>
        <v>0.19764056652804696</v>
      </c>
      <c r="S63" s="122">
        <f t="shared" si="23"/>
        <v>0.19764831970911323</v>
      </c>
      <c r="T63" s="122">
        <f t="shared" si="23"/>
        <v>0.20438538965986086</v>
      </c>
      <c r="U63" s="122">
        <f t="shared" si="23"/>
        <v>0.14634368309212209</v>
      </c>
    </row>
    <row r="64" spans="1:21">
      <c r="A64" s="119">
        <v>2025</v>
      </c>
      <c r="B64" s="122">
        <f t="shared" si="22"/>
        <v>0.14045621271622766</v>
      </c>
      <c r="C64" s="122">
        <f t="shared" si="22"/>
        <v>0.1202006601472192</v>
      </c>
      <c r="D64" s="122">
        <f t="shared" si="22"/>
        <v>0.12246461424202915</v>
      </c>
      <c r="E64" s="122">
        <f t="shared" si="22"/>
        <v>0.10831683702886563</v>
      </c>
      <c r="F64" s="122">
        <f t="shared" si="22"/>
        <v>0.10531398736759789</v>
      </c>
      <c r="G64" s="122"/>
      <c r="H64" s="122"/>
      <c r="I64" s="122"/>
      <c r="J64" s="122"/>
      <c r="K64" s="122"/>
      <c r="L64" s="122"/>
      <c r="M64" s="122"/>
      <c r="Q64" s="119">
        <v>2025</v>
      </c>
      <c r="R64" s="411">
        <f t="shared" si="23"/>
        <v>0.12246461424202915</v>
      </c>
      <c r="S64" s="122"/>
      <c r="T64" s="122"/>
      <c r="U64" s="122"/>
    </row>
    <row r="67" spans="17:32">
      <c r="Q67" s="135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7:32">
      <c r="Q68" s="136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</sheetData>
  <phoneticPr fontId="41" type="noConversion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4E36A288D9BF4CB1CDE92C3DEC6FA1" ma:contentTypeVersion="19" ma:contentTypeDescription="Creare un nuovo documento." ma:contentTypeScope="" ma:versionID="e93cd152cdc9c1a1757f5bed81cca001">
  <xsd:schema xmlns:xsd="http://www.w3.org/2001/XMLSchema" xmlns:xs="http://www.w3.org/2001/XMLSchema" xmlns:p="http://schemas.microsoft.com/office/2006/metadata/properties" xmlns:ns2="bb94d668-81d4-4175-873c-b6057b6ecec5" xmlns:ns3="729e1dbc-35fb-47a0-a534-559e71df25ef" targetNamespace="http://schemas.microsoft.com/office/2006/metadata/properties" ma:root="true" ma:fieldsID="3f617475e4987be88070dc7af7bdaf93" ns2:_="" ns3:_="">
    <xsd:import namespace="bb94d668-81d4-4175-873c-b6057b6ecec5"/>
    <xsd:import namespace="729e1dbc-35fb-47a0-a534-559e71df2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4d668-81d4-4175-873c-b6057b6ec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9e752f35-c7f1-46ce-a704-50ed0bfa4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9e1dbc-35fb-47a0-a534-559e71df2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8ae880-357a-42f5-a32d-84d87eeb4c1a}" ma:internalName="TaxCatchAll" ma:showField="CatchAllData" ma:web="729e1dbc-35fb-47a0-a534-559e71df25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4d668-81d4-4175-873c-b6057b6ecec5">
      <Terms xmlns="http://schemas.microsoft.com/office/infopath/2007/PartnerControls"/>
    </lcf76f155ced4ddcb4097134ff3c332f>
    <TaxCatchAll xmlns="729e1dbc-35fb-47a0-a534-559e71df25ef" xsi:nil="true"/>
  </documentManagement>
</p:properties>
</file>

<file path=customXml/itemProps1.xml><?xml version="1.0" encoding="utf-8"?>
<ds:datastoreItem xmlns:ds="http://schemas.openxmlformats.org/officeDocument/2006/customXml" ds:itemID="{2E293B48-97E5-4D0A-90AB-A0472103F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4d668-81d4-4175-873c-b6057b6ecec5"/>
    <ds:schemaRef ds:uri="729e1dbc-35fb-47a0-a534-559e71df2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FCF27-FD25-4BE2-BA22-5B3B5973BB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E6B7C9-B5B3-4758-83B8-52ED63D72E55}">
  <ds:schemaRefs>
    <ds:schemaRef ds:uri="http://schemas.microsoft.com/office/2006/metadata/properties"/>
    <ds:schemaRef ds:uri="http://schemas.microsoft.com/office/infopath/2007/PartnerControls"/>
    <ds:schemaRef ds:uri="bb94d668-81d4-4175-873c-b6057b6ecec5"/>
    <ds:schemaRef ds:uri="729e1dbc-35fb-47a0-a534-559e71df25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séries 2025</vt:lpstr>
      <vt:lpstr>Mensuel</vt:lpstr>
      <vt:lpstr>Mensuel corrigé</vt:lpstr>
      <vt:lpstr>Trimestriel corrigé</vt:lpstr>
      <vt:lpstr>Consultations</vt:lpstr>
      <vt:lpstr>SC</vt:lpstr>
      <vt:lpstr>SPR</vt:lpstr>
      <vt:lpstr>TO</vt:lpstr>
      <vt:lpstr>Actes</vt:lpstr>
      <vt:lpstr>Total</vt:lpstr>
      <vt:lpstr>Mensuel!Área_de_impresión</vt:lpstr>
      <vt:lpstr>'séries 2025'!Área_de_impresión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Belkacem KHALED</dc:creator>
  <cp:lastModifiedBy>Jessica Debessel</cp:lastModifiedBy>
  <dcterms:created xsi:type="dcterms:W3CDTF">2017-06-02T13:19:51Z</dcterms:created>
  <dcterms:modified xsi:type="dcterms:W3CDTF">2025-07-03T15:28:00Z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0x010100814E36A288D9BF4CB1CDE92C3DEC6FA1</vt:lpwstr>
  </property>
  <property fmtid="{D5CDD505-2E9C-101B-9397-08002B2CF9AE}" pid="3" name="UploadDS">
    <vt:bool>true</vt:bool>
  </property>
  <property fmtid="{D5CDD505-2E9C-101B-9397-08002B2CF9AE}" pid="4" name="MediaServiceImageTags">
    <vt:lpwstr/>
  </property>
</Properties>
</file>